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17г." sheetId="11" r:id="rId1"/>
  </sheets>
  <calcPr calcId="144525"/>
</workbook>
</file>

<file path=xl/calcChain.xml><?xml version="1.0" encoding="utf-8"?>
<calcChain xmlns="http://schemas.openxmlformats.org/spreadsheetml/2006/main">
  <c r="I32" i="11" l="1"/>
  <c r="G32" i="11"/>
  <c r="J19" i="11" l="1"/>
  <c r="I62" i="11"/>
  <c r="I47" i="11"/>
  <c r="I45" i="11"/>
  <c r="I39" i="11"/>
  <c r="I37" i="11" s="1"/>
  <c r="I34" i="11"/>
  <c r="G58" i="11"/>
  <c r="G37" i="11"/>
  <c r="K64" i="11"/>
  <c r="L63" i="11"/>
  <c r="M63" i="11"/>
  <c r="K63" i="11" l="1"/>
  <c r="I46" i="11"/>
  <c r="K38" i="11"/>
  <c r="K36" i="11"/>
  <c r="I35" i="11"/>
  <c r="G35" i="11"/>
  <c r="K35" i="11" l="1"/>
  <c r="G66" i="11"/>
  <c r="I66" i="11"/>
  <c r="L66" i="11" l="1"/>
  <c r="G65" i="11"/>
  <c r="M66" i="11"/>
  <c r="I65" i="11"/>
  <c r="K66" i="11"/>
  <c r="K67" i="11"/>
  <c r="K65" i="11" l="1"/>
  <c r="L37" i="11"/>
  <c r="L28" i="11" s="1"/>
  <c r="K29" i="11"/>
  <c r="K26" i="11"/>
  <c r="K62" i="11"/>
  <c r="K60" i="11"/>
  <c r="K55" i="11"/>
  <c r="K47" i="11"/>
  <c r="K45" i="11"/>
  <c r="K49" i="1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4" i="11"/>
  <c r="I44" i="11"/>
  <c r="I43" i="11" s="1"/>
  <c r="G46" i="11"/>
  <c r="G48" i="11"/>
  <c r="L48" i="11" s="1"/>
  <c r="I48" i="11"/>
  <c r="M48" i="11" s="1"/>
  <c r="L50" i="11"/>
  <c r="M50" i="11"/>
  <c r="G53" i="11"/>
  <c r="G52" i="11" s="1"/>
  <c r="G51" i="11" s="1"/>
  <c r="I54" i="11"/>
  <c r="M54" i="11" s="1"/>
  <c r="G59" i="11"/>
  <c r="I59" i="11"/>
  <c r="G61" i="11"/>
  <c r="I61" i="11"/>
  <c r="J23" i="11" l="1"/>
  <c r="J22" i="11" s="1"/>
  <c r="J16" i="11" s="1"/>
  <c r="J15" i="11" s="1"/>
  <c r="J18" i="11"/>
  <c r="I58" i="11"/>
  <c r="H30" i="11"/>
  <c r="H18" i="11" s="1"/>
  <c r="I30" i="11"/>
  <c r="G57" i="11"/>
  <c r="G56" i="11" s="1"/>
  <c r="G50" i="11" s="1"/>
  <c r="K39" i="11"/>
  <c r="K34" i="11"/>
  <c r="K37" i="11"/>
  <c r="K46" i="11"/>
  <c r="K61" i="11"/>
  <c r="G33" i="11"/>
  <c r="K33" i="11" s="1"/>
  <c r="K24" i="11"/>
  <c r="K44" i="11"/>
  <c r="K32" i="11"/>
  <c r="G31" i="11"/>
  <c r="K27" i="11"/>
  <c r="K48" i="11"/>
  <c r="K28" i="11"/>
  <c r="K59" i="11"/>
  <c r="K25" i="11"/>
  <c r="K54" i="11"/>
  <c r="L54" i="11"/>
  <c r="G43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H22" i="11" s="1"/>
  <c r="K31" i="11"/>
  <c r="G30" i="11"/>
  <c r="G18" i="11" s="1"/>
  <c r="K58" i="11"/>
  <c r="I57" i="11"/>
  <c r="K57" i="11" s="1"/>
  <c r="I42" i="11"/>
  <c r="I41" i="11" s="1"/>
  <c r="I40" i="11" s="1"/>
  <c r="K43" i="11"/>
  <c r="I18" i="11"/>
  <c r="I52" i="11"/>
  <c r="K53" i="11"/>
  <c r="G42" i="11"/>
  <c r="I23" i="11"/>
  <c r="K30" i="11" l="1"/>
  <c r="K18" i="11" s="1"/>
  <c r="G23" i="11"/>
  <c r="G22" i="11" s="1"/>
  <c r="G16" i="11" s="1"/>
  <c r="K42" i="11"/>
  <c r="I56" i="11"/>
  <c r="I22" i="11"/>
  <c r="I51" i="11"/>
  <c r="K52" i="11"/>
  <c r="G41" i="11"/>
  <c r="H16" i="11"/>
  <c r="I50" i="11" l="1"/>
  <c r="K56" i="11"/>
  <c r="K23" i="11"/>
  <c r="I16" i="11"/>
  <c r="K16" i="11" s="1"/>
  <c r="K22" i="11"/>
  <c r="K51" i="11"/>
  <c r="G40" i="11"/>
  <c r="K41" i="11"/>
  <c r="H15" i="11"/>
  <c r="K40" i="11" l="1"/>
  <c r="G15" i="11"/>
  <c r="K50" i="11" l="1"/>
  <c r="I15" i="11"/>
  <c r="K15" i="11" s="1"/>
</calcChain>
</file>

<file path=xl/sharedStrings.xml><?xml version="1.0" encoding="utf-8"?>
<sst xmlns="http://schemas.openxmlformats.org/spreadsheetml/2006/main" count="303" uniqueCount="65">
  <si>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</si>
  <si>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</si>
  <si>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</si>
  <si>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</si>
  <si>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</si>
  <si>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</si>
  <si>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</si>
  <si>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</si>
  <si>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</si>
  <si>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</si>
  <si>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</si>
  <si>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</si>
  <si>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</si>
  <si>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</si>
  <si>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</si>
  <si>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</si>
  <si>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</si>
  <si>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</si>
  <si>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</si>
  <si>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</si>
  <si>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</si>
  <si>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</si>
  <si>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</si>
  <si>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</si>
  <si>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</si>
  <si>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</si>
  <si>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</si>
  <si>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</si>
  <si>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</si>
  <si>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</si>
  <si>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</si>
  <si>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</si>
  <si>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</si>
  <si>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</si>
  <si>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</si>
  <si>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</si>
  <si>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</si>
  <si>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</si>
  <si>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</si>
  <si>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</si>
  <si>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</si>
  <si>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</si>
  <si>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</si>
  <si>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</si>
  <si>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</si>
  <si>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</si>
  <si>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</si>
  <si>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</si>
  <si>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</si>
  <si>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</si>
  <si>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</si>
  <si>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</si>
  <si>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</si>
  <si>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</si>
  <si>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990 00 04000</t>
  </si>
  <si>
    <t>990 00 04040</t>
  </si>
  <si>
    <t>830</t>
  </si>
  <si>
    <t>Исполнение судебных актов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</si>
  <si>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</si>
  <si>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</si>
  <si>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</si>
  <si>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</si>
  <si>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</si>
  <si>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</si>
  <si>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t>Отчет об исполнении бюджета за 2017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</si>
</sst>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4" fillId="3" borderId="26" xfId="0" applyFont="1" applyFill="1" applyBorder="1" applyAlignment="1">
      <alignment horizontal="left" wrapText="1"/>
    </xf>
    <xf numFmtId="49" fontId="4" fillId="3" borderId="26" xfId="0" applyNumberFormat="1" applyFont="1" applyFill="1" applyBorder="1" applyAlignment="1">
      <alignment horizontal="center" wrapText="1"/>
    </xf>
    <xf numFmtId="3" fontId="4" fillId="3" borderId="26" xfId="0" applyNumberFormat="1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49" fontId="4" fillId="3" borderId="27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8"/>
  <sheetViews>
    <sheetView tabSelected="1" topLeftCell="A64" workbookViewId="0">
      <selection activeCell="A70" sqref="A70:N75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07"/>
      <c r="B2" s="107"/>
      <c r="C2" s="107"/>
      <c r="D2" s="107"/>
      <c r="E2" s="107"/>
      <c r="F2" s="107"/>
    </row>
    <row r="3" spans="1:14" ht="36.75" hidden="1" customHeight="1" x14ac:dyDescent="0.3">
      <c r="A3" s="108"/>
      <c r="B3" s="108"/>
      <c r="C3" s="108"/>
      <c r="D3" s="108"/>
      <c r="E3" s="108"/>
      <c r="F3" s="108"/>
      <c r="G3" s="4"/>
      <c r="H3" s="4"/>
    </row>
    <row r="4" spans="1:14" ht="36.75" hidden="1" customHeight="1" x14ac:dyDescent="0.3">
      <c r="A4" s="108"/>
      <c r="B4" s="108"/>
      <c r="C4" s="108"/>
      <c r="D4" s="108"/>
      <c r="E4" s="108"/>
      <c r="F4" s="108"/>
    </row>
    <row r="5" spans="1:14" ht="36.75" hidden="1" customHeight="1" x14ac:dyDescent="0.3">
      <c r="A5" s="107"/>
      <c r="B5" s="107"/>
      <c r="C5" s="107"/>
      <c r="D5" s="107"/>
      <c r="E5" s="107"/>
      <c r="F5" s="107"/>
    </row>
    <row r="6" spans="1:14" ht="36.75" hidden="1" customHeight="1" x14ac:dyDescent="0.3">
      <c r="A6" s="108"/>
      <c r="B6" s="108"/>
      <c r="C6" s="108"/>
      <c r="D6" s="108"/>
      <c r="E6" s="108"/>
      <c r="F6" s="108"/>
    </row>
    <row r="7" spans="1:14" ht="12.75" customHeight="1" x14ac:dyDescent="0.2">
      <c r="A7" s="109" t="s">
        <v>64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4" ht="12.75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4" ht="32.25" customHeight="1" thickBo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4" ht="17.25" customHeight="1" x14ac:dyDescent="0.2">
      <c r="A10" s="111" t="s">
        <v>17</v>
      </c>
      <c r="B10" s="114" t="s">
        <v>7</v>
      </c>
      <c r="C10" s="114" t="s">
        <v>8</v>
      </c>
      <c r="D10" s="114" t="s">
        <v>9</v>
      </c>
      <c r="E10" s="104" t="s">
        <v>1</v>
      </c>
      <c r="F10" s="104" t="s">
        <v>2</v>
      </c>
      <c r="G10" s="117" t="s">
        <v>48</v>
      </c>
      <c r="H10" s="123"/>
      <c r="I10" s="117" t="s">
        <v>46</v>
      </c>
      <c r="J10" s="123"/>
      <c r="K10" s="117" t="s">
        <v>45</v>
      </c>
      <c r="L10" s="118"/>
      <c r="M10" s="118"/>
      <c r="N10" s="119"/>
    </row>
    <row r="11" spans="1:14" ht="39" customHeight="1" thickBot="1" x14ac:dyDescent="0.25">
      <c r="A11" s="112"/>
      <c r="B11" s="115"/>
      <c r="C11" s="115"/>
      <c r="D11" s="115"/>
      <c r="E11" s="105"/>
      <c r="F11" s="105"/>
      <c r="G11" s="124"/>
      <c r="H11" s="125"/>
      <c r="I11" s="124"/>
      <c r="J11" s="125"/>
      <c r="K11" s="120"/>
      <c r="L11" s="121"/>
      <c r="M11" s="121"/>
      <c r="N11" s="122"/>
    </row>
    <row r="12" spans="1:14" ht="21" customHeight="1" x14ac:dyDescent="0.2">
      <c r="A12" s="112"/>
      <c r="B12" s="115"/>
      <c r="C12" s="115"/>
      <c r="D12" s="115"/>
      <c r="E12" s="105"/>
      <c r="F12" s="105"/>
      <c r="G12" s="104" t="s">
        <v>18</v>
      </c>
      <c r="H12" s="104" t="s">
        <v>47</v>
      </c>
      <c r="I12" s="104" t="s">
        <v>18</v>
      </c>
      <c r="J12" s="104" t="s">
        <v>47</v>
      </c>
      <c r="K12" s="104" t="s">
        <v>18</v>
      </c>
      <c r="L12" s="126" t="s">
        <v>15</v>
      </c>
      <c r="M12" s="129" t="s">
        <v>15</v>
      </c>
      <c r="N12" s="104" t="s">
        <v>47</v>
      </c>
    </row>
    <row r="13" spans="1:14" ht="70.5" customHeight="1" thickBot="1" x14ac:dyDescent="0.25">
      <c r="A13" s="112"/>
      <c r="B13" s="115"/>
      <c r="C13" s="115"/>
      <c r="D13" s="115"/>
      <c r="E13" s="105"/>
      <c r="F13" s="105"/>
      <c r="G13" s="105"/>
      <c r="H13" s="105"/>
      <c r="I13" s="105"/>
      <c r="J13" s="105"/>
      <c r="K13" s="105"/>
      <c r="L13" s="127"/>
      <c r="M13" s="130"/>
      <c r="N13" s="105"/>
    </row>
    <row r="14" spans="1:14" ht="36.75" hidden="1" customHeight="1" x14ac:dyDescent="0.2">
      <c r="A14" s="113"/>
      <c r="B14" s="116"/>
      <c r="C14" s="116"/>
      <c r="D14" s="116"/>
      <c r="E14" s="106"/>
      <c r="F14" s="106"/>
      <c r="G14" s="88"/>
      <c r="H14" s="88"/>
      <c r="I14" s="88"/>
      <c r="J14" s="88"/>
      <c r="K14" s="88"/>
      <c r="L14" s="128"/>
      <c r="M14" s="131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SUM(G16+G50+G40)</f>
        <v>117106</v>
      </c>
      <c r="H15" s="42">
        <f>SUM(H16+H50+H40)</f>
        <v>1252</v>
      </c>
      <c r="I15" s="42">
        <f>SUM(I16+I50+I40)</f>
        <v>114383</v>
      </c>
      <c r="J15" s="42">
        <f>SUM(J16+J50+J40)</f>
        <v>1252</v>
      </c>
      <c r="K15" s="41">
        <f>SUM(I15/G15)*100</f>
        <v>97.674756203781186</v>
      </c>
      <c r="L15" s="25" t="e">
        <f>L16+L50</f>
        <v>#REF!</v>
      </c>
      <c r="M15" s="16" t="e">
        <f>M16+M50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67691</v>
      </c>
      <c r="H16" s="45">
        <f>SUM(H22)</f>
        <v>1252</v>
      </c>
      <c r="I16" s="45">
        <f>SUM(I22)</f>
        <v>66923</v>
      </c>
      <c r="J16" s="45">
        <f>SUM(J22)</f>
        <v>1252</v>
      </c>
      <c r="K16" s="41">
        <f>SUM(I16/G16)*100</f>
        <v>98.865432627675759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66615</v>
      </c>
      <c r="H18" s="59">
        <f>SUM(H20+H27+H30)</f>
        <v>2065</v>
      </c>
      <c r="I18" s="59">
        <f>SUM(I20+I27+I30)</f>
        <v>65863</v>
      </c>
      <c r="J18" s="59">
        <f>SUM(J20+J27+J30)</f>
        <v>2065</v>
      </c>
      <c r="K18" s="58">
        <f>SUM(K20+K27+K30)</f>
        <v>985.79784617419523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49</v>
      </c>
      <c r="F22" s="72"/>
      <c r="G22" s="74">
        <f>SUM(G23)</f>
        <v>67691</v>
      </c>
      <c r="H22" s="74">
        <f>SUM(H23)</f>
        <v>1252</v>
      </c>
      <c r="I22" s="74">
        <f>SUM(I23)</f>
        <v>66923</v>
      </c>
      <c r="J22" s="74">
        <f>SUM(J23)</f>
        <v>1252</v>
      </c>
      <c r="K22" s="73">
        <f>SUM(I22/G22)*100</f>
        <v>98.865432627675759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50</v>
      </c>
      <c r="F23" s="57"/>
      <c r="G23" s="23">
        <f>SUM(G24+G27+G30)</f>
        <v>67691</v>
      </c>
      <c r="H23" s="23">
        <f>SUM(H24+H27+H30)</f>
        <v>1252</v>
      </c>
      <c r="I23" s="23">
        <f>SUM(I24+I27+I30)</f>
        <v>66923</v>
      </c>
      <c r="J23" s="23">
        <f>SUM(J24+J27+J30)</f>
        <v>1252</v>
      </c>
      <c r="K23" s="73">
        <f t="shared" ref="K23:K31" si="0">SUM(I23/G23)*100</f>
        <v>98.865432627675759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51</v>
      </c>
      <c r="F24" s="50"/>
      <c r="G24" s="76">
        <f t="shared" ref="G24:I25" si="1">SUM(G25)</f>
        <v>1889</v>
      </c>
      <c r="H24" s="76"/>
      <c r="I24" s="76">
        <f t="shared" si="1"/>
        <v>1873</v>
      </c>
      <c r="J24" s="76"/>
      <c r="K24" s="73">
        <f t="shared" si="0"/>
        <v>99.152991000529383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51</v>
      </c>
      <c r="F25" s="68" t="s">
        <v>22</v>
      </c>
      <c r="G25" s="70">
        <f t="shared" si="1"/>
        <v>1889</v>
      </c>
      <c r="H25" s="70"/>
      <c r="I25" s="70">
        <f t="shared" si="1"/>
        <v>1873</v>
      </c>
      <c r="J25" s="23"/>
      <c r="K25" s="73">
        <f t="shared" si="0"/>
        <v>99.152991000529383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51</v>
      </c>
      <c r="F26" s="50" t="s">
        <v>41</v>
      </c>
      <c r="G26" s="76">
        <v>1889</v>
      </c>
      <c r="H26" s="76"/>
      <c r="I26" s="76">
        <v>1873</v>
      </c>
      <c r="J26" s="76"/>
      <c r="K26" s="73">
        <f t="shared" si="0"/>
        <v>99.152991000529383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52</v>
      </c>
      <c r="F27" s="50"/>
      <c r="G27" s="76">
        <f t="shared" ref="G27:I28" si="2">SUM(G28)</f>
        <v>1475</v>
      </c>
      <c r="H27" s="76"/>
      <c r="I27" s="76">
        <f t="shared" si="2"/>
        <v>1082</v>
      </c>
      <c r="J27" s="76"/>
      <c r="K27" s="73">
        <f t="shared" si="0"/>
        <v>73.355932203389827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52</v>
      </c>
      <c r="F28" s="57" t="s">
        <v>22</v>
      </c>
      <c r="G28" s="23">
        <f t="shared" si="2"/>
        <v>1475</v>
      </c>
      <c r="H28" s="23"/>
      <c r="I28" s="23">
        <f t="shared" si="2"/>
        <v>1082</v>
      </c>
      <c r="J28" s="23"/>
      <c r="K28" s="73">
        <f t="shared" si="0"/>
        <v>73.355932203389827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52</v>
      </c>
      <c r="F29" s="50" t="s">
        <v>41</v>
      </c>
      <c r="G29" s="76">
        <v>1475</v>
      </c>
      <c r="H29" s="76"/>
      <c r="I29" s="76">
        <v>1082</v>
      </c>
      <c r="J29" s="76"/>
      <c r="K29" s="73">
        <f t="shared" si="0"/>
        <v>73.355932203389827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53</v>
      </c>
      <c r="F30" s="50"/>
      <c r="G30" s="76">
        <f>SUM(G31+G33+G37)+G35</f>
        <v>64327</v>
      </c>
      <c r="H30" s="76">
        <f>SUM(H31+H33+H37)+H35</f>
        <v>1252</v>
      </c>
      <c r="I30" s="76">
        <f>SUM(I31+I33+I37)+I35</f>
        <v>63968</v>
      </c>
      <c r="J30" s="76">
        <f>SUM(J31+J33+J37)</f>
        <v>1252</v>
      </c>
      <c r="K30" s="73">
        <f t="shared" si="0"/>
        <v>99.441913970805416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53</v>
      </c>
      <c r="F31" s="57" t="s">
        <v>22</v>
      </c>
      <c r="G31" s="23">
        <f>SUM(G32)</f>
        <v>55255</v>
      </c>
      <c r="H31" s="23">
        <f>SUM(H32)</f>
        <v>1252</v>
      </c>
      <c r="I31" s="23">
        <f>SUM(I32)</f>
        <v>55125</v>
      </c>
      <c r="J31" s="23">
        <f>SUM(J32)</f>
        <v>1252</v>
      </c>
      <c r="K31" s="73">
        <f t="shared" si="0"/>
        <v>99.764727174011398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53</v>
      </c>
      <c r="F32" s="50" t="s">
        <v>41</v>
      </c>
      <c r="G32" s="75">
        <f>54003+1252</f>
        <v>55255</v>
      </c>
      <c r="H32" s="75">
        <v>1252</v>
      </c>
      <c r="I32" s="75">
        <f>41356+12375+142+1252</f>
        <v>55125</v>
      </c>
      <c r="J32" s="75">
        <v>1252</v>
      </c>
      <c r="K32" s="75">
        <f t="shared" ref="K32:K41" si="3">SUM(I32/G32)*100</f>
        <v>99.764727174011398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53</v>
      </c>
      <c r="F33" s="50" t="s">
        <v>28</v>
      </c>
      <c r="G33" s="76">
        <f>SUM(G34)</f>
        <v>8454</v>
      </c>
      <c r="H33" s="76"/>
      <c r="I33" s="76">
        <f>SUM(I34)</f>
        <v>8249</v>
      </c>
      <c r="J33" s="76"/>
      <c r="K33" s="75">
        <f t="shared" si="3"/>
        <v>97.575112372841261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53</v>
      </c>
      <c r="F34" s="50" t="s">
        <v>42</v>
      </c>
      <c r="G34" s="76">
        <v>8454</v>
      </c>
      <c r="H34" s="76"/>
      <c r="I34" s="76">
        <f>523+745+996+99+1184+1280+636+65+2721</f>
        <v>8249</v>
      </c>
      <c r="J34" s="76"/>
      <c r="K34" s="75">
        <f t="shared" si="3"/>
        <v>97.575112372841261</v>
      </c>
      <c r="L34" s="24"/>
      <c r="M34" s="18"/>
      <c r="N34" s="75"/>
    </row>
    <row r="35" spans="1:14" ht="33.75" thickBot="1" x14ac:dyDescent="0.3">
      <c r="A35" s="95" t="s">
        <v>58</v>
      </c>
      <c r="B35" s="96">
        <v>900</v>
      </c>
      <c r="C35" s="96" t="s">
        <v>10</v>
      </c>
      <c r="D35" s="96" t="s">
        <v>11</v>
      </c>
      <c r="E35" s="96" t="s">
        <v>53</v>
      </c>
      <c r="F35" s="96" t="s">
        <v>59</v>
      </c>
      <c r="G35" s="97">
        <f>SUM(G36)</f>
        <v>98</v>
      </c>
      <c r="H35" s="75"/>
      <c r="I35" s="97">
        <f>SUM(I36)</f>
        <v>98</v>
      </c>
      <c r="J35" s="76"/>
      <c r="K35" s="75">
        <f t="shared" si="3"/>
        <v>100</v>
      </c>
      <c r="L35" s="24"/>
      <c r="M35" s="18"/>
      <c r="N35" s="75"/>
    </row>
    <row r="36" spans="1:14" ht="17.25" thickBot="1" x14ac:dyDescent="0.3">
      <c r="A36" s="92" t="s">
        <v>60</v>
      </c>
      <c r="B36" s="93">
        <v>900</v>
      </c>
      <c r="C36" s="93" t="s">
        <v>10</v>
      </c>
      <c r="D36" s="93" t="s">
        <v>11</v>
      </c>
      <c r="E36" s="93" t="s">
        <v>53</v>
      </c>
      <c r="F36" s="93" t="s">
        <v>61</v>
      </c>
      <c r="G36" s="94">
        <v>98</v>
      </c>
      <c r="H36" s="87"/>
      <c r="I36" s="76">
        <v>98</v>
      </c>
      <c r="J36" s="76"/>
      <c r="K36" s="75">
        <f t="shared" si="3"/>
        <v>100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53</v>
      </c>
      <c r="F37" s="50" t="s">
        <v>30</v>
      </c>
      <c r="G37" s="76">
        <f>SUM(G38:G39)</f>
        <v>520</v>
      </c>
      <c r="H37" s="76"/>
      <c r="I37" s="76">
        <f>SUM(I38:I39)</f>
        <v>496</v>
      </c>
      <c r="J37" s="76"/>
      <c r="K37" s="75">
        <f t="shared" si="3"/>
        <v>95.384615384615387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57</v>
      </c>
      <c r="B38" s="47" t="s">
        <v>40</v>
      </c>
      <c r="C38" s="47" t="s">
        <v>10</v>
      </c>
      <c r="D38" s="48" t="s">
        <v>11</v>
      </c>
      <c r="E38" s="49" t="s">
        <v>53</v>
      </c>
      <c r="F38" s="50" t="s">
        <v>56</v>
      </c>
      <c r="G38" s="76">
        <v>8</v>
      </c>
      <c r="H38" s="76"/>
      <c r="I38" s="76">
        <v>7</v>
      </c>
      <c r="J38" s="76"/>
      <c r="K38" s="75">
        <f t="shared" si="3"/>
        <v>87.5</v>
      </c>
      <c r="L38" s="31"/>
      <c r="M38" s="18"/>
      <c r="N38" s="75"/>
    </row>
    <row r="39" spans="1:14" thickBot="1" x14ac:dyDescent="0.3">
      <c r="A39" s="46" t="s">
        <v>39</v>
      </c>
      <c r="B39" s="47" t="s">
        <v>40</v>
      </c>
      <c r="C39" s="47" t="s">
        <v>10</v>
      </c>
      <c r="D39" s="48" t="s">
        <v>11</v>
      </c>
      <c r="E39" s="49" t="s">
        <v>53</v>
      </c>
      <c r="F39" s="50" t="s">
        <v>43</v>
      </c>
      <c r="G39" s="76">
        <v>512</v>
      </c>
      <c r="H39" s="76"/>
      <c r="I39" s="76">
        <f>317+44+128</f>
        <v>489</v>
      </c>
      <c r="J39" s="76"/>
      <c r="K39" s="75">
        <f t="shared" si="3"/>
        <v>95.5078125</v>
      </c>
      <c r="L39" s="31"/>
      <c r="M39" s="18"/>
      <c r="N39" s="75"/>
    </row>
    <row r="40" spans="1:14" ht="63.75" thickBot="1" x14ac:dyDescent="0.3">
      <c r="A40" s="36" t="s">
        <v>36</v>
      </c>
      <c r="B40" s="43" t="s">
        <v>40</v>
      </c>
      <c r="C40" s="43" t="s">
        <v>10</v>
      </c>
      <c r="D40" s="44" t="s">
        <v>31</v>
      </c>
      <c r="E40" s="39"/>
      <c r="F40" s="40"/>
      <c r="G40" s="42">
        <f t="shared" ref="G40:I42" si="4">SUM(G41)</f>
        <v>14785</v>
      </c>
      <c r="H40" s="42"/>
      <c r="I40" s="42">
        <f t="shared" si="4"/>
        <v>14098</v>
      </c>
      <c r="J40" s="42"/>
      <c r="K40" s="41">
        <f t="shared" si="3"/>
        <v>95.353398714913766</v>
      </c>
      <c r="L40" s="32"/>
      <c r="M40" s="19"/>
      <c r="N40" s="41"/>
    </row>
    <row r="41" spans="1:14" thickBot="1" x14ac:dyDescent="0.3">
      <c r="A41" s="46" t="s">
        <v>23</v>
      </c>
      <c r="B41" s="47" t="s">
        <v>40</v>
      </c>
      <c r="C41" s="47" t="s">
        <v>10</v>
      </c>
      <c r="D41" s="48" t="s">
        <v>31</v>
      </c>
      <c r="E41" s="49" t="s">
        <v>49</v>
      </c>
      <c r="F41" s="57"/>
      <c r="G41" s="23">
        <f t="shared" si="4"/>
        <v>14785</v>
      </c>
      <c r="H41" s="23"/>
      <c r="I41" s="23">
        <f t="shared" si="4"/>
        <v>14098</v>
      </c>
      <c r="J41" s="23"/>
      <c r="K41" s="75">
        <f t="shared" si="3"/>
        <v>95.353398714913766</v>
      </c>
      <c r="L41" s="33"/>
      <c r="M41" s="11"/>
      <c r="N41" s="22"/>
    </row>
    <row r="42" spans="1:14" ht="48" thickBot="1" x14ac:dyDescent="0.3">
      <c r="A42" s="53" t="s">
        <v>24</v>
      </c>
      <c r="B42" s="47" t="s">
        <v>40</v>
      </c>
      <c r="C42" s="54" t="s">
        <v>10</v>
      </c>
      <c r="D42" s="55" t="s">
        <v>31</v>
      </c>
      <c r="E42" s="56" t="s">
        <v>50</v>
      </c>
      <c r="F42" s="79"/>
      <c r="G42" s="76">
        <f t="shared" si="4"/>
        <v>14785</v>
      </c>
      <c r="H42" s="76"/>
      <c r="I42" s="76">
        <f t="shared" si="4"/>
        <v>14098</v>
      </c>
      <c r="J42" s="76"/>
      <c r="K42" s="75">
        <f t="shared" ref="K42:K48" si="5">SUM(I42/G42)*100</f>
        <v>95.353398714913766</v>
      </c>
      <c r="L42" s="31"/>
      <c r="M42" s="18"/>
      <c r="N42" s="75"/>
    </row>
    <row r="43" spans="1:14" thickBot="1" x14ac:dyDescent="0.3">
      <c r="A43" s="46" t="s">
        <v>26</v>
      </c>
      <c r="B43" s="47" t="s">
        <v>40</v>
      </c>
      <c r="C43" s="47" t="s">
        <v>10</v>
      </c>
      <c r="D43" s="48" t="s">
        <v>31</v>
      </c>
      <c r="E43" s="49" t="s">
        <v>53</v>
      </c>
      <c r="F43" s="50"/>
      <c r="G43" s="76">
        <f>SUM(G44+G46+G48)</f>
        <v>14785</v>
      </c>
      <c r="H43" s="76"/>
      <c r="I43" s="76">
        <f>SUM(I44+I46+I48)</f>
        <v>14098</v>
      </c>
      <c r="J43" s="76"/>
      <c r="K43" s="75">
        <f t="shared" si="5"/>
        <v>95.353398714913766</v>
      </c>
      <c r="L43" s="24"/>
      <c r="M43" s="18"/>
      <c r="N43" s="75"/>
    </row>
    <row r="44" spans="1:14" ht="95.25" thickBot="1" x14ac:dyDescent="0.3">
      <c r="A44" s="53" t="s">
        <v>25</v>
      </c>
      <c r="B44" s="47" t="s">
        <v>40</v>
      </c>
      <c r="C44" s="47" t="s">
        <v>10</v>
      </c>
      <c r="D44" s="48" t="s">
        <v>31</v>
      </c>
      <c r="E44" s="49" t="s">
        <v>53</v>
      </c>
      <c r="F44" s="50" t="s">
        <v>22</v>
      </c>
      <c r="G44" s="23">
        <f>SUM(G45)</f>
        <v>13119</v>
      </c>
      <c r="H44" s="23"/>
      <c r="I44" s="23">
        <f>SUM(I45)</f>
        <v>12965</v>
      </c>
      <c r="J44" s="23"/>
      <c r="K44" s="75">
        <f t="shared" si="5"/>
        <v>98.82613004039942</v>
      </c>
      <c r="L44" s="29"/>
      <c r="M44" s="11"/>
      <c r="N44" s="22"/>
    </row>
    <row r="45" spans="1:14" ht="32.25" thickBot="1" x14ac:dyDescent="0.3">
      <c r="A45" s="46" t="s">
        <v>37</v>
      </c>
      <c r="B45" s="47" t="s">
        <v>40</v>
      </c>
      <c r="C45" s="54" t="s">
        <v>10</v>
      </c>
      <c r="D45" s="55" t="s">
        <v>31</v>
      </c>
      <c r="E45" s="49" t="s">
        <v>53</v>
      </c>
      <c r="F45" s="57" t="s">
        <v>41</v>
      </c>
      <c r="G45" s="76">
        <v>13119</v>
      </c>
      <c r="H45" s="76"/>
      <c r="I45" s="76">
        <f>9963+2938+64</f>
        <v>12965</v>
      </c>
      <c r="J45" s="76"/>
      <c r="K45" s="75">
        <f t="shared" si="5"/>
        <v>98.82613004039942</v>
      </c>
      <c r="L45" s="24"/>
      <c r="M45" s="18"/>
      <c r="N45" s="75"/>
    </row>
    <row r="46" spans="1:14" ht="32.25" thickBot="1" x14ac:dyDescent="0.3">
      <c r="A46" s="46" t="s">
        <v>27</v>
      </c>
      <c r="B46" s="47" t="s">
        <v>40</v>
      </c>
      <c r="C46" s="47" t="s">
        <v>10</v>
      </c>
      <c r="D46" s="48" t="s">
        <v>31</v>
      </c>
      <c r="E46" s="49" t="s">
        <v>53</v>
      </c>
      <c r="F46" s="50" t="s">
        <v>28</v>
      </c>
      <c r="G46" s="76">
        <f>SUM(G47)</f>
        <v>1646</v>
      </c>
      <c r="H46" s="76"/>
      <c r="I46" s="76">
        <f>SUM(I47)</f>
        <v>1131</v>
      </c>
      <c r="J46" s="76"/>
      <c r="K46" s="75">
        <f t="shared" si="5"/>
        <v>68.712029161603894</v>
      </c>
      <c r="L46" s="24"/>
      <c r="M46" s="18"/>
      <c r="N46" s="75"/>
    </row>
    <row r="47" spans="1:14" ht="48" thickBot="1" x14ac:dyDescent="0.3">
      <c r="A47" s="46" t="s">
        <v>38</v>
      </c>
      <c r="B47" s="47" t="s">
        <v>40</v>
      </c>
      <c r="C47" s="47" t="s">
        <v>10</v>
      </c>
      <c r="D47" s="48" t="s">
        <v>31</v>
      </c>
      <c r="E47" s="49" t="s">
        <v>53</v>
      </c>
      <c r="F47" s="50" t="s">
        <v>42</v>
      </c>
      <c r="G47" s="76">
        <v>1646</v>
      </c>
      <c r="H47" s="76"/>
      <c r="I47" s="76">
        <f>83+99+71+4+169+234+20+70+381</f>
        <v>1131</v>
      </c>
      <c r="J47" s="76"/>
      <c r="K47" s="75">
        <f t="shared" si="5"/>
        <v>68.712029161603894</v>
      </c>
      <c r="L47" s="24"/>
      <c r="M47" s="18"/>
      <c r="N47" s="75"/>
    </row>
    <row r="48" spans="1:14" thickBot="1" x14ac:dyDescent="0.3">
      <c r="A48" s="46" t="s">
        <v>29</v>
      </c>
      <c r="B48" s="47" t="s">
        <v>40</v>
      </c>
      <c r="C48" s="47" t="s">
        <v>10</v>
      </c>
      <c r="D48" s="48" t="s">
        <v>11</v>
      </c>
      <c r="E48" s="49" t="s">
        <v>53</v>
      </c>
      <c r="F48" s="50" t="s">
        <v>30</v>
      </c>
      <c r="G48" s="76">
        <f>SUM(G49)</f>
        <v>20</v>
      </c>
      <c r="H48" s="76"/>
      <c r="I48" s="76">
        <f>SUM(I49)</f>
        <v>2</v>
      </c>
      <c r="J48" s="76"/>
      <c r="K48" s="75">
        <f t="shared" si="5"/>
        <v>10</v>
      </c>
      <c r="L48" s="30" t="e">
        <f>G48-#REF!</f>
        <v>#REF!</v>
      </c>
      <c r="M48" s="18" t="e">
        <f>I48-#REF!</f>
        <v>#REF!</v>
      </c>
      <c r="N48" s="75"/>
    </row>
    <row r="49" spans="1:14" thickBot="1" x14ac:dyDescent="0.3">
      <c r="A49" s="46" t="s">
        <v>39</v>
      </c>
      <c r="B49" s="47" t="s">
        <v>40</v>
      </c>
      <c r="C49" s="47" t="s">
        <v>10</v>
      </c>
      <c r="D49" s="48" t="s">
        <v>11</v>
      </c>
      <c r="E49" s="49" t="s">
        <v>53</v>
      </c>
      <c r="F49" s="50" t="s">
        <v>43</v>
      </c>
      <c r="G49" s="76">
        <v>20</v>
      </c>
      <c r="H49" s="76"/>
      <c r="I49" s="76">
        <v>2</v>
      </c>
      <c r="J49" s="76"/>
      <c r="K49" s="75">
        <f>SUM(I49/G49)*100</f>
        <v>10</v>
      </c>
      <c r="L49" s="31"/>
      <c r="M49" s="18"/>
      <c r="N49" s="75"/>
    </row>
    <row r="50" spans="1:14" ht="19.5" thickBot="1" x14ac:dyDescent="0.35">
      <c r="A50" s="36" t="s">
        <v>6</v>
      </c>
      <c r="B50" s="43" t="s">
        <v>40</v>
      </c>
      <c r="C50" s="43" t="s">
        <v>10</v>
      </c>
      <c r="D50" s="44" t="s">
        <v>0</v>
      </c>
      <c r="E50" s="39"/>
      <c r="F50" s="80"/>
      <c r="G50" s="81">
        <f>SUM(G51+G56)+G66</f>
        <v>34630</v>
      </c>
      <c r="H50" s="81"/>
      <c r="I50" s="81">
        <f>SUM(I51+I56)+I66</f>
        <v>33362</v>
      </c>
      <c r="J50" s="81"/>
      <c r="K50" s="82">
        <f>SUM(I50/G50)*100</f>
        <v>96.338434883049388</v>
      </c>
      <c r="L50" s="34" t="e">
        <f>#REF!+#REF!</f>
        <v>#REF!</v>
      </c>
      <c r="M50" s="13" t="e">
        <f>#REF!+#REF!</f>
        <v>#REF!</v>
      </c>
      <c r="N50" s="82"/>
    </row>
    <row r="51" spans="1:14" ht="48" thickBot="1" x14ac:dyDescent="0.3">
      <c r="A51" s="53" t="s">
        <v>44</v>
      </c>
      <c r="B51" s="54" t="s">
        <v>40</v>
      </c>
      <c r="C51" s="54" t="s">
        <v>10</v>
      </c>
      <c r="D51" s="55" t="s">
        <v>0</v>
      </c>
      <c r="E51" s="63" t="s">
        <v>49</v>
      </c>
      <c r="F51" s="50"/>
      <c r="G51" s="76">
        <f t="shared" ref="G51:I54" si="6">SUM(G52)</f>
        <v>149</v>
      </c>
      <c r="H51" s="76"/>
      <c r="I51" s="76">
        <f t="shared" si="6"/>
        <v>84</v>
      </c>
      <c r="J51" s="76"/>
      <c r="K51" s="75">
        <f t="shared" ref="K51:K54" si="7">SUM(I51/G51)*100</f>
        <v>56.375838926174495</v>
      </c>
      <c r="L51" s="31"/>
      <c r="M51" s="18"/>
      <c r="N51" s="75"/>
    </row>
    <row r="52" spans="1:14" ht="32.25" thickBot="1" x14ac:dyDescent="0.3">
      <c r="A52" s="46" t="s">
        <v>32</v>
      </c>
      <c r="B52" s="47" t="s">
        <v>40</v>
      </c>
      <c r="C52" s="47" t="s">
        <v>10</v>
      </c>
      <c r="D52" s="48" t="s">
        <v>0</v>
      </c>
      <c r="E52" s="63" t="s">
        <v>54</v>
      </c>
      <c r="F52" s="50"/>
      <c r="G52" s="76">
        <f t="shared" si="6"/>
        <v>149</v>
      </c>
      <c r="H52" s="76"/>
      <c r="I52" s="76">
        <f t="shared" si="6"/>
        <v>84</v>
      </c>
      <c r="J52" s="76"/>
      <c r="K52" s="75">
        <f t="shared" si="7"/>
        <v>56.375838926174495</v>
      </c>
      <c r="L52" s="21"/>
      <c r="M52" s="21"/>
      <c r="N52" s="75"/>
    </row>
    <row r="53" spans="1:14" ht="32.25" thickBot="1" x14ac:dyDescent="0.3">
      <c r="A53" s="46" t="s">
        <v>34</v>
      </c>
      <c r="B53" s="47" t="s">
        <v>40</v>
      </c>
      <c r="C53" s="47" t="s">
        <v>10</v>
      </c>
      <c r="D53" s="48" t="s">
        <v>0</v>
      </c>
      <c r="E53" s="63" t="s">
        <v>55</v>
      </c>
      <c r="F53" s="50"/>
      <c r="G53" s="76">
        <f t="shared" si="6"/>
        <v>149</v>
      </c>
      <c r="H53" s="76"/>
      <c r="I53" s="76">
        <f t="shared" si="6"/>
        <v>84</v>
      </c>
      <c r="J53" s="76"/>
      <c r="K53" s="75">
        <f t="shared" si="7"/>
        <v>56.375838926174495</v>
      </c>
      <c r="L53" s="21"/>
      <c r="M53" s="21"/>
      <c r="N53" s="75"/>
    </row>
    <row r="54" spans="1:14" ht="32.25" thickBot="1" x14ac:dyDescent="0.3">
      <c r="A54" s="46" t="s">
        <v>27</v>
      </c>
      <c r="B54" s="83" t="s">
        <v>40</v>
      </c>
      <c r="C54" s="83" t="s">
        <v>10</v>
      </c>
      <c r="D54" s="84" t="s">
        <v>0</v>
      </c>
      <c r="E54" s="63" t="s">
        <v>55</v>
      </c>
      <c r="F54" s="85" t="s">
        <v>28</v>
      </c>
      <c r="G54" s="87">
        <v>149</v>
      </c>
      <c r="H54" s="87"/>
      <c r="I54" s="87">
        <f t="shared" si="6"/>
        <v>84</v>
      </c>
      <c r="J54" s="87"/>
      <c r="K54" s="75">
        <f t="shared" si="7"/>
        <v>56.375838926174495</v>
      </c>
      <c r="L54" s="35" t="e">
        <f>G54-#REF!</f>
        <v>#REF!</v>
      </c>
      <c r="M54" s="14" t="e">
        <f>I54-#REF!</f>
        <v>#REF!</v>
      </c>
      <c r="N54" s="86"/>
    </row>
    <row r="55" spans="1:14" ht="48" thickBot="1" x14ac:dyDescent="0.3">
      <c r="A55" s="46" t="s">
        <v>38</v>
      </c>
      <c r="B55" s="83" t="s">
        <v>40</v>
      </c>
      <c r="C55" s="83" t="s">
        <v>10</v>
      </c>
      <c r="D55" s="84" t="s">
        <v>0</v>
      </c>
      <c r="E55" s="63" t="s">
        <v>55</v>
      </c>
      <c r="F55" s="85" t="s">
        <v>42</v>
      </c>
      <c r="G55" s="76">
        <v>149</v>
      </c>
      <c r="H55" s="76"/>
      <c r="I55" s="76">
        <v>84</v>
      </c>
      <c r="J55" s="76"/>
      <c r="K55" s="75">
        <f>SUM(I55/G55)*100</f>
        <v>56.375838926174495</v>
      </c>
      <c r="L55" s="9"/>
      <c r="M55" s="9"/>
      <c r="N55" s="75"/>
    </row>
    <row r="56" spans="1:14" thickBot="1" x14ac:dyDescent="0.3">
      <c r="A56" s="71" t="s">
        <v>23</v>
      </c>
      <c r="B56" s="61" t="s">
        <v>40</v>
      </c>
      <c r="C56" s="61" t="s">
        <v>10</v>
      </c>
      <c r="D56" s="62" t="s">
        <v>0</v>
      </c>
      <c r="E56" s="63" t="s">
        <v>55</v>
      </c>
      <c r="F56" s="72"/>
      <c r="G56" s="74">
        <f t="shared" ref="G56:I57" si="8">SUM(G57)</f>
        <v>33946</v>
      </c>
      <c r="H56" s="74"/>
      <c r="I56" s="74">
        <f t="shared" si="8"/>
        <v>33103</v>
      </c>
      <c r="J56" s="74"/>
      <c r="K56" s="75">
        <f t="shared" ref="K56:K62" si="9">SUM(I56/G56)*100</f>
        <v>97.516644081776931</v>
      </c>
      <c r="L56" s="11"/>
      <c r="M56" s="11"/>
      <c r="N56" s="73"/>
    </row>
    <row r="57" spans="1:14" ht="32.25" thickBot="1" x14ac:dyDescent="0.3">
      <c r="A57" s="46" t="s">
        <v>32</v>
      </c>
      <c r="B57" s="47" t="s">
        <v>40</v>
      </c>
      <c r="C57" s="47" t="s">
        <v>10</v>
      </c>
      <c r="D57" s="48" t="s">
        <v>0</v>
      </c>
      <c r="E57" s="63" t="s">
        <v>55</v>
      </c>
      <c r="F57" s="50"/>
      <c r="G57" s="76">
        <f t="shared" si="8"/>
        <v>33946</v>
      </c>
      <c r="H57" s="76"/>
      <c r="I57" s="76">
        <f t="shared" si="8"/>
        <v>33103</v>
      </c>
      <c r="J57" s="76"/>
      <c r="K57" s="75">
        <f t="shared" si="9"/>
        <v>97.516644081776931</v>
      </c>
      <c r="L57" s="21"/>
      <c r="M57" s="21"/>
      <c r="N57" s="75"/>
    </row>
    <row r="58" spans="1:14" ht="32.25" thickBot="1" x14ac:dyDescent="0.3">
      <c r="A58" s="46" t="s">
        <v>33</v>
      </c>
      <c r="B58" s="47" t="s">
        <v>40</v>
      </c>
      <c r="C58" s="47" t="s">
        <v>10</v>
      </c>
      <c r="D58" s="48" t="s">
        <v>0</v>
      </c>
      <c r="E58" s="63" t="s">
        <v>55</v>
      </c>
      <c r="F58" s="50"/>
      <c r="G58" s="76">
        <f>SUM(G59+G61)+G63</f>
        <v>33946</v>
      </c>
      <c r="H58" s="76"/>
      <c r="I58" s="76">
        <f>SUM(I59+I61)+I63</f>
        <v>33103</v>
      </c>
      <c r="J58" s="76"/>
      <c r="K58" s="75">
        <f t="shared" si="9"/>
        <v>97.516644081776931</v>
      </c>
      <c r="L58" s="21"/>
      <c r="M58" s="21"/>
      <c r="N58" s="75"/>
    </row>
    <row r="59" spans="1:14" ht="95.25" thickBot="1" x14ac:dyDescent="0.3">
      <c r="A59" s="53" t="s">
        <v>25</v>
      </c>
      <c r="B59" s="50" t="s">
        <v>40</v>
      </c>
      <c r="C59" s="47" t="s">
        <v>10</v>
      </c>
      <c r="D59" s="48" t="s">
        <v>0</v>
      </c>
      <c r="E59" s="63" t="s">
        <v>55</v>
      </c>
      <c r="F59" s="50" t="s">
        <v>22</v>
      </c>
      <c r="G59" s="23">
        <f>SUM(G60)</f>
        <v>26747</v>
      </c>
      <c r="H59" s="23"/>
      <c r="I59" s="23">
        <f>SUM(I60)</f>
        <v>26530</v>
      </c>
      <c r="J59" s="23"/>
      <c r="K59" s="75">
        <f t="shared" si="9"/>
        <v>99.188694059146826</v>
      </c>
      <c r="L59" s="29"/>
      <c r="M59" s="11"/>
      <c r="N59" s="22"/>
    </row>
    <row r="60" spans="1:14" ht="32.25" thickBot="1" x14ac:dyDescent="0.3">
      <c r="A60" s="46" t="s">
        <v>37</v>
      </c>
      <c r="B60" s="54" t="s">
        <v>40</v>
      </c>
      <c r="C60" s="54" t="s">
        <v>10</v>
      </c>
      <c r="D60" s="55" t="s">
        <v>0</v>
      </c>
      <c r="E60" s="49" t="s">
        <v>55</v>
      </c>
      <c r="F60" s="57" t="s">
        <v>41</v>
      </c>
      <c r="G60" s="76">
        <v>26747</v>
      </c>
      <c r="H60" s="76"/>
      <c r="I60" s="76">
        <v>26530</v>
      </c>
      <c r="J60" s="76"/>
      <c r="K60" s="75">
        <f t="shared" si="9"/>
        <v>99.188694059146826</v>
      </c>
      <c r="L60" s="24"/>
      <c r="M60" s="18"/>
      <c r="N60" s="75"/>
    </row>
    <row r="61" spans="1:14" ht="32.25" thickBot="1" x14ac:dyDescent="0.3">
      <c r="A61" s="46" t="s">
        <v>27</v>
      </c>
      <c r="B61" s="47" t="s">
        <v>40</v>
      </c>
      <c r="C61" s="47" t="s">
        <v>10</v>
      </c>
      <c r="D61" s="48" t="s">
        <v>0</v>
      </c>
      <c r="E61" s="49" t="s">
        <v>55</v>
      </c>
      <c r="F61" s="50" t="s">
        <v>28</v>
      </c>
      <c r="G61" s="76">
        <f>SUM(G62)</f>
        <v>7196</v>
      </c>
      <c r="H61" s="76"/>
      <c r="I61" s="76">
        <f>SUM(I62)</f>
        <v>6573</v>
      </c>
      <c r="J61" s="76"/>
      <c r="K61" s="75">
        <f t="shared" si="9"/>
        <v>91.342412451361866</v>
      </c>
      <c r="L61" s="24"/>
      <c r="M61" s="18"/>
      <c r="N61" s="75"/>
    </row>
    <row r="62" spans="1:14" ht="48" thickBot="1" x14ac:dyDescent="0.3">
      <c r="A62" s="46" t="s">
        <v>38</v>
      </c>
      <c r="B62" s="47" t="s">
        <v>40</v>
      </c>
      <c r="C62" s="47" t="s">
        <v>10</v>
      </c>
      <c r="D62" s="48" t="s">
        <v>0</v>
      </c>
      <c r="E62" s="49" t="s">
        <v>55</v>
      </c>
      <c r="F62" s="50" t="s">
        <v>42</v>
      </c>
      <c r="G62" s="76">
        <v>7196</v>
      </c>
      <c r="H62" s="76"/>
      <c r="I62" s="76">
        <f>27+388+502+142+36+521+1471+3486</f>
        <v>6573</v>
      </c>
      <c r="J62" s="76"/>
      <c r="K62" s="75">
        <f t="shared" si="9"/>
        <v>91.342412451361866</v>
      </c>
      <c r="L62" s="24"/>
      <c r="M62" s="18"/>
      <c r="N62" s="75"/>
    </row>
    <row r="63" spans="1:14" thickBot="1" x14ac:dyDescent="0.3">
      <c r="A63" s="46" t="s">
        <v>29</v>
      </c>
      <c r="B63" s="47" t="s">
        <v>40</v>
      </c>
      <c r="C63" s="47" t="s">
        <v>10</v>
      </c>
      <c r="D63" s="48" t="s">
        <v>0</v>
      </c>
      <c r="E63" s="49" t="s">
        <v>55</v>
      </c>
      <c r="F63" s="50" t="s">
        <v>30</v>
      </c>
      <c r="G63" s="76">
        <v>3</v>
      </c>
      <c r="H63" s="76"/>
      <c r="I63" s="76"/>
      <c r="J63" s="76"/>
      <c r="K63" s="75">
        <f t="shared" ref="K63:K64" si="10">SUM(I63/G63)*100</f>
        <v>0</v>
      </c>
      <c r="L63" s="30" t="e">
        <f>G63-#REF!</f>
        <v>#REF!</v>
      </c>
      <c r="M63" s="18" t="e">
        <f>I63-#REF!</f>
        <v>#REF!</v>
      </c>
      <c r="N63" s="75"/>
    </row>
    <row r="64" spans="1:14" thickBot="1" x14ac:dyDescent="0.3">
      <c r="A64" s="46" t="s">
        <v>57</v>
      </c>
      <c r="B64" s="47" t="s">
        <v>40</v>
      </c>
      <c r="C64" s="47" t="s">
        <v>10</v>
      </c>
      <c r="D64" s="48" t="s">
        <v>0</v>
      </c>
      <c r="E64" s="49" t="s">
        <v>55</v>
      </c>
      <c r="F64" s="50" t="s">
        <v>56</v>
      </c>
      <c r="G64" s="76">
        <v>3</v>
      </c>
      <c r="H64" s="76"/>
      <c r="I64" s="76"/>
      <c r="J64" s="76"/>
      <c r="K64" s="75">
        <f t="shared" si="10"/>
        <v>0</v>
      </c>
      <c r="L64" s="31"/>
      <c r="M64" s="18"/>
      <c r="N64" s="75"/>
    </row>
    <row r="65" spans="1:71" ht="32.25" thickBot="1" x14ac:dyDescent="0.3">
      <c r="A65" s="36" t="s">
        <v>63</v>
      </c>
      <c r="B65" s="43" t="s">
        <v>40</v>
      </c>
      <c r="C65" s="43" t="s">
        <v>10</v>
      </c>
      <c r="D65" s="44" t="s">
        <v>0</v>
      </c>
      <c r="E65" s="39" t="s">
        <v>62</v>
      </c>
      <c r="F65" s="40"/>
      <c r="G65" s="42">
        <f>SUM(G66)</f>
        <v>535</v>
      </c>
      <c r="H65" s="42"/>
      <c r="I65" s="42">
        <f>SUM(I66)</f>
        <v>175</v>
      </c>
      <c r="J65" s="42"/>
      <c r="K65" s="41">
        <f>SUM(I65/G65)*100</f>
        <v>32.710280373831772</v>
      </c>
      <c r="L65" s="98"/>
      <c r="M65" s="19"/>
      <c r="N65" s="41"/>
    </row>
    <row r="66" spans="1:71" ht="32.25" thickBot="1" x14ac:dyDescent="0.3">
      <c r="A66" s="46" t="s">
        <v>27</v>
      </c>
      <c r="B66" s="47" t="s">
        <v>40</v>
      </c>
      <c r="C66" s="47" t="s">
        <v>10</v>
      </c>
      <c r="D66" s="48" t="s">
        <v>0</v>
      </c>
      <c r="E66" s="49" t="s">
        <v>62</v>
      </c>
      <c r="F66" s="50" t="s">
        <v>28</v>
      </c>
      <c r="G66" s="76">
        <f>SUM(G67)</f>
        <v>535</v>
      </c>
      <c r="H66" s="76"/>
      <c r="I66" s="76">
        <f>SUM(I67)</f>
        <v>175</v>
      </c>
      <c r="J66" s="76"/>
      <c r="K66" s="75">
        <f t="shared" ref="K66" si="11">SUM(I66/G66)*100</f>
        <v>32.710280373831772</v>
      </c>
      <c r="L66" s="30" t="e">
        <f>G66-#REF!</f>
        <v>#REF!</v>
      </c>
      <c r="M66" s="18" t="e">
        <f>I66-#REF!</f>
        <v>#REF!</v>
      </c>
      <c r="N66" s="75"/>
    </row>
    <row r="67" spans="1:71" ht="48" thickBot="1" x14ac:dyDescent="0.3">
      <c r="A67" s="46" t="s">
        <v>38</v>
      </c>
      <c r="B67" s="47" t="s">
        <v>40</v>
      </c>
      <c r="C67" s="47" t="s">
        <v>10</v>
      </c>
      <c r="D67" s="48" t="s">
        <v>0</v>
      </c>
      <c r="E67" s="49" t="s">
        <v>62</v>
      </c>
      <c r="F67" s="50" t="s">
        <v>42</v>
      </c>
      <c r="G67" s="76">
        <v>535</v>
      </c>
      <c r="H67" s="76"/>
      <c r="I67" s="76">
        <v>175</v>
      </c>
      <c r="J67" s="76"/>
      <c r="K67" s="75">
        <f>SUM(I67/G67)*100</f>
        <v>32.710280373831772</v>
      </c>
      <c r="L67" s="31"/>
      <c r="M67" s="18"/>
      <c r="N67" s="75"/>
      <c r="AS67" s="91"/>
      <c r="AT67" s="91"/>
      <c r="AU67" s="91"/>
      <c r="AV67" s="91"/>
      <c r="AW67" s="91"/>
      <c r="AZ67" s="91"/>
      <c r="BA67" s="91"/>
      <c r="BB67" s="91"/>
      <c r="BC67" s="91"/>
      <c r="BF67" s="91"/>
      <c r="BG67" s="91"/>
      <c r="BH67" s="91"/>
      <c r="BI67" s="91"/>
      <c r="BL67" s="91"/>
      <c r="BM67" s="91"/>
      <c r="BN67" s="91"/>
      <c r="BO67" s="91"/>
      <c r="BR67" s="9"/>
      <c r="BS67" s="9"/>
    </row>
    <row r="68" spans="1:71" x14ac:dyDescent="0.25">
      <c r="G68" s="89"/>
      <c r="H68" s="89"/>
      <c r="I68" s="1"/>
      <c r="J68" s="90"/>
      <c r="K68" s="9"/>
      <c r="AS68" s="91"/>
      <c r="AT68" s="91"/>
      <c r="AU68" s="91"/>
      <c r="AV68" s="91"/>
      <c r="AW68" s="91"/>
      <c r="AZ68" s="91"/>
      <c r="BA68" s="91"/>
      <c r="BB68" s="91"/>
      <c r="BC68" s="91"/>
      <c r="BF68" s="91"/>
      <c r="BG68" s="91"/>
      <c r="BH68" s="91"/>
      <c r="BI68" s="91"/>
      <c r="BL68" s="91"/>
      <c r="BM68" s="91"/>
      <c r="BN68" s="91"/>
      <c r="BO68" s="91"/>
      <c r="BR68" s="9"/>
      <c r="BS68" s="9"/>
    </row>
    <row r="69" spans="1:71" x14ac:dyDescent="0.25">
      <c r="I69" s="9"/>
      <c r="J69" s="9"/>
      <c r="K69" s="9"/>
    </row>
    <row r="70" spans="1:71" ht="32.25" customHeight="1" x14ac:dyDescent="0.3">
      <c r="A70" s="101"/>
      <c r="B70" s="99"/>
      <c r="C70" s="99"/>
      <c r="D70" s="99"/>
      <c r="E70" s="99"/>
      <c r="F70" s="99"/>
      <c r="G70" s="99"/>
      <c r="H70" s="99"/>
      <c r="I70" s="100"/>
      <c r="J70" s="102"/>
      <c r="K70" s="9"/>
    </row>
    <row r="71" spans="1:71" x14ac:dyDescent="0.25">
      <c r="I71" s="9"/>
      <c r="J71" s="103"/>
      <c r="K71" s="9"/>
    </row>
    <row r="72" spans="1:71" ht="36" customHeight="1" x14ac:dyDescent="0.3">
      <c r="A72" s="101"/>
      <c r="B72" s="99"/>
      <c r="C72" s="99"/>
      <c r="D72" s="99"/>
      <c r="E72" s="99"/>
      <c r="F72" s="99"/>
      <c r="G72" s="99"/>
      <c r="H72" s="99"/>
      <c r="I72" s="100"/>
      <c r="J72" s="102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  <c r="K140" s="9"/>
    </row>
    <row r="141" spans="9:11" x14ac:dyDescent="0.25">
      <c r="I141" s="9"/>
      <c r="J141" s="9"/>
      <c r="K141" s="9"/>
    </row>
    <row r="142" spans="9:11" x14ac:dyDescent="0.25">
      <c r="I142" s="9"/>
      <c r="J142" s="9"/>
      <c r="K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  <row r="367" spans="9:10" x14ac:dyDescent="0.25">
      <c r="I367" s="9"/>
      <c r="J367" s="9"/>
    </row>
    <row r="368" spans="9:10" x14ac:dyDescent="0.25">
      <c r="I368" s="9"/>
      <c r="J368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2017г.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2018-04-11T05:02:30Z</cp:lastPrinted>
  <dcterms:created xsi:type="dcterms:W3CDTF">2007-01-25T06:11:58Z</dcterms:created>
  <dcterms:modified xsi:type="dcterms:W3CDTF">2018-05-04T11:59:25Z</dcterms:modified>
</cp:coreProperties>
</file>