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 2020г." sheetId="11" r:id="rId1"/>
  </sheets>
  <calcPr calcId="144525" refMode="R1C1"/>
</workbook>
</file>

<file path=xl/calcChain.xml><?xml version="1.0" encoding="utf-8"?>
<calcChain xmlns="http://schemas.openxmlformats.org/spreadsheetml/2006/main">
  <c r="I62" i="11" l="1"/>
  <c r="I60" i="11"/>
  <c r="I47" i="11"/>
  <c r="I45" i="11"/>
  <c r="I32" i="11"/>
  <c r="I39" i="11"/>
  <c r="I34" i="11"/>
  <c r="G32" i="11"/>
  <c r="I37" i="11" l="1"/>
  <c r="G37" i="11"/>
  <c r="K38" i="11"/>
  <c r="G54" i="11" l="1"/>
  <c r="I48" i="11"/>
  <c r="G48" i="11"/>
  <c r="J19" i="11" l="1"/>
  <c r="I46" i="11" l="1"/>
  <c r="K36" i="11"/>
  <c r="I35" i="11"/>
  <c r="G35" i="11"/>
  <c r="K35" i="11" l="1"/>
  <c r="G64" i="11"/>
  <c r="I64" i="11"/>
  <c r="L64" i="11" l="1"/>
  <c r="G63" i="11"/>
  <c r="M64" i="11"/>
  <c r="I63" i="11"/>
  <c r="K64" i="11"/>
  <c r="K65" i="11"/>
  <c r="K63" i="11" l="1"/>
  <c r="L37" i="11"/>
  <c r="L28" i="11" s="1"/>
  <c r="K29" i="11"/>
  <c r="K26" i="11"/>
  <c r="K62" i="11"/>
  <c r="K60" i="11"/>
  <c r="K55" i="11"/>
  <c r="K47" i="11"/>
  <c r="K45" i="11"/>
  <c r="K49" i="11"/>
  <c r="K48" i="11" s="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7" i="11"/>
  <c r="M28" i="11" s="1"/>
  <c r="G44" i="11"/>
  <c r="I44" i="11"/>
  <c r="G46" i="11"/>
  <c r="L48" i="11"/>
  <c r="M48" i="11"/>
  <c r="L50" i="11"/>
  <c r="M50" i="11"/>
  <c r="G53" i="11"/>
  <c r="G52" i="11" s="1"/>
  <c r="G51" i="11" s="1"/>
  <c r="I54" i="11"/>
  <c r="M54" i="11" s="1"/>
  <c r="G59" i="11"/>
  <c r="I59" i="11"/>
  <c r="G61" i="11"/>
  <c r="I61" i="11"/>
  <c r="I58" i="11" s="1"/>
  <c r="G58" i="11" l="1"/>
  <c r="G57" i="11"/>
  <c r="G56" i="11" s="1"/>
  <c r="G50" i="11" s="1"/>
  <c r="I43" i="11"/>
  <c r="J23" i="11"/>
  <c r="J22" i="11" s="1"/>
  <c r="J16" i="11" s="1"/>
  <c r="J15" i="11" s="1"/>
  <c r="J18" i="11"/>
  <c r="H30" i="11"/>
  <c r="H18" i="11" s="1"/>
  <c r="I30" i="11"/>
  <c r="K39" i="11"/>
  <c r="K34" i="11"/>
  <c r="K37" i="11"/>
  <c r="K46" i="11"/>
  <c r="K61" i="11"/>
  <c r="G33" i="11"/>
  <c r="K33" i="11" s="1"/>
  <c r="K24" i="11"/>
  <c r="K44" i="11"/>
  <c r="K32" i="11"/>
  <c r="G31" i="11"/>
  <c r="K27" i="11"/>
  <c r="K28" i="11"/>
  <c r="K59" i="11"/>
  <c r="K25" i="11"/>
  <c r="K54" i="11"/>
  <c r="L54" i="11"/>
  <c r="G43" i="11"/>
  <c r="L27" i="11"/>
  <c r="L25" i="11" s="1"/>
  <c r="L16" i="11" s="1"/>
  <c r="L15" i="11" s="1"/>
  <c r="I53" i="11"/>
  <c r="M27" i="11"/>
  <c r="M25" i="11" s="1"/>
  <c r="M16" i="11" s="1"/>
  <c r="M15" i="11" s="1"/>
  <c r="H23" i="11" l="1"/>
  <c r="K31" i="11"/>
  <c r="G30" i="11"/>
  <c r="G18" i="11" s="1"/>
  <c r="K58" i="11"/>
  <c r="I57" i="11"/>
  <c r="K57" i="11" s="1"/>
  <c r="I42" i="11"/>
  <c r="I41" i="11" s="1"/>
  <c r="I40" i="11" s="1"/>
  <c r="K43" i="11"/>
  <c r="I18" i="11"/>
  <c r="I52" i="11"/>
  <c r="K53" i="11"/>
  <c r="G42" i="11"/>
  <c r="I23" i="11"/>
  <c r="H22" i="11"/>
  <c r="K30" i="11" l="1"/>
  <c r="K18" i="11" s="1"/>
  <c r="G23" i="11"/>
  <c r="G22" i="11" s="1"/>
  <c r="G16" i="11" s="1"/>
  <c r="K42" i="11"/>
  <c r="I56" i="11"/>
  <c r="I22" i="11"/>
  <c r="I51" i="11"/>
  <c r="K52" i="11"/>
  <c r="G41" i="11"/>
  <c r="H16" i="11"/>
  <c r="I50" i="11" l="1"/>
  <c r="K56" i="11"/>
  <c r="K23" i="11"/>
  <c r="I16" i="11"/>
  <c r="K16" i="11" s="1"/>
  <c r="K22" i="11"/>
  <c r="K51" i="11"/>
  <c r="G40" i="11"/>
  <c r="G15" i="11" s="1"/>
  <c r="K41" i="11"/>
  <c r="H15" i="11"/>
  <c r="K40" i="11" l="1"/>
  <c r="K50" i="11" l="1"/>
  <c r="I15" i="11"/>
  <c r="K15" i="11" s="1"/>
</calcChain>
</file>

<file path=xl/sharedStrings.xml><?xml version="1.0" encoding="utf-8"?>
<sst xmlns="http://schemas.openxmlformats.org/spreadsheetml/2006/main" count="291" uniqueCount="67">
  <si>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</si>
  <si>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</si>
  <si>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</si>
  <si>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</si>
  <si>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</si>
  <si>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</si>
  <si>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</si>
  <si>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</si>
  <si>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</si>
  <si>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</si>
  <si>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</si>
  <si>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</si>
  <si>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</si>
  <si>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</si>
  <si>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</si>
  <si>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</si>
  <si>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</si>
  <si>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</si>
  <si>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</si>
  <si>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</si>
  <si>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</si>
  <si>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</si>
  <si>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</si>
  <si>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</si>
  <si>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</si>
  <si>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</si>
  <si>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</si>
  <si>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</si>
  <si>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</si>
  <si>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</si>
  <si>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</si>
  <si>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</si>
  <si>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</si>
  <si>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</si>
  <si>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</si>
  <si>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</si>
  <si>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</si>
  <si>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</si>
  <si>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</si>
  <si>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</si>
  <si>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</si>
  <si>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</si>
  <si>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</si>
  <si>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</si>
  <si>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</si>
  <si>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</si>
  <si>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</si>
  <si>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</si>
  <si>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</si>
  <si>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</si>
  <si>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</si>
  <si>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</si>
  <si>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</si>
  <si>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</si>
  <si>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</si>
  <si>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</si>
  <si>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</si>
  <si>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</si>
  <si>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</si>
  <si>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</si>
  <si>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r>
      <t>Муниципальная программа «Развитие муниципальной службы в городском округе Тольятти на 2017-2022 годы</t>
    </r>
    <r>
      <rPr>
        <sz val="12"/>
        <rFont val="Arial"/>
        <family val="2"/>
        <charset val="204"/>
      </rPr>
      <t>»</t>
    </r>
  </si>
  <si>
    <t>221 00 04050</t>
  </si>
  <si>
    <t>221 00 04000</t>
  </si>
  <si>
    <t>221 00 00000</t>
  </si>
  <si>
    <t>Исполение судебных актов</t>
  </si>
  <si>
    <t>830</t>
  </si>
  <si>
    <t>Отчет об исполнении бюджета за 9 месяцев 2020 года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</si>
</sst>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3" fontId="4" fillId="3" borderId="26" xfId="0" applyNumberFormat="1" applyFont="1" applyFill="1" applyBorder="1" applyAlignment="1">
      <alignment horizontal="center" wrapText="1"/>
    </xf>
    <xf numFmtId="0" fontId="10" fillId="3" borderId="11" xfId="0" applyFont="1" applyFill="1" applyBorder="1"/>
    <xf numFmtId="0" fontId="15" fillId="0" borderId="0" xfId="3"/>
    <xf numFmtId="0" fontId="15" fillId="0" borderId="0" xfId="3" applyFill="1"/>
    <xf numFmtId="0" fontId="4" fillId="3" borderId="0" xfId="3" applyFont="1" applyFill="1" applyAlignment="1">
      <alignment horizontal="left" wrapText="1"/>
    </xf>
    <xf numFmtId="0" fontId="16" fillId="0" borderId="0" xfId="3" applyFont="1"/>
    <xf numFmtId="0" fontId="17" fillId="3" borderId="0" xfId="0" applyFont="1" applyFill="1"/>
    <xf numFmtId="49" fontId="4" fillId="3" borderId="10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center" wrapText="1"/>
    </xf>
    <xf numFmtId="49" fontId="4" fillId="3" borderId="23" xfId="0" applyNumberFormat="1" applyFont="1" applyFill="1" applyBorder="1" applyAlignment="1">
      <alignment horizontal="center" wrapText="1"/>
    </xf>
    <xf numFmtId="3" fontId="4" fillId="3" borderId="27" xfId="0" applyNumberFormat="1" applyFont="1" applyFill="1" applyBorder="1" applyAlignment="1">
      <alignment horizontal="center" wrapText="1"/>
    </xf>
    <xf numFmtId="3" fontId="4" fillId="3" borderId="28" xfId="0" applyNumberFormat="1" applyFont="1" applyFill="1" applyBorder="1" applyAlignment="1">
      <alignment horizont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6"/>
  <sheetViews>
    <sheetView tabSelected="1" topLeftCell="A54" workbookViewId="0">
      <selection activeCell="A7" sqref="A7:N65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10"/>
      <c r="B2" s="110"/>
      <c r="C2" s="110"/>
      <c r="D2" s="110"/>
      <c r="E2" s="110"/>
      <c r="F2" s="110"/>
    </row>
    <row r="3" spans="1:14" ht="36.75" hidden="1" customHeight="1" x14ac:dyDescent="0.3">
      <c r="A3" s="111"/>
      <c r="B3" s="111"/>
      <c r="C3" s="111"/>
      <c r="D3" s="111"/>
      <c r="E3" s="111"/>
      <c r="F3" s="111"/>
      <c r="G3" s="4"/>
      <c r="H3" s="4"/>
    </row>
    <row r="4" spans="1:14" ht="36.75" hidden="1" customHeight="1" x14ac:dyDescent="0.3">
      <c r="A4" s="111"/>
      <c r="B4" s="111"/>
      <c r="C4" s="111"/>
      <c r="D4" s="111"/>
      <c r="E4" s="111"/>
      <c r="F4" s="111"/>
    </row>
    <row r="5" spans="1:14" ht="36.75" hidden="1" customHeight="1" x14ac:dyDescent="0.3">
      <c r="A5" s="110"/>
      <c r="B5" s="110"/>
      <c r="C5" s="110"/>
      <c r="D5" s="110"/>
      <c r="E5" s="110"/>
      <c r="F5" s="110"/>
    </row>
    <row r="6" spans="1:14" ht="36.75" hidden="1" customHeight="1" x14ac:dyDescent="0.3">
      <c r="A6" s="111"/>
      <c r="B6" s="111"/>
      <c r="C6" s="111"/>
      <c r="D6" s="111"/>
      <c r="E6" s="111"/>
      <c r="F6" s="111"/>
    </row>
    <row r="7" spans="1:14" ht="12.75" customHeight="1" x14ac:dyDescent="0.2">
      <c r="A7" s="112" t="s">
        <v>66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4" ht="12.75" customHeigh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4" ht="32.25" customHeight="1" thickBot="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4" ht="17.25" customHeight="1" x14ac:dyDescent="0.2">
      <c r="A10" s="114" t="s">
        <v>17</v>
      </c>
      <c r="B10" s="117" t="s">
        <v>7</v>
      </c>
      <c r="C10" s="117" t="s">
        <v>8</v>
      </c>
      <c r="D10" s="117" t="s">
        <v>9</v>
      </c>
      <c r="E10" s="107" t="s">
        <v>1</v>
      </c>
      <c r="F10" s="107" t="s">
        <v>2</v>
      </c>
      <c r="G10" s="120" t="s">
        <v>47</v>
      </c>
      <c r="H10" s="126"/>
      <c r="I10" s="120" t="s">
        <v>45</v>
      </c>
      <c r="J10" s="126"/>
      <c r="K10" s="120" t="s">
        <v>44</v>
      </c>
      <c r="L10" s="121"/>
      <c r="M10" s="121"/>
      <c r="N10" s="122"/>
    </row>
    <row r="11" spans="1:14" ht="39" customHeight="1" thickBot="1" x14ac:dyDescent="0.25">
      <c r="A11" s="115"/>
      <c r="B11" s="118"/>
      <c r="C11" s="118"/>
      <c r="D11" s="118"/>
      <c r="E11" s="108"/>
      <c r="F11" s="108"/>
      <c r="G11" s="127"/>
      <c r="H11" s="128"/>
      <c r="I11" s="127"/>
      <c r="J11" s="128"/>
      <c r="K11" s="123"/>
      <c r="L11" s="124"/>
      <c r="M11" s="124"/>
      <c r="N11" s="125"/>
    </row>
    <row r="12" spans="1:14" ht="21" customHeight="1" x14ac:dyDescent="0.2">
      <c r="A12" s="115"/>
      <c r="B12" s="118"/>
      <c r="C12" s="118"/>
      <c r="D12" s="118"/>
      <c r="E12" s="108"/>
      <c r="F12" s="108"/>
      <c r="G12" s="107" t="s">
        <v>18</v>
      </c>
      <c r="H12" s="107" t="s">
        <v>46</v>
      </c>
      <c r="I12" s="107" t="s">
        <v>18</v>
      </c>
      <c r="J12" s="107" t="s">
        <v>46</v>
      </c>
      <c r="K12" s="107" t="s">
        <v>18</v>
      </c>
      <c r="L12" s="129" t="s">
        <v>15</v>
      </c>
      <c r="M12" s="132" t="s">
        <v>15</v>
      </c>
      <c r="N12" s="107" t="s">
        <v>46</v>
      </c>
    </row>
    <row r="13" spans="1:14" ht="70.5" customHeight="1" thickBot="1" x14ac:dyDescent="0.25">
      <c r="A13" s="115"/>
      <c r="B13" s="118"/>
      <c r="C13" s="118"/>
      <c r="D13" s="118"/>
      <c r="E13" s="108"/>
      <c r="F13" s="108"/>
      <c r="G13" s="108"/>
      <c r="H13" s="108"/>
      <c r="I13" s="108"/>
      <c r="J13" s="108"/>
      <c r="K13" s="108"/>
      <c r="L13" s="130"/>
      <c r="M13" s="133"/>
      <c r="N13" s="108"/>
    </row>
    <row r="14" spans="1:14" ht="36.75" hidden="1" customHeight="1" x14ac:dyDescent="0.2">
      <c r="A14" s="116"/>
      <c r="B14" s="119"/>
      <c r="C14" s="119"/>
      <c r="D14" s="119"/>
      <c r="E14" s="109"/>
      <c r="F14" s="109"/>
      <c r="G14" s="88"/>
      <c r="H14" s="88"/>
      <c r="I14" s="88"/>
      <c r="J14" s="88"/>
      <c r="K14" s="88"/>
      <c r="L14" s="131"/>
      <c r="M14" s="134"/>
      <c r="N14" s="88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SUM(G16+G50+G40)</f>
        <v>121844</v>
      </c>
      <c r="H15" s="42">
        <f>SUM(H16+H50+H40)</f>
        <v>0</v>
      </c>
      <c r="I15" s="42">
        <f>SUM(I16+I50+I40)</f>
        <v>79066</v>
      </c>
      <c r="J15" s="42">
        <f>SUM(J16+J50+J40)</f>
        <v>0</v>
      </c>
      <c r="K15" s="41">
        <f>SUM(I15/G15)*100</f>
        <v>64.891172318702601</v>
      </c>
      <c r="L15" s="25" t="e">
        <f>L16+L50</f>
        <v>#REF!</v>
      </c>
      <c r="M15" s="16" t="e">
        <f>M16+M50</f>
        <v>#REF!</v>
      </c>
      <c r="N15" s="41"/>
    </row>
    <row r="16" spans="1:14" s="2" customFormat="1" ht="79.5" thickBot="1" x14ac:dyDescent="0.3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71408</v>
      </c>
      <c r="H16" s="45">
        <f>SUM(H22)</f>
        <v>0</v>
      </c>
      <c r="I16" s="45">
        <f>SUM(I22)</f>
        <v>45825</v>
      </c>
      <c r="J16" s="45">
        <f>SUM(J22)</f>
        <v>0</v>
      </c>
      <c r="K16" s="41">
        <f>SUM(I16/G16)*100</f>
        <v>64.173481962805283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69841</v>
      </c>
      <c r="H18" s="59">
        <f>SUM(H20+H27+H30)</f>
        <v>813</v>
      </c>
      <c r="I18" s="59">
        <f>SUM(I20+I27+I30)</f>
        <v>45617</v>
      </c>
      <c r="J18" s="59">
        <f>SUM(J20+J27+J30)</f>
        <v>813</v>
      </c>
      <c r="K18" s="58">
        <f>SUM(K20+K27+K30)</f>
        <v>944.90706140116231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48</v>
      </c>
      <c r="F22" s="72"/>
      <c r="G22" s="74">
        <f>SUM(G23)</f>
        <v>71408</v>
      </c>
      <c r="H22" s="74">
        <f>SUM(H23)</f>
        <v>0</v>
      </c>
      <c r="I22" s="74">
        <f>SUM(I23)</f>
        <v>45825</v>
      </c>
      <c r="J22" s="74">
        <f>SUM(J23)</f>
        <v>0</v>
      </c>
      <c r="K22" s="73">
        <f>SUM(I22/G22)*100</f>
        <v>64.173481962805283</v>
      </c>
      <c r="L22" s="11"/>
      <c r="M22" s="11"/>
      <c r="N22" s="75"/>
    </row>
    <row r="23" spans="1:14" ht="48" thickBot="1" x14ac:dyDescent="0.3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49</v>
      </c>
      <c r="F23" s="57"/>
      <c r="G23" s="23">
        <f>SUM(G24+G27+G30)</f>
        <v>71408</v>
      </c>
      <c r="H23" s="23">
        <f>SUM(H24+H27+H30)</f>
        <v>0</v>
      </c>
      <c r="I23" s="23">
        <f>SUM(I24+I27+I30)</f>
        <v>45825</v>
      </c>
      <c r="J23" s="23">
        <f>SUM(J24+J27+J30)</f>
        <v>0</v>
      </c>
      <c r="K23" s="73">
        <f t="shared" ref="K23:K31" si="0">SUM(I23/G23)*100</f>
        <v>64.173481962805283</v>
      </c>
      <c r="L23" s="11"/>
      <c r="M23" s="11"/>
      <c r="N23" s="75"/>
    </row>
    <row r="24" spans="1:14" ht="32.25" thickBot="1" x14ac:dyDescent="0.3">
      <c r="A24" s="46" t="s">
        <v>4</v>
      </c>
      <c r="B24" s="61" t="s">
        <v>40</v>
      </c>
      <c r="C24" s="50" t="s">
        <v>10</v>
      </c>
      <c r="D24" s="47" t="s">
        <v>11</v>
      </c>
      <c r="E24" s="49" t="s">
        <v>50</v>
      </c>
      <c r="F24" s="50"/>
      <c r="G24" s="76">
        <f t="shared" ref="G24:I25" si="1">SUM(G25)</f>
        <v>2380</v>
      </c>
      <c r="H24" s="76"/>
      <c r="I24" s="76">
        <f t="shared" si="1"/>
        <v>1021</v>
      </c>
      <c r="J24" s="76"/>
      <c r="K24" s="73">
        <f t="shared" si="0"/>
        <v>42.899159663865547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50</v>
      </c>
      <c r="F25" s="68" t="s">
        <v>22</v>
      </c>
      <c r="G25" s="70">
        <f t="shared" si="1"/>
        <v>2380</v>
      </c>
      <c r="H25" s="70"/>
      <c r="I25" s="70">
        <f t="shared" si="1"/>
        <v>1021</v>
      </c>
      <c r="J25" s="23"/>
      <c r="K25" s="73">
        <f t="shared" si="0"/>
        <v>42.899159663865547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50</v>
      </c>
      <c r="F26" s="50" t="s">
        <v>41</v>
      </c>
      <c r="G26" s="76">
        <v>2380</v>
      </c>
      <c r="H26" s="76"/>
      <c r="I26" s="76">
        <v>1021</v>
      </c>
      <c r="J26" s="76"/>
      <c r="K26" s="73">
        <f t="shared" si="0"/>
        <v>42.899159663865547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51</v>
      </c>
      <c r="F27" s="50"/>
      <c r="G27" s="76">
        <f t="shared" ref="G27:I28" si="2">SUM(G28)</f>
        <v>1566</v>
      </c>
      <c r="H27" s="76"/>
      <c r="I27" s="76">
        <f t="shared" si="2"/>
        <v>1050</v>
      </c>
      <c r="J27" s="76"/>
      <c r="K27" s="73">
        <f t="shared" si="0"/>
        <v>67.049808429118769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51</v>
      </c>
      <c r="F28" s="57" t="s">
        <v>22</v>
      </c>
      <c r="G28" s="23">
        <f t="shared" si="2"/>
        <v>1566</v>
      </c>
      <c r="H28" s="23"/>
      <c r="I28" s="23">
        <f t="shared" si="2"/>
        <v>1050</v>
      </c>
      <c r="J28" s="23"/>
      <c r="K28" s="73">
        <f t="shared" si="0"/>
        <v>67.049808429118769</v>
      </c>
      <c r="L28" s="15" t="e">
        <f>#REF!+L37</f>
        <v>#REF!</v>
      </c>
      <c r="M28" s="12" t="e">
        <f>#REF!+M37</f>
        <v>#REF!</v>
      </c>
      <c r="N28" s="75"/>
    </row>
    <row r="29" spans="1:14" ht="32.25" thickBot="1" x14ac:dyDescent="0.3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51</v>
      </c>
      <c r="F29" s="50" t="s">
        <v>41</v>
      </c>
      <c r="G29" s="76">
        <v>1566</v>
      </c>
      <c r="H29" s="76"/>
      <c r="I29" s="76">
        <v>1050</v>
      </c>
      <c r="J29" s="76"/>
      <c r="K29" s="73">
        <f t="shared" si="0"/>
        <v>67.049808429118769</v>
      </c>
      <c r="L29" s="21"/>
      <c r="M29" s="21"/>
      <c r="N29" s="75"/>
    </row>
    <row r="30" spans="1:14" thickBot="1" x14ac:dyDescent="0.3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52</v>
      </c>
      <c r="F30" s="50"/>
      <c r="G30" s="76">
        <f>SUM(G31+G33+G37)+G35</f>
        <v>67462</v>
      </c>
      <c r="H30" s="76">
        <f>SUM(H31+H33+H37)+H35</f>
        <v>0</v>
      </c>
      <c r="I30" s="76">
        <f>SUM(I31+I33+I37)+I35</f>
        <v>43754</v>
      </c>
      <c r="J30" s="76">
        <f>SUM(J31+J33+J37)</f>
        <v>0</v>
      </c>
      <c r="K30" s="73">
        <f t="shared" si="0"/>
        <v>64.857252972043526</v>
      </c>
      <c r="L30" s="24"/>
      <c r="M30" s="18"/>
      <c r="N30" s="75"/>
    </row>
    <row r="31" spans="1:14" ht="95.25" thickBot="1" x14ac:dyDescent="0.3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52</v>
      </c>
      <c r="F31" s="57" t="s">
        <v>22</v>
      </c>
      <c r="G31" s="23">
        <f>SUM(G32)</f>
        <v>56909</v>
      </c>
      <c r="H31" s="23">
        <f>SUM(H32)</f>
        <v>0</v>
      </c>
      <c r="I31" s="23">
        <f>SUM(I32)</f>
        <v>38996</v>
      </c>
      <c r="J31" s="23">
        <f>SUM(J32)</f>
        <v>0</v>
      </c>
      <c r="K31" s="73">
        <f t="shared" si="0"/>
        <v>68.523432146057743</v>
      </c>
      <c r="L31" s="29"/>
      <c r="M31" s="11"/>
      <c r="N31" s="75"/>
    </row>
    <row r="32" spans="1:14" ht="32.25" thickBot="1" x14ac:dyDescent="0.3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52</v>
      </c>
      <c r="F32" s="50" t="s">
        <v>41</v>
      </c>
      <c r="G32" s="75">
        <f>43307+204+25+229+3+13141</f>
        <v>56909</v>
      </c>
      <c r="H32" s="75"/>
      <c r="I32" s="75">
        <f>30216+130+3+18+1+8628</f>
        <v>38996</v>
      </c>
      <c r="J32" s="75"/>
      <c r="K32" s="75">
        <f t="shared" ref="K32:K41" si="3">SUM(I32/G32)*100</f>
        <v>68.523432146057743</v>
      </c>
      <c r="L32" s="24"/>
      <c r="M32" s="18"/>
      <c r="N32" s="75"/>
    </row>
    <row r="33" spans="1:14" ht="32.25" thickBot="1" x14ac:dyDescent="0.3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52</v>
      </c>
      <c r="F33" s="50" t="s">
        <v>28</v>
      </c>
      <c r="G33" s="76">
        <f>SUM(G34)</f>
        <v>10074</v>
      </c>
      <c r="H33" s="76"/>
      <c r="I33" s="76">
        <f>SUM(I34)</f>
        <v>4511</v>
      </c>
      <c r="J33" s="76"/>
      <c r="K33" s="75">
        <f t="shared" si="3"/>
        <v>44.778638078221164</v>
      </c>
      <c r="L33" s="24"/>
      <c r="M33" s="18"/>
      <c r="N33" s="75"/>
    </row>
    <row r="34" spans="1:14" ht="48" thickBot="1" x14ac:dyDescent="0.3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52</v>
      </c>
      <c r="F34" s="50" t="s">
        <v>42</v>
      </c>
      <c r="G34" s="76">
        <v>10074</v>
      </c>
      <c r="H34" s="76"/>
      <c r="I34" s="76">
        <f>274+396+700+93+52+938+623+25+937+157+316</f>
        <v>4511</v>
      </c>
      <c r="J34" s="76"/>
      <c r="K34" s="75">
        <f t="shared" si="3"/>
        <v>44.778638078221164</v>
      </c>
      <c r="L34" s="24"/>
      <c r="M34" s="18"/>
      <c r="N34" s="75"/>
    </row>
    <row r="35" spans="1:14" ht="33.75" thickBot="1" x14ac:dyDescent="0.3">
      <c r="A35" s="101" t="s">
        <v>54</v>
      </c>
      <c r="B35" s="99">
        <v>900</v>
      </c>
      <c r="C35" s="103" t="s">
        <v>10</v>
      </c>
      <c r="D35" s="99" t="s">
        <v>11</v>
      </c>
      <c r="E35" s="103" t="s">
        <v>52</v>
      </c>
      <c r="F35" s="99" t="s">
        <v>55</v>
      </c>
      <c r="G35" s="105">
        <f>SUM(G36)</f>
        <v>98</v>
      </c>
      <c r="H35" s="75"/>
      <c r="I35" s="92">
        <f>SUM(I36)</f>
        <v>72</v>
      </c>
      <c r="J35" s="76"/>
      <c r="K35" s="75">
        <f t="shared" si="3"/>
        <v>73.469387755102048</v>
      </c>
      <c r="L35" s="24"/>
      <c r="M35" s="18"/>
      <c r="N35" s="75"/>
    </row>
    <row r="36" spans="1:14" ht="17.25" thickBot="1" x14ac:dyDescent="0.3">
      <c r="A36" s="102" t="s">
        <v>56</v>
      </c>
      <c r="B36" s="100">
        <v>900</v>
      </c>
      <c r="C36" s="104" t="s">
        <v>10</v>
      </c>
      <c r="D36" s="100" t="s">
        <v>11</v>
      </c>
      <c r="E36" s="104" t="s">
        <v>52</v>
      </c>
      <c r="F36" s="100" t="s">
        <v>57</v>
      </c>
      <c r="G36" s="106">
        <v>98</v>
      </c>
      <c r="H36" s="87"/>
      <c r="I36" s="76">
        <v>72</v>
      </c>
      <c r="J36" s="76"/>
      <c r="K36" s="75">
        <f t="shared" si="3"/>
        <v>73.469387755102048</v>
      </c>
      <c r="L36" s="24"/>
      <c r="M36" s="18"/>
      <c r="N36" s="75"/>
    </row>
    <row r="37" spans="1:14" thickBot="1" x14ac:dyDescent="0.3">
      <c r="A37" s="46" t="s">
        <v>29</v>
      </c>
      <c r="B37" s="47" t="s">
        <v>40</v>
      </c>
      <c r="C37" s="47" t="s">
        <v>10</v>
      </c>
      <c r="D37" s="48" t="s">
        <v>11</v>
      </c>
      <c r="E37" s="49" t="s">
        <v>52</v>
      </c>
      <c r="F37" s="50" t="s">
        <v>30</v>
      </c>
      <c r="G37" s="76">
        <f>SUM(G38:G39)</f>
        <v>381</v>
      </c>
      <c r="H37" s="76"/>
      <c r="I37" s="76">
        <f>SUM(I38:I39)</f>
        <v>175</v>
      </c>
      <c r="J37" s="76"/>
      <c r="K37" s="75">
        <f t="shared" si="3"/>
        <v>45.931758530183728</v>
      </c>
      <c r="L37" s="30" t="e">
        <f>G37-#REF!</f>
        <v>#REF!</v>
      </c>
      <c r="M37" s="18" t="e">
        <f>I37-#REF!</f>
        <v>#REF!</v>
      </c>
      <c r="N37" s="75"/>
    </row>
    <row r="38" spans="1:14" thickBot="1" x14ac:dyDescent="0.3">
      <c r="A38" s="46" t="s">
        <v>64</v>
      </c>
      <c r="B38" s="47" t="s">
        <v>40</v>
      </c>
      <c r="C38" s="47" t="s">
        <v>10</v>
      </c>
      <c r="D38" s="48" t="s">
        <v>11</v>
      </c>
      <c r="E38" s="49" t="s">
        <v>52</v>
      </c>
      <c r="F38" s="50" t="s">
        <v>65</v>
      </c>
      <c r="G38" s="76">
        <v>10</v>
      </c>
      <c r="H38" s="76"/>
      <c r="I38" s="76"/>
      <c r="J38" s="76"/>
      <c r="K38" s="75">
        <f t="shared" ref="K38" si="4">SUM(I38/G38)*100</f>
        <v>0</v>
      </c>
      <c r="L38" s="31"/>
      <c r="M38" s="18"/>
      <c r="N38" s="75"/>
    </row>
    <row r="39" spans="1:14" thickBot="1" x14ac:dyDescent="0.3">
      <c r="A39" s="46" t="s">
        <v>39</v>
      </c>
      <c r="B39" s="47" t="s">
        <v>40</v>
      </c>
      <c r="C39" s="47" t="s">
        <v>10</v>
      </c>
      <c r="D39" s="48" t="s">
        <v>11</v>
      </c>
      <c r="E39" s="49" t="s">
        <v>52</v>
      </c>
      <c r="F39" s="50" t="s">
        <v>43</v>
      </c>
      <c r="G39" s="76">
        <v>371</v>
      </c>
      <c r="H39" s="76"/>
      <c r="I39" s="76">
        <f>137+25+13</f>
        <v>175</v>
      </c>
      <c r="J39" s="76"/>
      <c r="K39" s="75">
        <f t="shared" si="3"/>
        <v>47.169811320754718</v>
      </c>
      <c r="L39" s="31"/>
      <c r="M39" s="18"/>
      <c r="N39" s="75"/>
    </row>
    <row r="40" spans="1:14" ht="63.75" thickBot="1" x14ac:dyDescent="0.3">
      <c r="A40" s="36" t="s">
        <v>36</v>
      </c>
      <c r="B40" s="43" t="s">
        <v>40</v>
      </c>
      <c r="C40" s="43" t="s">
        <v>10</v>
      </c>
      <c r="D40" s="44" t="s">
        <v>31</v>
      </c>
      <c r="E40" s="39"/>
      <c r="F40" s="40"/>
      <c r="G40" s="42">
        <f t="shared" ref="G40:I42" si="5">SUM(G41)</f>
        <v>17406</v>
      </c>
      <c r="H40" s="42"/>
      <c r="I40" s="42">
        <f t="shared" si="5"/>
        <v>11694</v>
      </c>
      <c r="J40" s="42"/>
      <c r="K40" s="41">
        <f t="shared" si="3"/>
        <v>67.183729748362637</v>
      </c>
      <c r="L40" s="32"/>
      <c r="M40" s="19"/>
      <c r="N40" s="41"/>
    </row>
    <row r="41" spans="1:14" thickBot="1" x14ac:dyDescent="0.3">
      <c r="A41" s="46" t="s">
        <v>23</v>
      </c>
      <c r="B41" s="47" t="s">
        <v>40</v>
      </c>
      <c r="C41" s="47" t="s">
        <v>10</v>
      </c>
      <c r="D41" s="48" t="s">
        <v>31</v>
      </c>
      <c r="E41" s="49" t="s">
        <v>48</v>
      </c>
      <c r="F41" s="57"/>
      <c r="G41" s="23">
        <f t="shared" si="5"/>
        <v>17406</v>
      </c>
      <c r="H41" s="23"/>
      <c r="I41" s="23">
        <f t="shared" si="5"/>
        <v>11694</v>
      </c>
      <c r="J41" s="23"/>
      <c r="K41" s="75">
        <f t="shared" si="3"/>
        <v>67.183729748362637</v>
      </c>
      <c r="L41" s="33"/>
      <c r="M41" s="11"/>
      <c r="N41" s="22"/>
    </row>
    <row r="42" spans="1:14" ht="48" thickBot="1" x14ac:dyDescent="0.3">
      <c r="A42" s="53" t="s">
        <v>24</v>
      </c>
      <c r="B42" s="54" t="s">
        <v>40</v>
      </c>
      <c r="C42" s="54" t="s">
        <v>10</v>
      </c>
      <c r="D42" s="55" t="s">
        <v>31</v>
      </c>
      <c r="E42" s="56" t="s">
        <v>49</v>
      </c>
      <c r="F42" s="79"/>
      <c r="G42" s="76">
        <f t="shared" si="5"/>
        <v>17406</v>
      </c>
      <c r="H42" s="76"/>
      <c r="I42" s="76">
        <f t="shared" si="5"/>
        <v>11694</v>
      </c>
      <c r="J42" s="76"/>
      <c r="K42" s="75">
        <f t="shared" ref="K42:K47" si="6">SUM(I42/G42)*100</f>
        <v>67.183729748362637</v>
      </c>
      <c r="L42" s="31"/>
      <c r="M42" s="18"/>
      <c r="N42" s="75"/>
    </row>
    <row r="43" spans="1:14" thickBot="1" x14ac:dyDescent="0.3">
      <c r="A43" s="46" t="s">
        <v>26</v>
      </c>
      <c r="B43" s="47" t="s">
        <v>40</v>
      </c>
      <c r="C43" s="47" t="s">
        <v>10</v>
      </c>
      <c r="D43" s="48" t="s">
        <v>31</v>
      </c>
      <c r="E43" s="49" t="s">
        <v>52</v>
      </c>
      <c r="F43" s="50"/>
      <c r="G43" s="76">
        <f>SUM(G44+G46+G48)</f>
        <v>17406</v>
      </c>
      <c r="H43" s="76"/>
      <c r="I43" s="76">
        <f>SUM(I44+I46+I48)</f>
        <v>11694</v>
      </c>
      <c r="J43" s="76"/>
      <c r="K43" s="75">
        <f t="shared" si="6"/>
        <v>67.183729748362637</v>
      </c>
      <c r="L43" s="24"/>
      <c r="M43" s="18"/>
      <c r="N43" s="75"/>
    </row>
    <row r="44" spans="1:14" ht="95.25" thickBot="1" x14ac:dyDescent="0.3">
      <c r="A44" s="53" t="s">
        <v>25</v>
      </c>
      <c r="B44" s="50" t="s">
        <v>40</v>
      </c>
      <c r="C44" s="47" t="s">
        <v>10</v>
      </c>
      <c r="D44" s="48" t="s">
        <v>31</v>
      </c>
      <c r="E44" s="49" t="s">
        <v>52</v>
      </c>
      <c r="F44" s="50" t="s">
        <v>22</v>
      </c>
      <c r="G44" s="23">
        <f>SUM(G45)</f>
        <v>15964</v>
      </c>
      <c r="H44" s="23"/>
      <c r="I44" s="23">
        <f>SUM(I45)</f>
        <v>10971</v>
      </c>
      <c r="J44" s="23"/>
      <c r="K44" s="75">
        <f t="shared" si="6"/>
        <v>68.723377599599104</v>
      </c>
      <c r="L44" s="29"/>
      <c r="M44" s="11"/>
      <c r="N44" s="22"/>
    </row>
    <row r="45" spans="1:14" ht="32.25" thickBot="1" x14ac:dyDescent="0.3">
      <c r="A45" s="46" t="s">
        <v>37</v>
      </c>
      <c r="B45" s="54" t="s">
        <v>40</v>
      </c>
      <c r="C45" s="54" t="s">
        <v>10</v>
      </c>
      <c r="D45" s="55" t="s">
        <v>31</v>
      </c>
      <c r="E45" s="49" t="s">
        <v>52</v>
      </c>
      <c r="F45" s="57" t="s">
        <v>41</v>
      </c>
      <c r="G45" s="76">
        <v>15964</v>
      </c>
      <c r="H45" s="76"/>
      <c r="I45" s="76">
        <f>8475+55+2441</f>
        <v>10971</v>
      </c>
      <c r="J45" s="76"/>
      <c r="K45" s="75">
        <f t="shared" si="6"/>
        <v>68.723377599599104</v>
      </c>
      <c r="L45" s="24"/>
      <c r="M45" s="18"/>
      <c r="N45" s="75"/>
    </row>
    <row r="46" spans="1:14" ht="32.25" thickBot="1" x14ac:dyDescent="0.3">
      <c r="A46" s="46" t="s">
        <v>27</v>
      </c>
      <c r="B46" s="47" t="s">
        <v>40</v>
      </c>
      <c r="C46" s="47" t="s">
        <v>10</v>
      </c>
      <c r="D46" s="48" t="s">
        <v>31</v>
      </c>
      <c r="E46" s="49" t="s">
        <v>52</v>
      </c>
      <c r="F46" s="50" t="s">
        <v>28</v>
      </c>
      <c r="G46" s="76">
        <f>SUM(G47)</f>
        <v>1437</v>
      </c>
      <c r="H46" s="76"/>
      <c r="I46" s="76">
        <f>SUM(I47)</f>
        <v>722</v>
      </c>
      <c r="J46" s="76"/>
      <c r="K46" s="75">
        <f t="shared" si="6"/>
        <v>50.243562978427278</v>
      </c>
      <c r="L46" s="24"/>
      <c r="M46" s="18"/>
      <c r="N46" s="75"/>
    </row>
    <row r="47" spans="1:14" ht="48" thickBot="1" x14ac:dyDescent="0.3">
      <c r="A47" s="46" t="s">
        <v>38</v>
      </c>
      <c r="B47" s="47" t="s">
        <v>40</v>
      </c>
      <c r="C47" s="47" t="s">
        <v>10</v>
      </c>
      <c r="D47" s="48" t="s">
        <v>31</v>
      </c>
      <c r="E47" s="49" t="s">
        <v>52</v>
      </c>
      <c r="F47" s="50" t="s">
        <v>42</v>
      </c>
      <c r="G47" s="76">
        <v>1437</v>
      </c>
      <c r="H47" s="76"/>
      <c r="I47" s="76">
        <f>43+76+86+9+12+129+125+4+204+29+5</f>
        <v>722</v>
      </c>
      <c r="J47" s="76"/>
      <c r="K47" s="75">
        <f t="shared" si="6"/>
        <v>50.243562978427278</v>
      </c>
      <c r="L47" s="24"/>
      <c r="M47" s="18"/>
      <c r="N47" s="75"/>
    </row>
    <row r="48" spans="1:14" thickBot="1" x14ac:dyDescent="0.3">
      <c r="A48" s="46" t="s">
        <v>29</v>
      </c>
      <c r="B48" s="47" t="s">
        <v>40</v>
      </c>
      <c r="C48" s="47" t="s">
        <v>10</v>
      </c>
      <c r="D48" s="48" t="s">
        <v>31</v>
      </c>
      <c r="E48" s="49" t="s">
        <v>52</v>
      </c>
      <c r="F48" s="50" t="s">
        <v>30</v>
      </c>
      <c r="G48" s="76">
        <f>SUM(G49:G49)</f>
        <v>5</v>
      </c>
      <c r="H48" s="76"/>
      <c r="I48" s="76">
        <f>SUM(I49:I49)</f>
        <v>1</v>
      </c>
      <c r="J48" s="76"/>
      <c r="K48" s="76">
        <f>SUM(K49:K49)</f>
        <v>20</v>
      </c>
      <c r="L48" s="30" t="e">
        <f>G48-#REF!</f>
        <v>#REF!</v>
      </c>
      <c r="M48" s="18" t="e">
        <f>I48-#REF!</f>
        <v>#REF!</v>
      </c>
      <c r="N48" s="75"/>
    </row>
    <row r="49" spans="1:14" thickBot="1" x14ac:dyDescent="0.3">
      <c r="A49" s="46" t="s">
        <v>39</v>
      </c>
      <c r="B49" s="47" t="s">
        <v>40</v>
      </c>
      <c r="C49" s="47" t="s">
        <v>10</v>
      </c>
      <c r="D49" s="48" t="s">
        <v>31</v>
      </c>
      <c r="E49" s="49" t="s">
        <v>52</v>
      </c>
      <c r="F49" s="50" t="s">
        <v>43</v>
      </c>
      <c r="G49" s="76">
        <v>5</v>
      </c>
      <c r="H49" s="76"/>
      <c r="I49" s="76">
        <v>1</v>
      </c>
      <c r="J49" s="76"/>
      <c r="K49" s="75">
        <f>SUM(I49/G49)*100</f>
        <v>20</v>
      </c>
      <c r="L49" s="31"/>
      <c r="M49" s="18"/>
      <c r="N49" s="75"/>
    </row>
    <row r="50" spans="1:14" ht="19.5" thickBot="1" x14ac:dyDescent="0.35">
      <c r="A50" s="36" t="s">
        <v>6</v>
      </c>
      <c r="B50" s="43" t="s">
        <v>40</v>
      </c>
      <c r="C50" s="43" t="s">
        <v>10</v>
      </c>
      <c r="D50" s="44" t="s">
        <v>0</v>
      </c>
      <c r="E50" s="39"/>
      <c r="F50" s="80"/>
      <c r="G50" s="81">
        <f>SUM(G51+G56)+G64</f>
        <v>33030</v>
      </c>
      <c r="H50" s="81"/>
      <c r="I50" s="81">
        <f>SUM(I51+I56)+I64</f>
        <v>21547</v>
      </c>
      <c r="J50" s="81"/>
      <c r="K50" s="82">
        <f>SUM(I50/G50)*100</f>
        <v>65.234635180139264</v>
      </c>
      <c r="L50" s="34" t="e">
        <f>#REF!+#REF!</f>
        <v>#REF!</v>
      </c>
      <c r="M50" s="13" t="e">
        <f>#REF!+#REF!</f>
        <v>#REF!</v>
      </c>
      <c r="N50" s="82"/>
    </row>
    <row r="51" spans="1:14" ht="48" thickBot="1" x14ac:dyDescent="0.3">
      <c r="A51" s="53" t="s">
        <v>60</v>
      </c>
      <c r="B51" s="54" t="s">
        <v>40</v>
      </c>
      <c r="C51" s="54" t="s">
        <v>10</v>
      </c>
      <c r="D51" s="55" t="s">
        <v>0</v>
      </c>
      <c r="E51" s="63" t="s">
        <v>63</v>
      </c>
      <c r="F51" s="50"/>
      <c r="G51" s="76">
        <f t="shared" ref="G51:I54" si="7">SUM(G52)</f>
        <v>129</v>
      </c>
      <c r="H51" s="76"/>
      <c r="I51" s="76">
        <f t="shared" si="7"/>
        <v>0</v>
      </c>
      <c r="J51" s="76"/>
      <c r="K51" s="75">
        <f t="shared" ref="K51:K54" si="8">SUM(I51/G51)*100</f>
        <v>0</v>
      </c>
      <c r="L51" s="31"/>
      <c r="M51" s="18"/>
      <c r="N51" s="75"/>
    </row>
    <row r="52" spans="1:14" ht="32.25" thickBot="1" x14ac:dyDescent="0.3">
      <c r="A52" s="46" t="s">
        <v>32</v>
      </c>
      <c r="B52" s="47" t="s">
        <v>40</v>
      </c>
      <c r="C52" s="47" t="s">
        <v>10</v>
      </c>
      <c r="D52" s="48" t="s">
        <v>0</v>
      </c>
      <c r="E52" s="63" t="s">
        <v>62</v>
      </c>
      <c r="F52" s="50"/>
      <c r="G52" s="76">
        <f t="shared" si="7"/>
        <v>129</v>
      </c>
      <c r="H52" s="76"/>
      <c r="I52" s="76">
        <f t="shared" si="7"/>
        <v>0</v>
      </c>
      <c r="J52" s="76"/>
      <c r="K52" s="75">
        <f t="shared" si="8"/>
        <v>0</v>
      </c>
      <c r="L52" s="21"/>
      <c r="M52" s="21"/>
      <c r="N52" s="75"/>
    </row>
    <row r="53" spans="1:14" ht="32.25" thickBot="1" x14ac:dyDescent="0.3">
      <c r="A53" s="46" t="s">
        <v>34</v>
      </c>
      <c r="B53" s="47" t="s">
        <v>40</v>
      </c>
      <c r="C53" s="47" t="s">
        <v>10</v>
      </c>
      <c r="D53" s="48" t="s">
        <v>0</v>
      </c>
      <c r="E53" s="63" t="s">
        <v>61</v>
      </c>
      <c r="F53" s="50"/>
      <c r="G53" s="76">
        <f t="shared" si="7"/>
        <v>129</v>
      </c>
      <c r="H53" s="76"/>
      <c r="I53" s="76">
        <f t="shared" si="7"/>
        <v>0</v>
      </c>
      <c r="J53" s="76"/>
      <c r="K53" s="75">
        <f t="shared" si="8"/>
        <v>0</v>
      </c>
      <c r="L53" s="21"/>
      <c r="M53" s="21"/>
      <c r="N53" s="75"/>
    </row>
    <row r="54" spans="1:14" ht="32.25" thickBot="1" x14ac:dyDescent="0.3">
      <c r="A54" s="46" t="s">
        <v>27</v>
      </c>
      <c r="B54" s="83" t="s">
        <v>40</v>
      </c>
      <c r="C54" s="83" t="s">
        <v>10</v>
      </c>
      <c r="D54" s="84" t="s">
        <v>0</v>
      </c>
      <c r="E54" s="63" t="s">
        <v>61</v>
      </c>
      <c r="F54" s="85" t="s">
        <v>28</v>
      </c>
      <c r="G54" s="87">
        <f>SUM(G55)</f>
        <v>129</v>
      </c>
      <c r="H54" s="87"/>
      <c r="I54" s="87">
        <f t="shared" si="7"/>
        <v>0</v>
      </c>
      <c r="J54" s="87"/>
      <c r="K54" s="75">
        <f t="shared" si="8"/>
        <v>0</v>
      </c>
      <c r="L54" s="35" t="e">
        <f>G54-#REF!</f>
        <v>#REF!</v>
      </c>
      <c r="M54" s="14" t="e">
        <f>I54-#REF!</f>
        <v>#REF!</v>
      </c>
      <c r="N54" s="86"/>
    </row>
    <row r="55" spans="1:14" ht="48" thickBot="1" x14ac:dyDescent="0.3">
      <c r="A55" s="46" t="s">
        <v>38</v>
      </c>
      <c r="B55" s="83" t="s">
        <v>40</v>
      </c>
      <c r="C55" s="83" t="s">
        <v>10</v>
      </c>
      <c r="D55" s="84" t="s">
        <v>0</v>
      </c>
      <c r="E55" s="63" t="s">
        <v>61</v>
      </c>
      <c r="F55" s="85" t="s">
        <v>42</v>
      </c>
      <c r="G55" s="76">
        <v>129</v>
      </c>
      <c r="H55" s="76"/>
      <c r="I55" s="76"/>
      <c r="J55" s="76"/>
      <c r="K55" s="75">
        <f>SUM(I55/G55)*100</f>
        <v>0</v>
      </c>
      <c r="L55" s="9"/>
      <c r="M55" s="9"/>
      <c r="N55" s="75"/>
    </row>
    <row r="56" spans="1:14" thickBot="1" x14ac:dyDescent="0.3">
      <c r="A56" s="71" t="s">
        <v>23</v>
      </c>
      <c r="B56" s="61" t="s">
        <v>40</v>
      </c>
      <c r="C56" s="61" t="s">
        <v>10</v>
      </c>
      <c r="D56" s="62" t="s">
        <v>0</v>
      </c>
      <c r="E56" s="63" t="s">
        <v>53</v>
      </c>
      <c r="F56" s="72"/>
      <c r="G56" s="74">
        <f t="shared" ref="G56:I57" si="9">SUM(G57)</f>
        <v>32753</v>
      </c>
      <c r="H56" s="74"/>
      <c r="I56" s="74">
        <f t="shared" si="9"/>
        <v>21524</v>
      </c>
      <c r="J56" s="74"/>
      <c r="K56" s="75">
        <f t="shared" ref="K56:K62" si="10">SUM(I56/G56)*100</f>
        <v>65.716117607547403</v>
      </c>
      <c r="L56" s="11"/>
      <c r="M56" s="11"/>
      <c r="N56" s="73"/>
    </row>
    <row r="57" spans="1:14" ht="32.25" thickBot="1" x14ac:dyDescent="0.3">
      <c r="A57" s="46" t="s">
        <v>32</v>
      </c>
      <c r="B57" s="47" t="s">
        <v>40</v>
      </c>
      <c r="C57" s="47" t="s">
        <v>10</v>
      </c>
      <c r="D57" s="48" t="s">
        <v>0</v>
      </c>
      <c r="E57" s="63" t="s">
        <v>53</v>
      </c>
      <c r="F57" s="50"/>
      <c r="G57" s="76">
        <f t="shared" si="9"/>
        <v>32753</v>
      </c>
      <c r="H57" s="76"/>
      <c r="I57" s="76">
        <f t="shared" si="9"/>
        <v>21524</v>
      </c>
      <c r="J57" s="76"/>
      <c r="K57" s="75">
        <f t="shared" si="10"/>
        <v>65.716117607547403</v>
      </c>
      <c r="L57" s="21"/>
      <c r="M57" s="21"/>
      <c r="N57" s="75"/>
    </row>
    <row r="58" spans="1:14" ht="32.25" thickBot="1" x14ac:dyDescent="0.3">
      <c r="A58" s="46" t="s">
        <v>33</v>
      </c>
      <c r="B58" s="47" t="s">
        <v>40</v>
      </c>
      <c r="C58" s="47" t="s">
        <v>10</v>
      </c>
      <c r="D58" s="48" t="s">
        <v>0</v>
      </c>
      <c r="E58" s="63" t="s">
        <v>53</v>
      </c>
      <c r="F58" s="50"/>
      <c r="G58" s="76">
        <f>SUM(G59+G61)</f>
        <v>32753</v>
      </c>
      <c r="H58" s="76"/>
      <c r="I58" s="76">
        <f>SUM(I59+I61)</f>
        <v>21524</v>
      </c>
      <c r="J58" s="76"/>
      <c r="K58" s="75">
        <f t="shared" si="10"/>
        <v>65.716117607547403</v>
      </c>
      <c r="L58" s="21"/>
      <c r="M58" s="21"/>
      <c r="N58" s="75"/>
    </row>
    <row r="59" spans="1:14" ht="95.25" thickBot="1" x14ac:dyDescent="0.3">
      <c r="A59" s="53" t="s">
        <v>25</v>
      </c>
      <c r="B59" s="50" t="s">
        <v>40</v>
      </c>
      <c r="C59" s="47" t="s">
        <v>10</v>
      </c>
      <c r="D59" s="48" t="s">
        <v>0</v>
      </c>
      <c r="E59" s="63" t="s">
        <v>53</v>
      </c>
      <c r="F59" s="50" t="s">
        <v>22</v>
      </c>
      <c r="G59" s="23">
        <f>SUM(G60)</f>
        <v>27053</v>
      </c>
      <c r="H59" s="23"/>
      <c r="I59" s="23">
        <f>SUM(I60)</f>
        <v>17942</v>
      </c>
      <c r="J59" s="23"/>
      <c r="K59" s="75">
        <f t="shared" si="10"/>
        <v>66.321664880050264</v>
      </c>
      <c r="L59" s="29"/>
      <c r="M59" s="11"/>
      <c r="N59" s="22"/>
    </row>
    <row r="60" spans="1:14" ht="32.25" thickBot="1" x14ac:dyDescent="0.3">
      <c r="A60" s="46" t="s">
        <v>37</v>
      </c>
      <c r="B60" s="54" t="s">
        <v>40</v>
      </c>
      <c r="C60" s="54" t="s">
        <v>10</v>
      </c>
      <c r="D60" s="55" t="s">
        <v>0</v>
      </c>
      <c r="E60" s="49" t="s">
        <v>53</v>
      </c>
      <c r="F60" s="57" t="s">
        <v>41</v>
      </c>
      <c r="G60" s="76">
        <v>27053</v>
      </c>
      <c r="H60" s="76"/>
      <c r="I60" s="76">
        <f>17924+18</f>
        <v>17942</v>
      </c>
      <c r="J60" s="76"/>
      <c r="K60" s="75">
        <f t="shared" si="10"/>
        <v>66.321664880050264</v>
      </c>
      <c r="L60" s="24"/>
      <c r="M60" s="18"/>
      <c r="N60" s="75"/>
    </row>
    <row r="61" spans="1:14" ht="32.25" thickBot="1" x14ac:dyDescent="0.3">
      <c r="A61" s="46" t="s">
        <v>27</v>
      </c>
      <c r="B61" s="47" t="s">
        <v>40</v>
      </c>
      <c r="C61" s="47" t="s">
        <v>10</v>
      </c>
      <c r="D61" s="48" t="s">
        <v>0</v>
      </c>
      <c r="E61" s="49" t="s">
        <v>53</v>
      </c>
      <c r="F61" s="50" t="s">
        <v>28</v>
      </c>
      <c r="G61" s="76">
        <f>SUM(G62)</f>
        <v>5700</v>
      </c>
      <c r="H61" s="76"/>
      <c r="I61" s="76">
        <f>SUM(I62)</f>
        <v>3582</v>
      </c>
      <c r="J61" s="76"/>
      <c r="K61" s="75">
        <f t="shared" si="10"/>
        <v>62.842105263157897</v>
      </c>
      <c r="L61" s="24"/>
      <c r="M61" s="18"/>
      <c r="N61" s="75"/>
    </row>
    <row r="62" spans="1:14" ht="48" thickBot="1" x14ac:dyDescent="0.3">
      <c r="A62" s="46" t="s">
        <v>38</v>
      </c>
      <c r="B62" s="47" t="s">
        <v>40</v>
      </c>
      <c r="C62" s="47" t="s">
        <v>10</v>
      </c>
      <c r="D62" s="48" t="s">
        <v>0</v>
      </c>
      <c r="E62" s="49" t="s">
        <v>53</v>
      </c>
      <c r="F62" s="50" t="s">
        <v>42</v>
      </c>
      <c r="G62" s="76">
        <v>5700</v>
      </c>
      <c r="H62" s="76"/>
      <c r="I62" s="76">
        <f>218+278+120+14+19+331+25+2556+21</f>
        <v>3582</v>
      </c>
      <c r="J62" s="76"/>
      <c r="K62" s="75">
        <f t="shared" si="10"/>
        <v>62.842105263157897</v>
      </c>
      <c r="L62" s="24"/>
      <c r="M62" s="18"/>
      <c r="N62" s="75"/>
    </row>
    <row r="63" spans="1:14" ht="32.25" thickBot="1" x14ac:dyDescent="0.3">
      <c r="A63" s="36" t="s">
        <v>59</v>
      </c>
      <c r="B63" s="43" t="s">
        <v>40</v>
      </c>
      <c r="C63" s="43" t="s">
        <v>10</v>
      </c>
      <c r="D63" s="44" t="s">
        <v>0</v>
      </c>
      <c r="E63" s="39" t="s">
        <v>58</v>
      </c>
      <c r="F63" s="40"/>
      <c r="G63" s="42">
        <f>SUM(G64)</f>
        <v>148</v>
      </c>
      <c r="H63" s="42"/>
      <c r="I63" s="42">
        <f>SUM(I64)</f>
        <v>23</v>
      </c>
      <c r="J63" s="42"/>
      <c r="K63" s="41">
        <f>SUM(I63/G63)*100</f>
        <v>15.54054054054054</v>
      </c>
      <c r="L63" s="93"/>
      <c r="M63" s="19"/>
      <c r="N63" s="41"/>
    </row>
    <row r="64" spans="1:14" ht="32.25" thickBot="1" x14ac:dyDescent="0.3">
      <c r="A64" s="46" t="s">
        <v>27</v>
      </c>
      <c r="B64" s="47" t="s">
        <v>40</v>
      </c>
      <c r="C64" s="47" t="s">
        <v>10</v>
      </c>
      <c r="D64" s="48" t="s">
        <v>0</v>
      </c>
      <c r="E64" s="49" t="s">
        <v>58</v>
      </c>
      <c r="F64" s="50" t="s">
        <v>28</v>
      </c>
      <c r="G64" s="76">
        <f>SUM(G65)</f>
        <v>148</v>
      </c>
      <c r="H64" s="76"/>
      <c r="I64" s="76">
        <f>SUM(I65)</f>
        <v>23</v>
      </c>
      <c r="J64" s="76"/>
      <c r="K64" s="75">
        <f t="shared" ref="K64" si="11">SUM(I64/G64)*100</f>
        <v>15.54054054054054</v>
      </c>
      <c r="L64" s="30" t="e">
        <f>G64-#REF!</f>
        <v>#REF!</v>
      </c>
      <c r="M64" s="18" t="e">
        <f>I64-#REF!</f>
        <v>#REF!</v>
      </c>
      <c r="N64" s="75"/>
    </row>
    <row r="65" spans="1:71" ht="48" thickBot="1" x14ac:dyDescent="0.3">
      <c r="A65" s="46" t="s">
        <v>38</v>
      </c>
      <c r="B65" s="47" t="s">
        <v>40</v>
      </c>
      <c r="C65" s="47" t="s">
        <v>10</v>
      </c>
      <c r="D65" s="48" t="s">
        <v>0</v>
      </c>
      <c r="E65" s="49" t="s">
        <v>58</v>
      </c>
      <c r="F65" s="50" t="s">
        <v>42</v>
      </c>
      <c r="G65" s="76">
        <v>148</v>
      </c>
      <c r="H65" s="76"/>
      <c r="I65" s="76">
        <v>23</v>
      </c>
      <c r="J65" s="76"/>
      <c r="K65" s="75">
        <f>SUM(I65/G65)*100</f>
        <v>15.54054054054054</v>
      </c>
      <c r="L65" s="31"/>
      <c r="M65" s="18"/>
      <c r="N65" s="75"/>
      <c r="AS65" s="91"/>
      <c r="AT65" s="91"/>
      <c r="AU65" s="91"/>
      <c r="AV65" s="91"/>
      <c r="AW65" s="91"/>
      <c r="AZ65" s="91"/>
      <c r="BA65" s="91"/>
      <c r="BB65" s="91"/>
      <c r="BC65" s="91"/>
      <c r="BF65" s="91"/>
      <c r="BG65" s="91"/>
      <c r="BH65" s="91"/>
      <c r="BI65" s="91"/>
      <c r="BL65" s="91"/>
      <c r="BM65" s="91"/>
      <c r="BN65" s="91"/>
      <c r="BO65" s="91"/>
      <c r="BR65" s="9"/>
      <c r="BS65" s="9"/>
    </row>
    <row r="66" spans="1:71" x14ac:dyDescent="0.25">
      <c r="G66" s="89"/>
      <c r="H66" s="89"/>
      <c r="I66" s="1"/>
      <c r="J66" s="90"/>
      <c r="K66" s="9"/>
      <c r="AS66" s="91"/>
      <c r="AT66" s="91"/>
      <c r="AU66" s="91"/>
      <c r="AV66" s="91"/>
      <c r="AW66" s="91"/>
      <c r="AZ66" s="91"/>
      <c r="BA66" s="91"/>
      <c r="BB66" s="91"/>
      <c r="BC66" s="91"/>
      <c r="BF66" s="91"/>
      <c r="BG66" s="91"/>
      <c r="BH66" s="91"/>
      <c r="BI66" s="91"/>
      <c r="BL66" s="91"/>
      <c r="BM66" s="91"/>
      <c r="BN66" s="91"/>
      <c r="BO66" s="91"/>
      <c r="BR66" s="9"/>
      <c r="BS66" s="9"/>
    </row>
    <row r="67" spans="1:71" x14ac:dyDescent="0.25">
      <c r="I67" s="9"/>
      <c r="J67" s="9"/>
      <c r="K67" s="9"/>
    </row>
    <row r="68" spans="1:71" ht="30.75" customHeight="1" x14ac:dyDescent="0.3">
      <c r="A68" s="96"/>
      <c r="B68" s="94"/>
      <c r="C68" s="94"/>
      <c r="D68" s="94"/>
      <c r="E68" s="94"/>
      <c r="F68" s="94"/>
      <c r="G68" s="94"/>
      <c r="H68" s="94"/>
      <c r="I68" s="95"/>
      <c r="J68" s="97"/>
      <c r="K68" s="9"/>
    </row>
    <row r="69" spans="1:71" x14ac:dyDescent="0.25">
      <c r="I69" s="9"/>
      <c r="J69" s="98"/>
      <c r="K69" s="9"/>
    </row>
    <row r="70" spans="1:71" ht="33.75" customHeight="1" x14ac:dyDescent="0.3">
      <c r="A70" s="96"/>
      <c r="B70" s="94"/>
      <c r="C70" s="94"/>
      <c r="D70" s="94"/>
      <c r="E70" s="94"/>
      <c r="F70" s="94"/>
      <c r="G70" s="94"/>
      <c r="H70" s="94"/>
      <c r="I70" s="95"/>
      <c r="J70" s="97"/>
      <c r="K70" s="9"/>
    </row>
    <row r="71" spans="1:71" x14ac:dyDescent="0.25">
      <c r="I71" s="9"/>
      <c r="J71" s="9"/>
      <c r="K71" s="9"/>
    </row>
    <row r="72" spans="1:71" x14ac:dyDescent="0.25">
      <c r="I72" s="9"/>
      <c r="J72" s="9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  <c r="K139" s="9"/>
    </row>
    <row r="140" spans="9:11" x14ac:dyDescent="0.25">
      <c r="I140" s="9"/>
      <c r="J140" s="9"/>
      <c r="K140" s="9"/>
    </row>
    <row r="141" spans="9:11" x14ac:dyDescent="0.25">
      <c r="I141" s="9"/>
      <c r="J141" s="9"/>
    </row>
    <row r="142" spans="9:11" x14ac:dyDescent="0.25">
      <c r="I142" s="9"/>
      <c r="J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  <row r="366" spans="9:10" x14ac:dyDescent="0.25">
      <c r="I366" s="9"/>
      <c r="J366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2020г.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2020-12-03T12:25:12Z</cp:lastPrinted>
  <dcterms:created xsi:type="dcterms:W3CDTF">2007-01-25T06:11:58Z</dcterms:created>
  <dcterms:modified xsi:type="dcterms:W3CDTF">2020-12-03T12:25:15Z</dcterms:modified>
</cp:coreProperties>
</file>