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na.uv\Desktop\Дума\Заседание Думы 24.11.2021\О национальных целях и страт.задачах\"/>
    </mc:Choice>
  </mc:AlternateContent>
  <xr:revisionPtr revIDLastSave="0" documentId="8_{9B5D289E-7D89-4FF5-9758-FE0FBD2480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Лист1!$A:$S,Лист1!$3:$4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E8" i="1"/>
  <c r="J7" i="1"/>
  <c r="E7" i="1"/>
  <c r="E10" i="1"/>
  <c r="O7" i="1" l="1"/>
  <c r="O10" i="1"/>
  <c r="E12" i="1"/>
  <c r="N12" i="1" l="1"/>
  <c r="M12" i="1"/>
  <c r="L12" i="1"/>
  <c r="K12" i="1"/>
  <c r="I12" i="1"/>
  <c r="H12" i="1"/>
  <c r="G12" i="1"/>
  <c r="F12" i="1"/>
  <c r="J12" i="1"/>
  <c r="O12" i="1" s="1"/>
  <c r="C9" i="2"/>
  <c r="D9" i="2"/>
  <c r="E9" i="2"/>
  <c r="F9" i="2"/>
  <c r="G9" i="2"/>
  <c r="H9" i="2"/>
  <c r="I9" i="2"/>
  <c r="J9" i="2"/>
  <c r="K9" i="2"/>
  <c r="B9" i="2"/>
</calcChain>
</file>

<file path=xl/sharedStrings.xml><?xml version="1.0" encoding="utf-8"?>
<sst xmlns="http://schemas.openxmlformats.org/spreadsheetml/2006/main" count="67" uniqueCount="55">
  <si>
    <t>№ п/п</t>
  </si>
  <si>
    <t xml:space="preserve">Срок реализации </t>
  </si>
  <si>
    <t>План финансирования  (тыс.руб.)</t>
  </si>
  <si>
    <t>Всего</t>
  </si>
  <si>
    <t>Информация о заключенных соглашениях, дата, номер, а также информация о планировании заключения соглашения</t>
  </si>
  <si>
    <t>Освоение средств (тыс.руб.)</t>
  </si>
  <si>
    <t>% освоения</t>
  </si>
  <si>
    <t>Экспертиза (ПИР/ПСД), дата выхода</t>
  </si>
  <si>
    <t>Информация об исполнении мероприятий, готовность СМР %, примечания</t>
  </si>
  <si>
    <t xml:space="preserve">Наименование  
объекта с указанием адреса </t>
  </si>
  <si>
    <t>Информация о конкурсных процедурах с указанием подрядчика</t>
  </si>
  <si>
    <t>местный бюджет</t>
  </si>
  <si>
    <t>областной бюджет</t>
  </si>
  <si>
    <t>федеральный бюджет</t>
  </si>
  <si>
    <t>Внебюджетные средства</t>
  </si>
  <si>
    <t>Аукцион на приобретение домр, балалаек на сумму 312,18 тыс.руб. Опубликовано извещение № 0142200001320004119 от 17.03.2020
Проведение аукциона - 27.03.2020
аукцион не состоялся (1 участник),
27.03.2020 направлен проект контракта поставщику на подписание.
07.04.2020 - заключен контракт №01422000013200041190001</t>
  </si>
  <si>
    <t xml:space="preserve">Покупка колонок, договор № 430345 от 05.03.2020, сумма 88,4 тыс.руб. ООО «Промэнергоснаб», ИНН 6449081006 </t>
  </si>
  <si>
    <t xml:space="preserve">Покупка светового оборудования, договор № 429339 от 27.02.2020, ИП Пивоваров Денис Константинович ИНН 110115365783, сумма 273,956 тыс.руб. </t>
  </si>
  <si>
    <t>Покупка интерактивной доски, договор № 426641 от 26.02.2020, ИП Семикин Вадим Юрьевич ИНН 772772784692 , сумма 268,34 тыс.руб.</t>
  </si>
  <si>
    <t>Покупка оргтехники, договор  426619 от 25.02.2020, ООО "Принтерес" ИНН 6321375404 , сумма 113,61 тыс.руб.</t>
  </si>
  <si>
    <t>Покупка компьютера, договор № 426532 от 26.02.2020, ООО "Арнит"ИНН 6319232952,сумма 122,64 тыс.руб.</t>
  </si>
  <si>
    <t xml:space="preserve">Покупка проекторов 2 шт, договор № 431488 от 10.03.2020, ООО "Элмакс"ИНН 6324108894, сумма 118,00 тыс.руб.  </t>
  </si>
  <si>
    <t>Покупка учебных материалов, договор № 425783 от 21.02.2020, ИП Легаев Денис Николаевич ИНН 552103474805 , сумма 392,70815 тыс.руб.</t>
  </si>
  <si>
    <t>Приобретение ноутбука, договор № 442224 от 27.03.2020, ООО "ПК-СЕРВИС"  ИНН 6324095596 , сумма 48,8 тыс.руб.</t>
  </si>
  <si>
    <t>Приобретение учебных материалов, договор №442243 от 30.03.2020, Индивидуальный предприниматель Легаев Денис Николаевич ИНН 552103474805, сумма 162,825 тыс.руб.</t>
  </si>
  <si>
    <t xml:space="preserve">Приобретение экрана, договор 442261 от 07.04.2020 ООО «Элмакс» ИНН 6324108894, сумма 145 990,00 </t>
  </si>
  <si>
    <t xml:space="preserve">Аукцион на приобретение музыкального оборудования на сумму 3 321,17 тыс.руб. 
Опубликовано извещение №0142200001320003799 от 12.03.2020
Аукцион проведен 27.03.2020 г.
Протокол проведения электронного аукциона №0142200001320003799-3 от 07.04.2020 г.
Заключен контракт  №01422000013200037990001 от 18.04.2020
</t>
  </si>
  <si>
    <t>Аукцион на приобретение баяна на сумму 360,0 тыс.руб. 
Опубликовано извещение № 0142200001320002876 от 05.03.2020
Проведение аукциона - 18.03.2020,
аукцион не состоялся (1 участник), 24.03.2020 направлен проект контракта поставщику на подписание.
09.04. - срок подписания контракта
В связи с тем, что поставщик контракт не подписал, учреждение 10.04.2020 опубликовало протокол решения о внесении  поставщика в реестр недобросовестных.
15.04.2020 заявление о признании поставщика недобросовестным направлено в УФАС.
Заседание УФАС состолось 23.03.2020.
По итогам заседания, вынесено решение не включать информацию об ИП Сынбулатова Марата Забировича в реестр недобросовестных поставщиков
В связи с отсутствием поставщиков концертного баяна, на Совете Учреждения - МБУ ДО ШИ "Лицей искусств", состоявшемся 24.04.2020г., принято решение о приобретении вместо баяна концертного двух цифровых пианино. Письмо в Министерство культуры СО направлено 14.05.2020.</t>
  </si>
  <si>
    <t>Перечень 
объектов (мероприятий), реализуемых в рамках национальных проектов в течение 2021г. на территории городского округа Тольятти</t>
  </si>
  <si>
    <t>Дата ввода объекта</t>
  </si>
  <si>
    <t>ИТОГО по национальному проекту</t>
  </si>
  <si>
    <t>Нераспределенный остаток (При наличии)</t>
  </si>
  <si>
    <t>Национальный проект "Демография"</t>
  </si>
  <si>
    <t>Федеральный проект "Спорт - норма жизни"</t>
  </si>
  <si>
    <t>Проектирование и строительство
легкоатлетического манежа в Тольятти (Самарская область, г.Тольятти, ул.Революционная, 80)</t>
  </si>
  <si>
    <t>Соглашение между министерством строительства Самарской области и администрацией гороского округа Тольятти не заключалось</t>
  </si>
  <si>
    <t>№ 63-1-1-3-026604-2020 от 23.06.2020</t>
  </si>
  <si>
    <t>2019-2021</t>
  </si>
  <si>
    <t xml:space="preserve">26.02.2020 г. -  проведена конкурсная процедура по определению подрядчика "СамараСтройАльянс".  Муниципальный контракт на строительство заключен 12.03.2021 г. </t>
  </si>
  <si>
    <t xml:space="preserve">2. </t>
  </si>
  <si>
    <t>Устройство спортивной площадки с покрытием искусственная трава 56х28 м (МБУ Школа № 32, б-р Буденного, 4)</t>
  </si>
  <si>
    <t>Соглашение между министерством спорта Самарской области и администрацией гороского округа Тольятти не заключалось</t>
  </si>
  <si>
    <t>* по пункту 1. ФП "Спорт-норма жизни" ГРБС министерство строительства Самарской области, ответственный исполнитель ГКУ СО "Управление капитального строительства".</t>
  </si>
  <si>
    <t>* по пункту 2. ФП "Спорт-норма жизни" ГРБС министерство спорта Самарской области, ответственный исполнитель ГАУ СО «ЦСПССКСО».</t>
  </si>
  <si>
    <t>Детский сад ЛДС-2 в составе 2 этапа строительства комплекса зданий и сооружений жилищного и социального назначения, расположенный по адресу: г. Тольятти, ул. 40 лет Победы, здание 47Д.</t>
  </si>
  <si>
    <t>*ПЗГЭ № 63-1-11035-21 от 15.04.2021 на сметную документацию</t>
  </si>
  <si>
    <t>1.</t>
  </si>
  <si>
    <t xml:space="preserve">*ПЗГЭ № 63-1-1-3-0178-16 от 26.09.2016, № 63-1-6237-17 от 15.09.2017 (на сметную документацию), №63-1-1-2-012442-2020 от 15.04.2020 (на проектную документацию и результаты инженерных изысканий), №63-1-1-2-035907-2021 от 01.07.2021 (на проект и смету). </t>
  </si>
  <si>
    <t>Заключен государственный контракт с ООО "Управляющая кампания "Скай" от 24.06.2021 №2084357</t>
  </si>
  <si>
    <t>Заключен государственный контракт с ООО «СамараСтройАльянс»            от 25.12.2018 № 606 на сумму 374 778,058 тыс.руб. со сроком завершения работ 01.07.2021 и № 22 от 21.12.2020 на сумму 181 554,4 тыс.руб. со сроком завершения до 31.10.2021 года</t>
  </si>
  <si>
    <t>Готовность объекта 100%</t>
  </si>
  <si>
    <t xml:space="preserve">Заключен муниципальный контракт № 0142200001320025531_77955 на выполнение строительно-монтажных работ по объекту капитального строительства от 12 марта 2021 года в сумме 161 000 000, 00 руб.
Заключено дополнительное соглашение № 8 от 12.08.2021 к Соглашению № 36740000-1-2019-020 от 27.01.2020; заключено дополнительное соглашение № 7 от 19.04.2021 к Соглашению № 13 от 13.03.2020 </t>
  </si>
  <si>
    <t>По состоянию на 10.11.2021 года техническая готовность - 80%.</t>
  </si>
  <si>
    <t>Готовность объекта 78%</t>
  </si>
  <si>
    <t>по состоянию на 10.11.2021г.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</si>
</sst>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0.000"/>
    <numFmt numFmtId="168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 CYR"/>
      <charset val="204"/>
    </font>
    <font>
      <b/>
      <sz val="13"/>
      <color theme="1"/>
      <name val="Times New Roman Cyr"/>
      <charset val="204"/>
    </font>
    <font>
      <b/>
      <sz val="13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3" fillId="0" borderId="0"/>
  </cellStyleXfs>
  <cellXfs count="74">
    <xf numFmtId="0" fontId="0" fillId="0" borderId="0" xfId="0"/>
    <xf numFmtId="0" fontId="0" fillId="0" borderId="0" xfId="0" applyNumberForma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2" fontId="0" fillId="0" borderId="0" xfId="0" applyNumberFormat="1"/>
    <xf numFmtId="167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7" fillId="2" borderId="0" xfId="0" applyFont="1" applyFill="1"/>
    <xf numFmtId="0" fontId="8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9" fillId="0" borderId="1" xfId="1" applyNumberFormat="1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2" borderId="0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2" fontId="16" fillId="0" borderId="1" xfId="2" applyNumberFormat="1" applyFont="1" applyFill="1" applyBorder="1" applyAlignment="1">
      <alignment horizontal="left" vertical="center" wrapText="1"/>
    </xf>
    <xf numFmtId="4" fontId="17" fillId="0" borderId="1" xfId="2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166" fontId="18" fillId="0" borderId="1" xfId="4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2" fontId="14" fillId="0" borderId="1" xfId="2" applyNumberFormat="1" applyFont="1" applyFill="1" applyBorder="1" applyAlignment="1">
      <alignment horizontal="center" vertical="center" wrapText="1"/>
    </xf>
    <xf numFmtId="2" fontId="17" fillId="0" borderId="1" xfId="2" applyNumberFormat="1" applyFont="1" applyFill="1" applyBorder="1" applyAlignment="1">
      <alignment horizontal="center" vertical="center" wrapText="1"/>
    </xf>
    <xf numFmtId="168" fontId="17" fillId="0" borderId="1" xfId="2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top"/>
    </xf>
    <xf numFmtId="4" fontId="15" fillId="0" borderId="0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vertical="top"/>
    </xf>
    <xf numFmtId="0" fontId="18" fillId="0" borderId="0" xfId="0" applyFont="1" applyFill="1" applyBorder="1" applyAlignment="1">
      <alignment horizontal="center" vertical="top"/>
    </xf>
    <xf numFmtId="0" fontId="4" fillId="0" borderId="0" xfId="0" applyFont="1" applyFill="1"/>
    <xf numFmtId="0" fontId="1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2" fontId="14" fillId="2" borderId="1" xfId="2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9" fillId="0" borderId="1" xfId="1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2" fontId="13" fillId="2" borderId="1" xfId="4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</cellXfs>
  <cellStyles count="6">
    <cellStyle name="Денежный" xfId="1" builtinId="4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5" xr:uid="{00000000-0005-0000-0000-000004000000}"/>
    <cellStyle name="Процентный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"/>
  <sheetViews>
    <sheetView tabSelected="1" view="pageBreakPreview" zoomScale="60" workbookViewId="0">
      <pane ySplit="4" topLeftCell="A6" activePane="bottomLeft" state="frozen"/>
      <selection pane="bottomLeft" activeCell="A2" sqref="A2:S2"/>
    </sheetView>
  </sheetViews>
  <sheetFormatPr defaultRowHeight="15.75" x14ac:dyDescent="0.25"/>
  <cols>
    <col min="1" max="1" width="6.140625" style="12" customWidth="1"/>
    <col min="2" max="2" width="47.7109375" style="41" customWidth="1"/>
    <col min="3" max="3" width="12.5703125" style="42" customWidth="1"/>
    <col min="4" max="4" width="12.7109375" style="41" customWidth="1"/>
    <col min="5" max="5" width="20.140625" style="43" customWidth="1"/>
    <col min="6" max="6" width="16" style="43" customWidth="1"/>
    <col min="7" max="7" width="20.28515625" style="43" customWidth="1"/>
    <col min="8" max="8" width="16.5703125" style="43" customWidth="1"/>
    <col min="9" max="9" width="16.28515625" style="41" customWidth="1"/>
    <col min="10" max="10" width="13.7109375" style="43" customWidth="1"/>
    <col min="11" max="11" width="13.28515625" style="43" customWidth="1"/>
    <col min="12" max="12" width="13.28515625" style="44" customWidth="1"/>
    <col min="13" max="13" width="14.140625" style="41" customWidth="1"/>
    <col min="14" max="14" width="11.85546875" style="41" customWidth="1"/>
    <col min="15" max="15" width="12" style="44" customWidth="1"/>
    <col min="16" max="16" width="37.42578125" style="41" customWidth="1"/>
    <col min="17" max="17" width="33.7109375" style="41" customWidth="1"/>
    <col min="18" max="18" width="24.42578125" style="43" customWidth="1"/>
    <col min="19" max="19" width="37" style="41" customWidth="1"/>
    <col min="20" max="20" width="9.140625" style="20"/>
    <col min="21" max="16384" width="9.140625" style="9"/>
  </cols>
  <sheetData>
    <row r="1" spans="1:20" ht="42" customHeight="1" x14ac:dyDescent="0.25">
      <c r="A1" s="64" t="s">
        <v>28</v>
      </c>
      <c r="B1" s="64"/>
      <c r="C1" s="64"/>
      <c r="D1" s="6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20" ht="34.5" customHeight="1" x14ac:dyDescent="0.25">
      <c r="A2" s="64" t="s">
        <v>54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spans="1:20" ht="58.5" customHeight="1" x14ac:dyDescent="0.25">
      <c r="A3" s="66" t="s">
        <v>0</v>
      </c>
      <c r="B3" s="66" t="s">
        <v>9</v>
      </c>
      <c r="C3" s="57" t="s">
        <v>1</v>
      </c>
      <c r="D3" s="68" t="s">
        <v>29</v>
      </c>
      <c r="E3" s="67" t="s">
        <v>2</v>
      </c>
      <c r="F3" s="67"/>
      <c r="G3" s="67"/>
      <c r="H3" s="67"/>
      <c r="I3" s="67"/>
      <c r="J3" s="67" t="s">
        <v>5</v>
      </c>
      <c r="K3" s="67"/>
      <c r="L3" s="67"/>
      <c r="M3" s="67"/>
      <c r="N3" s="67"/>
      <c r="O3" s="70" t="s">
        <v>6</v>
      </c>
      <c r="P3" s="66" t="s">
        <v>4</v>
      </c>
      <c r="Q3" s="68" t="s">
        <v>10</v>
      </c>
      <c r="R3" s="68" t="s">
        <v>7</v>
      </c>
      <c r="S3" s="66" t="s">
        <v>8</v>
      </c>
    </row>
    <row r="4" spans="1:20" ht="109.5" customHeight="1" x14ac:dyDescent="0.25">
      <c r="A4" s="66"/>
      <c r="B4" s="66"/>
      <c r="C4" s="58"/>
      <c r="D4" s="69"/>
      <c r="E4" s="14" t="s">
        <v>3</v>
      </c>
      <c r="F4" s="21" t="s">
        <v>11</v>
      </c>
      <c r="G4" s="21" t="s">
        <v>12</v>
      </c>
      <c r="H4" s="21" t="s">
        <v>13</v>
      </c>
      <c r="I4" s="21" t="s">
        <v>14</v>
      </c>
      <c r="J4" s="11" t="s">
        <v>3</v>
      </c>
      <c r="K4" s="22" t="s">
        <v>11</v>
      </c>
      <c r="L4" s="22" t="s">
        <v>12</v>
      </c>
      <c r="M4" s="22" t="s">
        <v>13</v>
      </c>
      <c r="N4" s="22" t="s">
        <v>14</v>
      </c>
      <c r="O4" s="71"/>
      <c r="P4" s="66"/>
      <c r="Q4" s="71"/>
      <c r="R4" s="69"/>
      <c r="S4" s="66"/>
    </row>
    <row r="5" spans="1:20" ht="25.5" customHeight="1" x14ac:dyDescent="0.25">
      <c r="A5" s="59" t="s">
        <v>32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3"/>
    </row>
    <row r="6" spans="1:20" ht="25.5" customHeight="1" x14ac:dyDescent="0.25">
      <c r="A6" s="59" t="s">
        <v>33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1"/>
    </row>
    <row r="7" spans="1:20" s="8" customFormat="1" ht="368.25" customHeight="1" x14ac:dyDescent="0.25">
      <c r="A7" s="17" t="s">
        <v>46</v>
      </c>
      <c r="B7" s="17" t="s">
        <v>34</v>
      </c>
      <c r="C7" s="17" t="s">
        <v>37</v>
      </c>
      <c r="D7" s="17">
        <v>2021</v>
      </c>
      <c r="E7" s="53">
        <f>SUM(F7:I7)</f>
        <v>227870</v>
      </c>
      <c r="F7" s="52">
        <v>0</v>
      </c>
      <c r="G7" s="52">
        <v>227870</v>
      </c>
      <c r="H7" s="52">
        <v>0</v>
      </c>
      <c r="I7" s="52">
        <v>0</v>
      </c>
      <c r="J7" s="53">
        <f>SUM(K7:N7)</f>
        <v>70.964209999999994</v>
      </c>
      <c r="K7" s="52">
        <v>0</v>
      </c>
      <c r="L7" s="52">
        <v>70.964209999999994</v>
      </c>
      <c r="M7" s="52">
        <v>0</v>
      </c>
      <c r="N7" s="52">
        <v>0</v>
      </c>
      <c r="O7" s="54">
        <f>SUM(J7*100)/E7</f>
        <v>3.1142410146135953E-2</v>
      </c>
      <c r="P7" s="17" t="s">
        <v>35</v>
      </c>
      <c r="Q7" s="18" t="s">
        <v>49</v>
      </c>
      <c r="R7" s="17" t="s">
        <v>47</v>
      </c>
      <c r="S7" s="17" t="s">
        <v>53</v>
      </c>
      <c r="T7" s="23"/>
    </row>
    <row r="8" spans="1:20" s="8" customFormat="1" ht="109.5" customHeight="1" x14ac:dyDescent="0.25">
      <c r="A8" s="17" t="s">
        <v>39</v>
      </c>
      <c r="B8" s="17" t="s">
        <v>40</v>
      </c>
      <c r="C8" s="17">
        <v>2021</v>
      </c>
      <c r="D8" s="17">
        <v>2021</v>
      </c>
      <c r="E8" s="53">
        <f>SUM(G8)</f>
        <v>8452.4599999999991</v>
      </c>
      <c r="F8" s="52">
        <v>0</v>
      </c>
      <c r="G8" s="52">
        <v>8452.4599999999991</v>
      </c>
      <c r="H8" s="52">
        <v>0</v>
      </c>
      <c r="I8" s="52">
        <v>0</v>
      </c>
      <c r="J8" s="53">
        <v>0</v>
      </c>
      <c r="K8" s="52">
        <v>0</v>
      </c>
      <c r="L8" s="52">
        <v>0</v>
      </c>
      <c r="M8" s="52">
        <v>0</v>
      </c>
      <c r="N8" s="52">
        <v>0</v>
      </c>
      <c r="O8" s="54">
        <v>0</v>
      </c>
      <c r="P8" s="17" t="s">
        <v>41</v>
      </c>
      <c r="Q8" s="18" t="s">
        <v>48</v>
      </c>
      <c r="R8" s="17" t="s">
        <v>45</v>
      </c>
      <c r="S8" s="17" t="s">
        <v>50</v>
      </c>
      <c r="T8" s="23"/>
    </row>
    <row r="9" spans="1:20" s="8" customFormat="1" ht="43.5" customHeight="1" x14ac:dyDescent="0.25">
      <c r="A9" s="15"/>
      <c r="B9" s="24" t="s">
        <v>31</v>
      </c>
      <c r="C9" s="24"/>
      <c r="D9" s="24"/>
      <c r="E9" s="25"/>
      <c r="F9" s="25"/>
      <c r="G9" s="26"/>
      <c r="H9" s="27"/>
      <c r="I9" s="27"/>
      <c r="J9" s="25"/>
      <c r="K9" s="26"/>
      <c r="L9" s="26"/>
      <c r="M9" s="27"/>
      <c r="N9" s="27"/>
      <c r="O9" s="28"/>
      <c r="P9" s="29"/>
      <c r="Q9" s="29"/>
      <c r="R9" s="29"/>
      <c r="S9" s="30"/>
      <c r="T9" s="23"/>
    </row>
    <row r="10" spans="1:20" s="8" customFormat="1" ht="332.25" customHeight="1" x14ac:dyDescent="0.25">
      <c r="A10" s="19">
        <v>1</v>
      </c>
      <c r="B10" s="45" t="s">
        <v>44</v>
      </c>
      <c r="C10" s="46">
        <v>2021</v>
      </c>
      <c r="D10" s="46">
        <v>2021</v>
      </c>
      <c r="E10" s="47">
        <f>SUM(F10:I10)</f>
        <v>183677.351</v>
      </c>
      <c r="F10" s="48">
        <v>9183.8680000000004</v>
      </c>
      <c r="G10" s="48">
        <v>128588.338</v>
      </c>
      <c r="H10" s="48">
        <v>45905.144999999997</v>
      </c>
      <c r="I10" s="49">
        <v>0</v>
      </c>
      <c r="J10" s="31">
        <f>K10+L10+M10+N10</f>
        <v>113222.20659</v>
      </c>
      <c r="K10" s="55">
        <v>5661.1103400000002</v>
      </c>
      <c r="L10" s="55">
        <v>78142.917589999997</v>
      </c>
      <c r="M10" s="55">
        <v>29418.178660000001</v>
      </c>
      <c r="N10" s="49">
        <v>0</v>
      </c>
      <c r="O10" s="56">
        <f>J10*100/E10</f>
        <v>61.641898673723794</v>
      </c>
      <c r="P10" s="50" t="s">
        <v>51</v>
      </c>
      <c r="Q10" s="50" t="s">
        <v>38</v>
      </c>
      <c r="R10" s="50" t="s">
        <v>36</v>
      </c>
      <c r="S10" s="51" t="s">
        <v>52</v>
      </c>
      <c r="T10" s="23"/>
    </row>
    <row r="11" spans="1:20" s="8" customFormat="1" ht="43.5" customHeight="1" x14ac:dyDescent="0.25">
      <c r="A11" s="15"/>
      <c r="B11" s="24" t="s">
        <v>31</v>
      </c>
      <c r="C11" s="24"/>
      <c r="D11" s="24"/>
      <c r="E11" s="25"/>
      <c r="F11" s="25"/>
      <c r="G11" s="26"/>
      <c r="H11" s="27"/>
      <c r="I11" s="27"/>
      <c r="J11" s="25"/>
      <c r="K11" s="26"/>
      <c r="L11" s="26"/>
      <c r="M11" s="27"/>
      <c r="N11" s="27"/>
      <c r="O11" s="28"/>
      <c r="P11" s="29"/>
      <c r="Q11" s="29"/>
      <c r="R11" s="29"/>
      <c r="S11" s="30"/>
      <c r="T11" s="23"/>
    </row>
    <row r="12" spans="1:20" s="8" customFormat="1" ht="48.75" customHeight="1" x14ac:dyDescent="0.25">
      <c r="A12" s="15"/>
      <c r="B12" s="32" t="s">
        <v>30</v>
      </c>
      <c r="C12" s="24"/>
      <c r="D12" s="24"/>
      <c r="E12" s="33">
        <f>SUM(E7:E10)</f>
        <v>419999.81099999999</v>
      </c>
      <c r="F12" s="33">
        <f t="shared" ref="F12:N12" si="0">SUM(F7:F11)</f>
        <v>9183.8680000000004</v>
      </c>
      <c r="G12" s="33">
        <f t="shared" si="0"/>
        <v>364910.79800000001</v>
      </c>
      <c r="H12" s="33">
        <f t="shared" si="0"/>
        <v>45905.144999999997</v>
      </c>
      <c r="I12" s="25">
        <f t="shared" si="0"/>
        <v>0</v>
      </c>
      <c r="J12" s="25">
        <f t="shared" si="0"/>
        <v>113293.17080000001</v>
      </c>
      <c r="K12" s="25">
        <f t="shared" si="0"/>
        <v>5661.1103400000002</v>
      </c>
      <c r="L12" s="25">
        <f t="shared" si="0"/>
        <v>78213.881800000003</v>
      </c>
      <c r="M12" s="25">
        <f t="shared" si="0"/>
        <v>29418.178660000001</v>
      </c>
      <c r="N12" s="25">
        <f t="shared" si="0"/>
        <v>0</v>
      </c>
      <c r="O12" s="28">
        <f>J12/E12</f>
        <v>0.26974576614749957</v>
      </c>
      <c r="P12" s="29"/>
      <c r="Q12" s="29"/>
      <c r="R12" s="29"/>
      <c r="S12" s="30"/>
      <c r="T12" s="23"/>
    </row>
    <row r="13" spans="1:20" s="10" customFormat="1" ht="23.25" customHeight="1" x14ac:dyDescent="0.25">
      <c r="A13" s="16"/>
      <c r="B13" s="34" t="s">
        <v>42</v>
      </c>
      <c r="C13" s="34"/>
      <c r="D13" s="34"/>
      <c r="E13" s="34"/>
      <c r="F13" s="34"/>
      <c r="G13" s="34"/>
      <c r="H13" s="35"/>
      <c r="I13" s="35"/>
      <c r="J13" s="35"/>
      <c r="K13" s="35"/>
      <c r="L13" s="35"/>
      <c r="M13" s="35"/>
      <c r="N13" s="35"/>
      <c r="O13" s="36"/>
      <c r="P13" s="37"/>
      <c r="Q13" s="37"/>
      <c r="R13" s="38"/>
      <c r="S13" s="37"/>
      <c r="T13" s="20"/>
    </row>
    <row r="14" spans="1:20" s="10" customFormat="1" ht="16.5" x14ac:dyDescent="0.25">
      <c r="A14" s="16"/>
      <c r="B14" s="39" t="s">
        <v>43</v>
      </c>
      <c r="C14" s="37"/>
      <c r="D14" s="37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  <c r="P14" s="37"/>
      <c r="Q14" s="37"/>
      <c r="R14" s="38"/>
      <c r="S14" s="37"/>
      <c r="T14" s="20"/>
    </row>
    <row r="15" spans="1:20" s="10" customFormat="1" ht="16.5" x14ac:dyDescent="0.25">
      <c r="A15" s="16"/>
      <c r="B15" s="40"/>
      <c r="C15" s="37"/>
      <c r="D15" s="37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6"/>
      <c r="P15" s="37"/>
      <c r="Q15" s="37"/>
      <c r="R15" s="38"/>
      <c r="S15" s="37"/>
      <c r="T15" s="20"/>
    </row>
    <row r="16" spans="1:20" s="10" customFormat="1" x14ac:dyDescent="0.25">
      <c r="A16" s="13"/>
      <c r="B16" s="41"/>
      <c r="C16" s="42"/>
      <c r="D16" s="41"/>
      <c r="E16" s="43"/>
      <c r="F16" s="43"/>
      <c r="G16" s="43"/>
      <c r="H16" s="43"/>
      <c r="I16" s="41"/>
      <c r="J16" s="43"/>
      <c r="K16" s="43"/>
      <c r="L16" s="44"/>
      <c r="M16" s="41"/>
      <c r="N16" s="41"/>
      <c r="O16" s="44"/>
      <c r="P16" s="41"/>
      <c r="Q16" s="41"/>
      <c r="R16" s="43"/>
      <c r="S16" s="41"/>
      <c r="T16" s="20"/>
    </row>
  </sheetData>
  <mergeCells count="15">
    <mergeCell ref="C3:C4"/>
    <mergeCell ref="A6:S6"/>
    <mergeCell ref="A5:S5"/>
    <mergeCell ref="A1:S1"/>
    <mergeCell ref="A2:S2"/>
    <mergeCell ref="A3:A4"/>
    <mergeCell ref="S3:S4"/>
    <mergeCell ref="P3:P4"/>
    <mergeCell ref="E3:I3"/>
    <mergeCell ref="D3:D4"/>
    <mergeCell ref="B3:B4"/>
    <mergeCell ref="J3:N3"/>
    <mergeCell ref="O3:O4"/>
    <mergeCell ref="R3:R4"/>
    <mergeCell ref="Q3:Q4"/>
  </mergeCells>
  <pageMargins left="0.39370078740157483" right="0.19685039370078741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K29"/>
  <sheetViews>
    <sheetView topLeftCell="A3" zoomScale="148" zoomScaleNormal="148" workbookViewId="0">
      <selection activeCell="C22" sqref="C22"/>
    </sheetView>
  </sheetViews>
  <sheetFormatPr defaultRowHeight="15" x14ac:dyDescent="0.25"/>
  <cols>
    <col min="2" max="2" width="12" bestFit="1" customWidth="1"/>
    <col min="3" max="3" width="10" bestFit="1" customWidth="1"/>
    <col min="4" max="4" width="12" bestFit="1" customWidth="1"/>
    <col min="5" max="5" width="11.140625" bestFit="1" customWidth="1"/>
    <col min="6" max="6" width="9.5703125" bestFit="1" customWidth="1"/>
    <col min="7" max="7" width="11" bestFit="1" customWidth="1"/>
    <col min="8" max="8" width="9.85546875" bestFit="1" customWidth="1"/>
    <col min="9" max="9" width="11" bestFit="1" customWidth="1"/>
    <col min="10" max="10" width="9.85546875" bestFit="1" customWidth="1"/>
    <col min="11" max="11" width="9.5703125" bestFit="1" customWidth="1"/>
  </cols>
  <sheetData>
    <row r="3" spans="2:11" x14ac:dyDescent="0.25">
      <c r="B3" s="6">
        <v>729927.67</v>
      </c>
      <c r="C3" s="6">
        <v>29927.67</v>
      </c>
      <c r="D3" s="6">
        <v>700000</v>
      </c>
      <c r="E3" s="6">
        <v>0</v>
      </c>
      <c r="F3" s="6">
        <v>0</v>
      </c>
      <c r="G3" s="6">
        <v>182120.44</v>
      </c>
      <c r="H3" s="6">
        <v>7934</v>
      </c>
      <c r="I3" s="6">
        <v>174186.44</v>
      </c>
      <c r="J3" s="6">
        <v>0</v>
      </c>
      <c r="K3" s="6">
        <v>0</v>
      </c>
    </row>
    <row r="4" spans="2:11" x14ac:dyDescent="0.25">
      <c r="B4" s="6">
        <v>4628.6000000000004</v>
      </c>
      <c r="C4" s="6">
        <v>337.4</v>
      </c>
      <c r="D4" s="6">
        <v>4291.2</v>
      </c>
      <c r="E4" s="6">
        <v>0</v>
      </c>
      <c r="F4" s="6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2:11" x14ac:dyDescent="0.25">
      <c r="B5" s="6">
        <v>173802.33</v>
      </c>
      <c r="C5" s="6">
        <v>8690.1200000000008</v>
      </c>
      <c r="D5" s="6">
        <v>23115.71</v>
      </c>
      <c r="E5" s="6">
        <v>141996.5</v>
      </c>
      <c r="F5" s="6">
        <v>0</v>
      </c>
      <c r="G5" s="6">
        <v>8205.7199999999993</v>
      </c>
      <c r="H5" s="6">
        <v>410.29</v>
      </c>
      <c r="I5" s="6">
        <v>1091.3599999999999</v>
      </c>
      <c r="J5" s="6">
        <v>6704.07</v>
      </c>
      <c r="K5" s="6">
        <v>0</v>
      </c>
    </row>
    <row r="6" spans="2:11" x14ac:dyDescent="0.25">
      <c r="B6" s="7">
        <v>5636.4870000000001</v>
      </c>
      <c r="C6" s="6">
        <v>0</v>
      </c>
      <c r="D6" s="7">
        <v>5636.4870000000001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</row>
    <row r="7" spans="2:11" x14ac:dyDescent="0.25">
      <c r="B7" s="7">
        <v>803434.86499999999</v>
      </c>
      <c r="C7" s="7">
        <v>18317.272000000001</v>
      </c>
      <c r="D7" s="7">
        <v>662422.12399999995</v>
      </c>
      <c r="E7" s="7">
        <v>122695.38800000001</v>
      </c>
      <c r="F7" s="6">
        <v>0</v>
      </c>
      <c r="G7" s="6">
        <v>93035.07</v>
      </c>
      <c r="H7" s="6">
        <v>1582.2</v>
      </c>
      <c r="I7" s="6">
        <v>69300.69</v>
      </c>
      <c r="J7" s="6">
        <v>22152.18</v>
      </c>
      <c r="K7" s="6">
        <v>0</v>
      </c>
    </row>
    <row r="8" spans="2:11" x14ac:dyDescent="0.25">
      <c r="B8" s="6">
        <v>5736</v>
      </c>
      <c r="C8" s="6">
        <v>574</v>
      </c>
      <c r="D8" s="6">
        <v>722.86</v>
      </c>
      <c r="E8" s="6">
        <v>4439.1400000000003</v>
      </c>
      <c r="F8" s="6">
        <v>0</v>
      </c>
      <c r="G8" s="6">
        <v>1179.74</v>
      </c>
      <c r="H8" s="6">
        <v>117.97</v>
      </c>
      <c r="I8" s="6">
        <v>148.65</v>
      </c>
      <c r="J8" s="6">
        <v>913.12</v>
      </c>
      <c r="K8" s="6">
        <v>0</v>
      </c>
    </row>
    <row r="9" spans="2:11" x14ac:dyDescent="0.25">
      <c r="B9" s="6">
        <f>SUM(B3:B8)</f>
        <v>1723165.952</v>
      </c>
      <c r="C9" s="6">
        <f t="shared" ref="C9:K9" si="0">SUM(C3:C8)</f>
        <v>57846.462</v>
      </c>
      <c r="D9" s="6">
        <f t="shared" si="0"/>
        <v>1396188.3809999998</v>
      </c>
      <c r="E9" s="6">
        <f t="shared" si="0"/>
        <v>269131.02800000005</v>
      </c>
      <c r="F9" s="6">
        <f t="shared" si="0"/>
        <v>0</v>
      </c>
      <c r="G9" s="6">
        <f t="shared" si="0"/>
        <v>284540.96999999997</v>
      </c>
      <c r="H9" s="6">
        <f t="shared" si="0"/>
        <v>10044.460000000001</v>
      </c>
      <c r="I9" s="6">
        <f t="shared" si="0"/>
        <v>244727.13999999998</v>
      </c>
      <c r="J9" s="6">
        <f t="shared" si="0"/>
        <v>29769.37</v>
      </c>
      <c r="K9" s="6">
        <f t="shared" si="0"/>
        <v>0</v>
      </c>
    </row>
    <row r="29" spans="3:3" x14ac:dyDescent="0.25">
      <c r="C29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1:G42"/>
  <sheetViews>
    <sheetView workbookViewId="0">
      <selection activeCell="G21" sqref="G21:G25"/>
    </sheetView>
  </sheetViews>
  <sheetFormatPr defaultRowHeight="15" x14ac:dyDescent="0.25"/>
  <sheetData>
    <row r="21" spans="3:7" ht="240" x14ac:dyDescent="0.25">
      <c r="G21" s="4" t="s">
        <v>16</v>
      </c>
    </row>
    <row r="22" spans="3:7" ht="315" x14ac:dyDescent="0.25">
      <c r="G22" s="5" t="s">
        <v>17</v>
      </c>
    </row>
    <row r="23" spans="3:7" ht="285" x14ac:dyDescent="0.25">
      <c r="G23" s="5" t="s">
        <v>18</v>
      </c>
    </row>
    <row r="24" spans="3:7" ht="240" x14ac:dyDescent="0.25">
      <c r="G24" s="5" t="s">
        <v>19</v>
      </c>
    </row>
    <row r="25" spans="3:7" ht="225" x14ac:dyDescent="0.25">
      <c r="G25" s="5" t="s">
        <v>20</v>
      </c>
    </row>
    <row r="27" spans="3:7" ht="409.5" x14ac:dyDescent="0.25">
      <c r="E27" s="3" t="s">
        <v>15</v>
      </c>
    </row>
    <row r="29" spans="3:7" ht="409.5" x14ac:dyDescent="0.25">
      <c r="C29" s="2" t="s">
        <v>26</v>
      </c>
    </row>
    <row r="30" spans="3:7" x14ac:dyDescent="0.25">
      <c r="C30" s="72" t="s">
        <v>27</v>
      </c>
    </row>
    <row r="31" spans="3:7" x14ac:dyDescent="0.25">
      <c r="C31" s="73"/>
    </row>
    <row r="32" spans="3:7" ht="409.5" x14ac:dyDescent="0.25">
      <c r="C32" s="3" t="s">
        <v>15</v>
      </c>
    </row>
    <row r="33" spans="3:3" ht="240" x14ac:dyDescent="0.25">
      <c r="C33" s="4" t="s">
        <v>16</v>
      </c>
    </row>
    <row r="34" spans="3:3" ht="315" x14ac:dyDescent="0.25">
      <c r="C34" s="5" t="s">
        <v>17</v>
      </c>
    </row>
    <row r="35" spans="3:3" ht="285" x14ac:dyDescent="0.25">
      <c r="C35" s="5" t="s">
        <v>18</v>
      </c>
    </row>
    <row r="36" spans="3:3" ht="240" x14ac:dyDescent="0.25">
      <c r="C36" s="5" t="s">
        <v>19</v>
      </c>
    </row>
    <row r="37" spans="3:3" ht="225" x14ac:dyDescent="0.25">
      <c r="C37" s="5" t="s">
        <v>20</v>
      </c>
    </row>
    <row r="38" spans="3:3" ht="240" x14ac:dyDescent="0.25">
      <c r="C38" s="5" t="s">
        <v>21</v>
      </c>
    </row>
    <row r="39" spans="3:3" ht="315" x14ac:dyDescent="0.25">
      <c r="C39" s="5" t="s">
        <v>22</v>
      </c>
    </row>
    <row r="40" spans="3:3" ht="255" x14ac:dyDescent="0.25">
      <c r="C40" s="5" t="s">
        <v>23</v>
      </c>
    </row>
    <row r="41" spans="3:3" ht="360" x14ac:dyDescent="0.25">
      <c r="C41" s="5" t="s">
        <v>24</v>
      </c>
    </row>
    <row r="42" spans="3:3" ht="225" x14ac:dyDescent="0.25">
      <c r="C42" s="4" t="s">
        <v>25</v>
      </c>
    </row>
  </sheetData>
  <mergeCells count="1">
    <mergeCell ref="C30:C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TGL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kalashnikova.nl</dc:creator>
  <cp:lastModifiedBy>Софьина Юлия Владимировна</cp:lastModifiedBy>
  <cp:lastPrinted>2021-05-27T09:20:58Z</cp:lastPrinted>
  <dcterms:created xsi:type="dcterms:W3CDTF">2019-12-26T06:02:15Z</dcterms:created>
  <dcterms:modified xsi:type="dcterms:W3CDTF">2021-11-16T04:20:59Z</dcterms:modified>
</cp:coreProperties>
</file>