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1075" windowHeight="10035"/>
  </bookViews>
  <sheets>
    <sheet name="2022" sheetId="1" r:id="rId1"/>
  </sheets>
  <externalReferences>
    <externalReference r:id="rId2"/>
  </externalReferences>
  <definedNames>
    <definedName name="_xlnm._FilterDatabase" localSheetId="0" hidden="1">'2022'!$A$14:$S$1471</definedName>
    <definedName name="ВР">[1]коды!$F$6:$G$46</definedName>
    <definedName name="_xlnm.Print_Titles" localSheetId="0">'2022'!$11:$13</definedName>
    <definedName name="_xlnm.Print_Area" localSheetId="0">'2022'!$A$1:$Y$1471</definedName>
    <definedName name="ЦСР">[1]коды!$D$6:$E$546</definedName>
  </definedNames>
  <calcPr calcId="145621"/>
</workbook>
</file>

<file path=xl/calcChain.xml><?xml version="1.0" encoding="utf-8"?>
<calcChain xmlns="http://schemas.openxmlformats.org/spreadsheetml/2006/main">
  <c r="Y1469" i="1"/>
  <c r="Y1468" s="1"/>
  <c r="Y1467" s="1"/>
  <c r="Y1466" s="1"/>
  <c r="Y1465" s="1"/>
  <c r="Y1463" s="1"/>
  <c r="X1469"/>
  <c r="X1468" s="1"/>
  <c r="X1467" s="1"/>
  <c r="X1466" s="1"/>
  <c r="X1465" s="1"/>
  <c r="X1463" s="1"/>
  <c r="W1468"/>
  <c r="W1467" s="1"/>
  <c r="W1466" s="1"/>
  <c r="W1465" s="1"/>
  <c r="W1463" s="1"/>
  <c r="V1468"/>
  <c r="V1467" s="1"/>
  <c r="V1466" s="1"/>
  <c r="V1465" s="1"/>
  <c r="V1463" s="1"/>
  <c r="U1468"/>
  <c r="U1467" s="1"/>
  <c r="U1466" s="1"/>
  <c r="U1465" s="1"/>
  <c r="U1463" s="1"/>
  <c r="T1468"/>
  <c r="T1467"/>
  <c r="T1466" s="1"/>
  <c r="T1465" s="1"/>
  <c r="T1463" s="1"/>
  <c r="Y1461"/>
  <c r="Y1460" s="1"/>
  <c r="Y1459" s="1"/>
  <c r="Y1458" s="1"/>
  <c r="Y1457" s="1"/>
  <c r="Y1456" s="1"/>
  <c r="Y1454" s="1"/>
  <c r="X1461"/>
  <c r="X1460" s="1"/>
  <c r="X1459" s="1"/>
  <c r="X1458" s="1"/>
  <c r="X1457" s="1"/>
  <c r="X1456" s="1"/>
  <c r="X1454" s="1"/>
  <c r="W1460"/>
  <c r="W1459" s="1"/>
  <c r="W1458" s="1"/>
  <c r="W1457" s="1"/>
  <c r="W1456" s="1"/>
  <c r="W1454" s="1"/>
  <c r="V1460"/>
  <c r="V1459" s="1"/>
  <c r="V1458" s="1"/>
  <c r="V1457" s="1"/>
  <c r="V1456" s="1"/>
  <c r="V1454" s="1"/>
  <c r="U1460"/>
  <c r="T1460"/>
  <c r="U1459"/>
  <c r="U1458" s="1"/>
  <c r="U1457" s="1"/>
  <c r="U1456" s="1"/>
  <c r="U1454" s="1"/>
  <c r="T1459"/>
  <c r="T1458" s="1"/>
  <c r="T1457" s="1"/>
  <c r="T1456" s="1"/>
  <c r="T1454" s="1"/>
  <c r="Y1452"/>
  <c r="Y1451" s="1"/>
  <c r="Y1450" s="1"/>
  <c r="Y1449" s="1"/>
  <c r="Y1448" s="1"/>
  <c r="X1452"/>
  <c r="X1451" s="1"/>
  <c r="X1450" s="1"/>
  <c r="X1449" s="1"/>
  <c r="X1448" s="1"/>
  <c r="W1451"/>
  <c r="W1450" s="1"/>
  <c r="W1449" s="1"/>
  <c r="W1448" s="1"/>
  <c r="V1451"/>
  <c r="V1450" s="1"/>
  <c r="V1449" s="1"/>
  <c r="V1448" s="1"/>
  <c r="U1451"/>
  <c r="T1451"/>
  <c r="U1450"/>
  <c r="U1449" s="1"/>
  <c r="U1448" s="1"/>
  <c r="T1450"/>
  <c r="T1449" s="1"/>
  <c r="T1448" s="1"/>
  <c r="Y1447"/>
  <c r="X1447"/>
  <c r="X1446" s="1"/>
  <c r="X1445" s="1"/>
  <c r="X1444" s="1"/>
  <c r="X1443" s="1"/>
  <c r="Y1446"/>
  <c r="W1446"/>
  <c r="V1446"/>
  <c r="U1446"/>
  <c r="T1446"/>
  <c r="Y1445"/>
  <c r="W1445"/>
  <c r="V1445"/>
  <c r="U1445"/>
  <c r="T1445"/>
  <c r="Y1444"/>
  <c r="W1444"/>
  <c r="V1444"/>
  <c r="U1444"/>
  <c r="T1444"/>
  <c r="T1443" s="1"/>
  <c r="Y1443"/>
  <c r="W1443"/>
  <c r="V1443"/>
  <c r="U1443"/>
  <c r="Y1442"/>
  <c r="Y1441" s="1"/>
  <c r="Y1440" s="1"/>
  <c r="Y1439" s="1"/>
  <c r="X1442"/>
  <c r="X1441" s="1"/>
  <c r="X1440" s="1"/>
  <c r="X1439" s="1"/>
  <c r="W1441"/>
  <c r="V1441"/>
  <c r="V1440" s="1"/>
  <c r="V1439" s="1"/>
  <c r="U1441"/>
  <c r="T1441"/>
  <c r="W1440"/>
  <c r="U1440"/>
  <c r="T1440"/>
  <c r="T1439" s="1"/>
  <c r="W1439"/>
  <c r="U1439"/>
  <c r="Y1438"/>
  <c r="Y1437" s="1"/>
  <c r="Y1436" s="1"/>
  <c r="X1438"/>
  <c r="X1437" s="1"/>
  <c r="X1436" s="1"/>
  <c r="W1437"/>
  <c r="V1437"/>
  <c r="V1436" s="1"/>
  <c r="U1437"/>
  <c r="T1437"/>
  <c r="W1436"/>
  <c r="U1436"/>
  <c r="T1436"/>
  <c r="Y1435"/>
  <c r="Y1434" s="1"/>
  <c r="Y1433" s="1"/>
  <c r="X1435"/>
  <c r="X1434" s="1"/>
  <c r="X1433" s="1"/>
  <c r="W1434"/>
  <c r="W1433" s="1"/>
  <c r="V1434"/>
  <c r="V1433" s="1"/>
  <c r="U1434"/>
  <c r="T1434"/>
  <c r="U1433"/>
  <c r="T1433"/>
  <c r="Y1432"/>
  <c r="X1432"/>
  <c r="Y1431"/>
  <c r="Y1430" s="1"/>
  <c r="Y1429" s="1"/>
  <c r="X1431"/>
  <c r="X1430" s="1"/>
  <c r="X1429" s="1"/>
  <c r="W1431"/>
  <c r="V1431"/>
  <c r="U1431"/>
  <c r="U1430" s="1"/>
  <c r="U1429" s="1"/>
  <c r="T1431"/>
  <c r="T1430" s="1"/>
  <c r="T1429" s="1"/>
  <c r="T1424" s="1"/>
  <c r="W1430"/>
  <c r="W1429" s="1"/>
  <c r="W1424" s="1"/>
  <c r="W1423" s="1"/>
  <c r="V1430"/>
  <c r="V1429" s="1"/>
  <c r="V1424" s="1"/>
  <c r="V1423" s="1"/>
  <c r="Y1428"/>
  <c r="X1428"/>
  <c r="Y1427"/>
  <c r="X1427"/>
  <c r="W1427"/>
  <c r="V1427"/>
  <c r="U1427"/>
  <c r="T1427"/>
  <c r="Y1426"/>
  <c r="X1426"/>
  <c r="W1426"/>
  <c r="V1426"/>
  <c r="U1426"/>
  <c r="T1426"/>
  <c r="Y1425"/>
  <c r="X1425"/>
  <c r="W1425"/>
  <c r="V1425"/>
  <c r="U1425"/>
  <c r="U1424" s="1"/>
  <c r="U1423" s="1"/>
  <c r="T1425"/>
  <c r="Y1421"/>
  <c r="X1421"/>
  <c r="X1420" s="1"/>
  <c r="X1419" s="1"/>
  <c r="Y1420"/>
  <c r="W1420"/>
  <c r="V1420"/>
  <c r="U1420"/>
  <c r="T1420"/>
  <c r="Y1419"/>
  <c r="W1419"/>
  <c r="V1419"/>
  <c r="U1419"/>
  <c r="T1419"/>
  <c r="Y1418"/>
  <c r="Y1417" s="1"/>
  <c r="Y1416" s="1"/>
  <c r="Y1415" s="1"/>
  <c r="Y1414" s="1"/>
  <c r="Y1413" s="1"/>
  <c r="X1418"/>
  <c r="X1417" s="1"/>
  <c r="X1416" s="1"/>
  <c r="X1415" s="1"/>
  <c r="X1414" s="1"/>
  <c r="X1413" s="1"/>
  <c r="W1417"/>
  <c r="W1416" s="1"/>
  <c r="W1415" s="1"/>
  <c r="W1414" s="1"/>
  <c r="W1413" s="1"/>
  <c r="V1417"/>
  <c r="V1416" s="1"/>
  <c r="V1415" s="1"/>
  <c r="V1414" s="1"/>
  <c r="V1413" s="1"/>
  <c r="V1397" s="1"/>
  <c r="U1417"/>
  <c r="T1417"/>
  <c r="U1416"/>
  <c r="U1415" s="1"/>
  <c r="U1414" s="1"/>
  <c r="U1413" s="1"/>
  <c r="U1397" s="1"/>
  <c r="T1416"/>
  <c r="T1415"/>
  <c r="T1414"/>
  <c r="T1413"/>
  <c r="Y1411"/>
  <c r="Y1410" s="1"/>
  <c r="Y1409" s="1"/>
  <c r="Y1405" s="1"/>
  <c r="X1411"/>
  <c r="X1410"/>
  <c r="W1410"/>
  <c r="W1409" s="1"/>
  <c r="W1405" s="1"/>
  <c r="W1400" s="1"/>
  <c r="W1399" s="1"/>
  <c r="W1397" s="1"/>
  <c r="V1410"/>
  <c r="U1410"/>
  <c r="T1410"/>
  <c r="X1409"/>
  <c r="V1409"/>
  <c r="U1409"/>
  <c r="T1409"/>
  <c r="Y1408"/>
  <c r="X1408"/>
  <c r="X1407" s="1"/>
  <c r="X1406" s="1"/>
  <c r="X1405" s="1"/>
  <c r="Y1407"/>
  <c r="W1407"/>
  <c r="V1407"/>
  <c r="U1407"/>
  <c r="T1407"/>
  <c r="Y1406"/>
  <c r="W1406"/>
  <c r="V1406"/>
  <c r="U1406"/>
  <c r="T1406"/>
  <c r="V1405"/>
  <c r="U1405"/>
  <c r="T1405"/>
  <c r="Y1404"/>
  <c r="Y1403" s="1"/>
  <c r="Y1402" s="1"/>
  <c r="Y1401" s="1"/>
  <c r="X1404"/>
  <c r="X1403" s="1"/>
  <c r="X1402" s="1"/>
  <c r="X1401" s="1"/>
  <c r="X1400" s="1"/>
  <c r="X1399" s="1"/>
  <c r="W1403"/>
  <c r="V1403"/>
  <c r="U1403"/>
  <c r="T1403"/>
  <c r="W1402"/>
  <c r="V1402"/>
  <c r="U1402"/>
  <c r="T1402"/>
  <c r="W1401"/>
  <c r="V1401"/>
  <c r="U1401"/>
  <c r="T1401"/>
  <c r="V1400"/>
  <c r="U1400"/>
  <c r="T1400"/>
  <c r="V1399"/>
  <c r="U1399"/>
  <c r="T1399"/>
  <c r="Y1395"/>
  <c r="Y1394" s="1"/>
  <c r="Y1393" s="1"/>
  <c r="X1395"/>
  <c r="X1394" s="1"/>
  <c r="X1393" s="1"/>
  <c r="W1394"/>
  <c r="V1394"/>
  <c r="U1394"/>
  <c r="T1394"/>
  <c r="W1393"/>
  <c r="V1393"/>
  <c r="U1393"/>
  <c r="T1393"/>
  <c r="Y1392"/>
  <c r="Y1391" s="1"/>
  <c r="Y1390" s="1"/>
  <c r="X1392"/>
  <c r="X1391" s="1"/>
  <c r="X1390" s="1"/>
  <c r="W1391"/>
  <c r="V1391"/>
  <c r="V1390" s="1"/>
  <c r="U1391"/>
  <c r="T1391"/>
  <c r="W1390"/>
  <c r="U1390"/>
  <c r="T1390"/>
  <c r="Y1389"/>
  <c r="X1389"/>
  <c r="Y1388"/>
  <c r="X1388"/>
  <c r="X1387" s="1"/>
  <c r="W1388"/>
  <c r="V1388"/>
  <c r="U1388"/>
  <c r="T1388"/>
  <c r="T1387" s="1"/>
  <c r="Y1387"/>
  <c r="W1387"/>
  <c r="V1387"/>
  <c r="U1387"/>
  <c r="Y1386"/>
  <c r="X1386"/>
  <c r="X1385" s="1"/>
  <c r="X1384" s="1"/>
  <c r="Y1385"/>
  <c r="W1385"/>
  <c r="V1385"/>
  <c r="V1384" s="1"/>
  <c r="U1385"/>
  <c r="T1385"/>
  <c r="Y1384"/>
  <c r="W1384"/>
  <c r="U1384"/>
  <c r="T1384"/>
  <c r="Y1383"/>
  <c r="Y1382" s="1"/>
  <c r="Y1381" s="1"/>
  <c r="Y1380" s="1"/>
  <c r="Y1369" s="1"/>
  <c r="X1383"/>
  <c r="X1382"/>
  <c r="X1381" s="1"/>
  <c r="W1382"/>
  <c r="V1382"/>
  <c r="U1382"/>
  <c r="T1382"/>
  <c r="T1381" s="1"/>
  <c r="W1381"/>
  <c r="V1381"/>
  <c r="U1381"/>
  <c r="W1380"/>
  <c r="U1380"/>
  <c r="Y1379"/>
  <c r="X1379"/>
  <c r="Y1375"/>
  <c r="X1375"/>
  <c r="X1374" s="1"/>
  <c r="Y1374"/>
  <c r="W1374"/>
  <c r="V1374"/>
  <c r="U1374"/>
  <c r="T1374"/>
  <c r="Y1373"/>
  <c r="X1373"/>
  <c r="X1372" s="1"/>
  <c r="Y1372"/>
  <c r="W1372"/>
  <c r="V1372"/>
  <c r="V1371" s="1"/>
  <c r="V1370" s="1"/>
  <c r="U1372"/>
  <c r="T1372"/>
  <c r="Y1371"/>
  <c r="W1371"/>
  <c r="U1371"/>
  <c r="T1371"/>
  <c r="T1370" s="1"/>
  <c r="Y1370"/>
  <c r="W1370"/>
  <c r="U1370"/>
  <c r="W1369"/>
  <c r="U1369"/>
  <c r="Y1368"/>
  <c r="Y1367" s="1"/>
  <c r="Y1366" s="1"/>
  <c r="Y1365" s="1"/>
  <c r="X1368"/>
  <c r="X1367"/>
  <c r="X1366" s="1"/>
  <c r="X1365" s="1"/>
  <c r="W1367"/>
  <c r="V1367"/>
  <c r="U1367"/>
  <c r="T1367"/>
  <c r="T1366" s="1"/>
  <c r="T1365" s="1"/>
  <c r="W1366"/>
  <c r="V1366"/>
  <c r="V1365" s="1"/>
  <c r="U1366"/>
  <c r="W1365"/>
  <c r="U1365"/>
  <c r="Y1364"/>
  <c r="Y1363" s="1"/>
  <c r="X1364"/>
  <c r="X1363"/>
  <c r="W1363"/>
  <c r="V1363"/>
  <c r="U1363"/>
  <c r="T1363"/>
  <c r="Y1362"/>
  <c r="Y1361" s="1"/>
  <c r="X1362"/>
  <c r="X1361"/>
  <c r="W1361"/>
  <c r="V1361"/>
  <c r="U1361"/>
  <c r="T1361"/>
  <c r="Y1360"/>
  <c r="Y1359" s="1"/>
  <c r="Y1358" s="1"/>
  <c r="X1360"/>
  <c r="X1359"/>
  <c r="W1359"/>
  <c r="W1358" s="1"/>
  <c r="V1359"/>
  <c r="U1359"/>
  <c r="T1359"/>
  <c r="X1358"/>
  <c r="V1358"/>
  <c r="U1358"/>
  <c r="T1358"/>
  <c r="Y1357"/>
  <c r="X1357"/>
  <c r="Y1356"/>
  <c r="Y1355" s="1"/>
  <c r="X1356"/>
  <c r="W1356"/>
  <c r="V1356"/>
  <c r="U1356"/>
  <c r="U1355" s="1"/>
  <c r="T1356"/>
  <c r="X1355"/>
  <c r="W1355"/>
  <c r="V1355"/>
  <c r="T1355"/>
  <c r="Y1354"/>
  <c r="Y1353" s="1"/>
  <c r="Y1352" s="1"/>
  <c r="X1354"/>
  <c r="X1353" s="1"/>
  <c r="X1352" s="1"/>
  <c r="W1353"/>
  <c r="W1352" s="1"/>
  <c r="V1353"/>
  <c r="V1352" s="1"/>
  <c r="U1353"/>
  <c r="T1353"/>
  <c r="U1352"/>
  <c r="T1352"/>
  <c r="Y1351"/>
  <c r="X1351"/>
  <c r="Y1350"/>
  <c r="Y1349" s="1"/>
  <c r="X1350"/>
  <c r="X1349" s="1"/>
  <c r="W1350"/>
  <c r="V1350"/>
  <c r="U1350"/>
  <c r="U1349" s="1"/>
  <c r="U1348" s="1"/>
  <c r="U1347" s="1"/>
  <c r="U1346" s="1"/>
  <c r="T1350"/>
  <c r="T1349" s="1"/>
  <c r="T1348" s="1"/>
  <c r="W1349"/>
  <c r="V1349"/>
  <c r="V1348" s="1"/>
  <c r="V1347" s="1"/>
  <c r="Y1344"/>
  <c r="X1344"/>
  <c r="Y1343"/>
  <c r="Y1342" s="1"/>
  <c r="X1343"/>
  <c r="X1342" s="1"/>
  <c r="W1343"/>
  <c r="V1343"/>
  <c r="U1343"/>
  <c r="U1342" s="1"/>
  <c r="T1343"/>
  <c r="T1342" s="1"/>
  <c r="W1342"/>
  <c r="V1342"/>
  <c r="Y1341"/>
  <c r="X1341"/>
  <c r="Y1338"/>
  <c r="X1338"/>
  <c r="Y1337"/>
  <c r="Y1336" s="1"/>
  <c r="X1337"/>
  <c r="X1336" s="1"/>
  <c r="W1337"/>
  <c r="V1337"/>
  <c r="U1337"/>
  <c r="U1336" s="1"/>
  <c r="T1337"/>
  <c r="T1336" s="1"/>
  <c r="W1336"/>
  <c r="V1336"/>
  <c r="Y1335"/>
  <c r="Y1334" s="1"/>
  <c r="Y1333" s="1"/>
  <c r="X1335"/>
  <c r="X1334" s="1"/>
  <c r="X1333" s="1"/>
  <c r="W1334"/>
  <c r="W1333" s="1"/>
  <c r="V1334"/>
  <c r="V1333" s="1"/>
  <c r="U1334"/>
  <c r="T1334"/>
  <c r="U1333"/>
  <c r="T1333"/>
  <c r="Y1332"/>
  <c r="X1332"/>
  <c r="Y1331"/>
  <c r="Y1330" s="1"/>
  <c r="Y1329" s="1"/>
  <c r="Y1328" s="1"/>
  <c r="X1331"/>
  <c r="X1330" s="1"/>
  <c r="X1329" s="1"/>
  <c r="W1331"/>
  <c r="V1331"/>
  <c r="U1331"/>
  <c r="U1330" s="1"/>
  <c r="U1329" s="1"/>
  <c r="U1328" s="1"/>
  <c r="T1331"/>
  <c r="T1330" s="1"/>
  <c r="T1329" s="1"/>
  <c r="W1330"/>
  <c r="W1329" s="1"/>
  <c r="V1330"/>
  <c r="V1329" s="1"/>
  <c r="V1328" s="1"/>
  <c r="Y1327"/>
  <c r="Y1326" s="1"/>
  <c r="Y1325" s="1"/>
  <c r="X1327"/>
  <c r="X1326" s="1"/>
  <c r="X1325" s="1"/>
  <c r="W1326"/>
  <c r="W1325" s="1"/>
  <c r="V1326"/>
  <c r="V1325" s="1"/>
  <c r="U1326"/>
  <c r="T1326"/>
  <c r="U1325"/>
  <c r="T1325"/>
  <c r="Y1324"/>
  <c r="X1324"/>
  <c r="Y1323"/>
  <c r="Y1322" s="1"/>
  <c r="X1323"/>
  <c r="X1322" s="1"/>
  <c r="X1321" s="1"/>
  <c r="W1323"/>
  <c r="V1323"/>
  <c r="U1323"/>
  <c r="U1322" s="1"/>
  <c r="U1321" s="1"/>
  <c r="T1323"/>
  <c r="T1322" s="1"/>
  <c r="T1321" s="1"/>
  <c r="W1322"/>
  <c r="W1321" s="1"/>
  <c r="V1322"/>
  <c r="Y1320"/>
  <c r="X1320"/>
  <c r="Y1319"/>
  <c r="Y1318" s="1"/>
  <c r="X1319"/>
  <c r="W1319"/>
  <c r="V1319"/>
  <c r="U1319"/>
  <c r="U1318" s="1"/>
  <c r="T1319"/>
  <c r="X1318"/>
  <c r="W1318"/>
  <c r="V1318"/>
  <c r="T1318"/>
  <c r="Y1317"/>
  <c r="Y1316" s="1"/>
  <c r="Y1315" s="1"/>
  <c r="Y1314" s="1"/>
  <c r="X1317"/>
  <c r="X1316" s="1"/>
  <c r="X1315" s="1"/>
  <c r="X1314" s="1"/>
  <c r="W1316"/>
  <c r="W1315" s="1"/>
  <c r="W1314" s="1"/>
  <c r="V1316"/>
  <c r="V1315" s="1"/>
  <c r="V1314" s="1"/>
  <c r="U1316"/>
  <c r="T1316"/>
  <c r="U1315"/>
  <c r="U1314" s="1"/>
  <c r="T1315"/>
  <c r="T1314" s="1"/>
  <c r="Y1313"/>
  <c r="Y1312" s="1"/>
  <c r="Y1311" s="1"/>
  <c r="X1313"/>
  <c r="X1312" s="1"/>
  <c r="X1311" s="1"/>
  <c r="W1312"/>
  <c r="W1311" s="1"/>
  <c r="V1312"/>
  <c r="V1311" s="1"/>
  <c r="U1312"/>
  <c r="T1312"/>
  <c r="U1311"/>
  <c r="T1311"/>
  <c r="Y1310"/>
  <c r="X1310"/>
  <c r="Y1307"/>
  <c r="X1307"/>
  <c r="Y1304"/>
  <c r="X1304"/>
  <c r="Y1301"/>
  <c r="X1301"/>
  <c r="Y1298"/>
  <c r="X1298"/>
  <c r="Y1297"/>
  <c r="Y1296" s="1"/>
  <c r="X1297"/>
  <c r="X1296" s="1"/>
  <c r="W1297"/>
  <c r="V1297"/>
  <c r="U1297"/>
  <c r="U1296" s="1"/>
  <c r="T1297"/>
  <c r="T1296" s="1"/>
  <c r="W1296"/>
  <c r="V1296"/>
  <c r="Y1295"/>
  <c r="Y1294" s="1"/>
  <c r="Y1293" s="1"/>
  <c r="X1295"/>
  <c r="X1294" s="1"/>
  <c r="X1293" s="1"/>
  <c r="W1294"/>
  <c r="W1293" s="1"/>
  <c r="V1294"/>
  <c r="V1293" s="1"/>
  <c r="U1294"/>
  <c r="T1294"/>
  <c r="U1293"/>
  <c r="T1293"/>
  <c r="Y1292"/>
  <c r="X1292"/>
  <c r="Y1289"/>
  <c r="Y1288" s="1"/>
  <c r="Y1287" s="1"/>
  <c r="X1289"/>
  <c r="X1288" s="1"/>
  <c r="X1287" s="1"/>
  <c r="W1288"/>
  <c r="W1287" s="1"/>
  <c r="V1288"/>
  <c r="V1287" s="1"/>
  <c r="U1288"/>
  <c r="T1288"/>
  <c r="U1287"/>
  <c r="T1287"/>
  <c r="Y1286"/>
  <c r="X1286"/>
  <c r="Y1285"/>
  <c r="Y1284" s="1"/>
  <c r="X1285"/>
  <c r="X1284" s="1"/>
  <c r="W1285"/>
  <c r="V1285"/>
  <c r="U1285"/>
  <c r="U1284" s="1"/>
  <c r="U1283" s="1"/>
  <c r="T1285"/>
  <c r="T1284" s="1"/>
  <c r="T1283" s="1"/>
  <c r="W1284"/>
  <c r="V1284"/>
  <c r="Y1279"/>
  <c r="X1279"/>
  <c r="Y1276"/>
  <c r="Y1275" s="1"/>
  <c r="Y1274" s="1"/>
  <c r="Y1273" s="1"/>
  <c r="X1276"/>
  <c r="X1275" s="1"/>
  <c r="X1274" s="1"/>
  <c r="X1273" s="1"/>
  <c r="W1275"/>
  <c r="W1274" s="1"/>
  <c r="W1273" s="1"/>
  <c r="V1275"/>
  <c r="V1274" s="1"/>
  <c r="V1273" s="1"/>
  <c r="U1275"/>
  <c r="T1275"/>
  <c r="U1274"/>
  <c r="U1273" s="1"/>
  <c r="T1274"/>
  <c r="T1273" s="1"/>
  <c r="Y1272"/>
  <c r="Y1271" s="1"/>
  <c r="Y1270" s="1"/>
  <c r="X1272"/>
  <c r="X1271" s="1"/>
  <c r="X1270" s="1"/>
  <c r="W1271"/>
  <c r="W1270" s="1"/>
  <c r="V1271"/>
  <c r="V1270" s="1"/>
  <c r="U1271"/>
  <c r="T1271"/>
  <c r="U1270"/>
  <c r="T1270"/>
  <c r="Y1269"/>
  <c r="X1269"/>
  <c r="Y1268"/>
  <c r="Y1267" s="1"/>
  <c r="X1268"/>
  <c r="X1267" s="1"/>
  <c r="W1268"/>
  <c r="V1268"/>
  <c r="U1268"/>
  <c r="U1267" s="1"/>
  <c r="T1268"/>
  <c r="T1267" s="1"/>
  <c r="W1267"/>
  <c r="V1267"/>
  <c r="Y1266"/>
  <c r="Y1265" s="1"/>
  <c r="Y1264" s="1"/>
  <c r="Y1263" s="1"/>
  <c r="X1266"/>
  <c r="X1265" s="1"/>
  <c r="X1264" s="1"/>
  <c r="X1263" s="1"/>
  <c r="W1265"/>
  <c r="W1264" s="1"/>
  <c r="V1265"/>
  <c r="V1264" s="1"/>
  <c r="V1263" s="1"/>
  <c r="U1265"/>
  <c r="T1265"/>
  <c r="U1264"/>
  <c r="T1264"/>
  <c r="T1263" s="1"/>
  <c r="Y1262"/>
  <c r="Y1261" s="1"/>
  <c r="Y1260" s="1"/>
  <c r="Y1259" s="1"/>
  <c r="Y1258" s="1"/>
  <c r="X1262"/>
  <c r="X1261" s="1"/>
  <c r="X1260" s="1"/>
  <c r="X1259" s="1"/>
  <c r="X1258" s="1"/>
  <c r="W1261"/>
  <c r="W1260" s="1"/>
  <c r="W1259" s="1"/>
  <c r="W1258" s="1"/>
  <c r="V1261"/>
  <c r="V1260" s="1"/>
  <c r="V1259" s="1"/>
  <c r="V1258" s="1"/>
  <c r="U1261"/>
  <c r="T1261"/>
  <c r="U1260"/>
  <c r="U1259" s="1"/>
  <c r="U1258" s="1"/>
  <c r="T1260"/>
  <c r="T1259" s="1"/>
  <c r="T1258" s="1"/>
  <c r="Y1257"/>
  <c r="X1257"/>
  <c r="Y1256"/>
  <c r="Y1255" s="1"/>
  <c r="X1256"/>
  <c r="X1255" s="1"/>
  <c r="W1256"/>
  <c r="V1256"/>
  <c r="U1256"/>
  <c r="U1255" s="1"/>
  <c r="T1256"/>
  <c r="T1255" s="1"/>
  <c r="W1255"/>
  <c r="V1255"/>
  <c r="Y1254"/>
  <c r="Y1253" s="1"/>
  <c r="Y1252" s="1"/>
  <c r="X1254"/>
  <c r="X1253" s="1"/>
  <c r="X1252" s="1"/>
  <c r="W1253"/>
  <c r="W1252" s="1"/>
  <c r="V1253"/>
  <c r="V1252" s="1"/>
  <c r="U1253"/>
  <c r="T1253"/>
  <c r="U1252"/>
  <c r="T1252"/>
  <c r="Y1251"/>
  <c r="X1251"/>
  <c r="Y1250"/>
  <c r="Y1249" s="1"/>
  <c r="X1250"/>
  <c r="X1249" s="1"/>
  <c r="W1250"/>
  <c r="V1250"/>
  <c r="U1250"/>
  <c r="U1249" s="1"/>
  <c r="T1250"/>
  <c r="T1249" s="1"/>
  <c r="W1249"/>
  <c r="V1249"/>
  <c r="Y1248"/>
  <c r="Y1247" s="1"/>
  <c r="Y1246" s="1"/>
  <c r="X1248"/>
  <c r="X1247" s="1"/>
  <c r="X1246" s="1"/>
  <c r="W1247"/>
  <c r="W1246" s="1"/>
  <c r="V1247"/>
  <c r="V1246" s="1"/>
  <c r="U1247"/>
  <c r="T1247"/>
  <c r="U1246"/>
  <c r="T1246"/>
  <c r="Y1245"/>
  <c r="X1245"/>
  <c r="Y1244"/>
  <c r="Y1243" s="1"/>
  <c r="X1244"/>
  <c r="X1243" s="1"/>
  <c r="W1244"/>
  <c r="V1244"/>
  <c r="U1244"/>
  <c r="U1243" s="1"/>
  <c r="T1244"/>
  <c r="T1243" s="1"/>
  <c r="W1243"/>
  <c r="V1243"/>
  <c r="Y1242"/>
  <c r="Y1241" s="1"/>
  <c r="Y1240" s="1"/>
  <c r="X1242"/>
  <c r="X1241" s="1"/>
  <c r="X1240" s="1"/>
  <c r="W1241"/>
  <c r="W1240" s="1"/>
  <c r="V1241"/>
  <c r="V1240" s="1"/>
  <c r="U1241"/>
  <c r="T1241"/>
  <c r="U1240"/>
  <c r="T1240"/>
  <c r="Y1239"/>
  <c r="X1239"/>
  <c r="Y1238"/>
  <c r="Y1237" s="1"/>
  <c r="X1238"/>
  <c r="X1237" s="1"/>
  <c r="W1238"/>
  <c r="V1238"/>
  <c r="U1238"/>
  <c r="U1237" s="1"/>
  <c r="T1238"/>
  <c r="T1237" s="1"/>
  <c r="W1237"/>
  <c r="V1237"/>
  <c r="Y1236"/>
  <c r="Y1235" s="1"/>
  <c r="Y1234" s="1"/>
  <c r="X1236"/>
  <c r="X1235" s="1"/>
  <c r="X1234" s="1"/>
  <c r="W1235"/>
  <c r="W1234" s="1"/>
  <c r="V1235"/>
  <c r="V1234" s="1"/>
  <c r="U1235"/>
  <c r="T1235"/>
  <c r="U1234"/>
  <c r="T1234"/>
  <c r="Y1233"/>
  <c r="X1233"/>
  <c r="Y1232"/>
  <c r="Y1231" s="1"/>
  <c r="X1232"/>
  <c r="X1231" s="1"/>
  <c r="W1232"/>
  <c r="V1232"/>
  <c r="U1232"/>
  <c r="U1231" s="1"/>
  <c r="T1232"/>
  <c r="T1231" s="1"/>
  <c r="W1231"/>
  <c r="V1231"/>
  <c r="Y1230"/>
  <c r="Y1229" s="1"/>
  <c r="Y1228" s="1"/>
  <c r="X1230"/>
  <c r="X1229" s="1"/>
  <c r="X1228" s="1"/>
  <c r="W1229"/>
  <c r="W1228" s="1"/>
  <c r="V1229"/>
  <c r="V1228" s="1"/>
  <c r="U1229"/>
  <c r="T1229"/>
  <c r="U1228"/>
  <c r="T1228"/>
  <c r="Y1227"/>
  <c r="X1227"/>
  <c r="Y1224"/>
  <c r="Y1223" s="1"/>
  <c r="Y1222" s="1"/>
  <c r="X1224"/>
  <c r="X1223" s="1"/>
  <c r="X1222" s="1"/>
  <c r="W1223"/>
  <c r="W1222" s="1"/>
  <c r="V1223"/>
  <c r="V1222" s="1"/>
  <c r="U1223"/>
  <c r="T1223"/>
  <c r="U1222"/>
  <c r="T1222"/>
  <c r="Y1221"/>
  <c r="X1221"/>
  <c r="Y1220"/>
  <c r="Y1219" s="1"/>
  <c r="X1220"/>
  <c r="X1219" s="1"/>
  <c r="W1220"/>
  <c r="V1220"/>
  <c r="U1220"/>
  <c r="U1219" s="1"/>
  <c r="T1220"/>
  <c r="T1219" s="1"/>
  <c r="W1219"/>
  <c r="V1219"/>
  <c r="Y1218"/>
  <c r="Y1217" s="1"/>
  <c r="Y1216" s="1"/>
  <c r="X1218"/>
  <c r="X1217" s="1"/>
  <c r="X1216" s="1"/>
  <c r="W1217"/>
  <c r="W1216" s="1"/>
  <c r="V1217"/>
  <c r="V1216" s="1"/>
  <c r="U1217"/>
  <c r="T1217"/>
  <c r="U1216"/>
  <c r="T1216"/>
  <c r="Y1215"/>
  <c r="X1215"/>
  <c r="Y1214"/>
  <c r="Y1213" s="1"/>
  <c r="X1214"/>
  <c r="X1213" s="1"/>
  <c r="W1214"/>
  <c r="V1214"/>
  <c r="U1214"/>
  <c r="U1213" s="1"/>
  <c r="T1214"/>
  <c r="T1213" s="1"/>
  <c r="W1213"/>
  <c r="V1213"/>
  <c r="Y1212"/>
  <c r="X1212"/>
  <c r="Y1209"/>
  <c r="X1209"/>
  <c r="Y1208"/>
  <c r="Y1207" s="1"/>
  <c r="X1208"/>
  <c r="X1207" s="1"/>
  <c r="W1208"/>
  <c r="V1208"/>
  <c r="U1208"/>
  <c r="U1207" s="1"/>
  <c r="T1208"/>
  <c r="T1207" s="1"/>
  <c r="W1207"/>
  <c r="V1207"/>
  <c r="Y1206"/>
  <c r="Y1205" s="1"/>
  <c r="Y1204" s="1"/>
  <c r="X1206"/>
  <c r="X1205" s="1"/>
  <c r="X1204" s="1"/>
  <c r="W1205"/>
  <c r="W1204" s="1"/>
  <c r="V1205"/>
  <c r="V1204" s="1"/>
  <c r="U1205"/>
  <c r="T1205"/>
  <c r="U1204"/>
  <c r="T1204"/>
  <c r="Y1203"/>
  <c r="X1203"/>
  <c r="Y1200"/>
  <c r="X1200"/>
  <c r="Y1197"/>
  <c r="X1197"/>
  <c r="Y1194"/>
  <c r="Y1193" s="1"/>
  <c r="Y1192" s="1"/>
  <c r="X1194"/>
  <c r="X1193" s="1"/>
  <c r="X1192" s="1"/>
  <c r="X1182" s="1"/>
  <c r="X1181" s="1"/>
  <c r="X1180" s="1"/>
  <c r="W1193"/>
  <c r="W1192" s="1"/>
  <c r="V1193"/>
  <c r="V1192" s="1"/>
  <c r="U1193"/>
  <c r="T1193"/>
  <c r="U1192"/>
  <c r="T1192"/>
  <c r="Y1191"/>
  <c r="X1191"/>
  <c r="Y1188"/>
  <c r="X1188"/>
  <c r="Y1185"/>
  <c r="X1185"/>
  <c r="Y1184"/>
  <c r="Y1183" s="1"/>
  <c r="X1184"/>
  <c r="X1183" s="1"/>
  <c r="W1184"/>
  <c r="V1184"/>
  <c r="U1184"/>
  <c r="U1183" s="1"/>
  <c r="U1182" s="1"/>
  <c r="U1181" s="1"/>
  <c r="T1184"/>
  <c r="T1183" s="1"/>
  <c r="W1183"/>
  <c r="V1183"/>
  <c r="V1182" s="1"/>
  <c r="V1181" s="1"/>
  <c r="V1180" s="1"/>
  <c r="Y1182"/>
  <c r="Y1181" s="1"/>
  <c r="Y1180" s="1"/>
  <c r="T1182"/>
  <c r="T1181" s="1"/>
  <c r="T1180" s="1"/>
  <c r="Y1178"/>
  <c r="X1178"/>
  <c r="Y1177"/>
  <c r="X1177"/>
  <c r="W1177"/>
  <c r="V1177"/>
  <c r="U1177"/>
  <c r="T1177"/>
  <c r="Y1176"/>
  <c r="X1176"/>
  <c r="Y1175"/>
  <c r="Y1174" s="1"/>
  <c r="X1175"/>
  <c r="X1174" s="1"/>
  <c r="W1175"/>
  <c r="V1175"/>
  <c r="U1175"/>
  <c r="U1174" s="1"/>
  <c r="U1173" s="1"/>
  <c r="U1172" s="1"/>
  <c r="U1171" s="1"/>
  <c r="T1175"/>
  <c r="T1174" s="1"/>
  <c r="W1174"/>
  <c r="W1173" s="1"/>
  <c r="V1174"/>
  <c r="V1173" s="1"/>
  <c r="Y1173"/>
  <c r="X1173"/>
  <c r="T1173"/>
  <c r="T1172" s="1"/>
  <c r="T1171" s="1"/>
  <c r="Y1172"/>
  <c r="Y1171" s="1"/>
  <c r="X1172"/>
  <c r="W1172"/>
  <c r="V1172"/>
  <c r="V1171" s="1"/>
  <c r="X1171"/>
  <c r="W1171"/>
  <c r="Y1167"/>
  <c r="X1167"/>
  <c r="X1166" s="1"/>
  <c r="X1165" s="1"/>
  <c r="X1164" s="1"/>
  <c r="X1163" s="1"/>
  <c r="X1162" s="1"/>
  <c r="Y1166"/>
  <c r="Y1165" s="1"/>
  <c r="Y1164" s="1"/>
  <c r="Y1163" s="1"/>
  <c r="Y1162" s="1"/>
  <c r="W1166"/>
  <c r="V1166"/>
  <c r="V1165" s="1"/>
  <c r="V1164" s="1"/>
  <c r="V1163" s="1"/>
  <c r="V1162" s="1"/>
  <c r="U1166"/>
  <c r="U1165" s="1"/>
  <c r="U1164" s="1"/>
  <c r="U1163" s="1"/>
  <c r="U1162" s="1"/>
  <c r="T1166"/>
  <c r="W1165"/>
  <c r="W1164" s="1"/>
  <c r="W1163" s="1"/>
  <c r="W1162" s="1"/>
  <c r="T1165"/>
  <c r="T1164" s="1"/>
  <c r="T1163" s="1"/>
  <c r="T1162" s="1"/>
  <c r="Y1160"/>
  <c r="X1160"/>
  <c r="Y1159"/>
  <c r="Y1158" s="1"/>
  <c r="Y1157" s="1"/>
  <c r="X1159"/>
  <c r="X1158"/>
  <c r="X1157" s="1"/>
  <c r="W1158"/>
  <c r="W1157" s="1"/>
  <c r="V1158"/>
  <c r="U1158"/>
  <c r="T1158"/>
  <c r="T1157" s="1"/>
  <c r="V1157"/>
  <c r="U1157"/>
  <c r="Y1156"/>
  <c r="X1156"/>
  <c r="Y1155"/>
  <c r="Y1154" s="1"/>
  <c r="Y1153" s="1"/>
  <c r="Y1152" s="1"/>
  <c r="Y1151" s="1"/>
  <c r="X1155"/>
  <c r="X1154"/>
  <c r="X1153" s="1"/>
  <c r="X1152" s="1"/>
  <c r="X1151" s="1"/>
  <c r="W1154"/>
  <c r="W1153" s="1"/>
  <c r="W1152" s="1"/>
  <c r="V1154"/>
  <c r="U1154"/>
  <c r="T1154"/>
  <c r="T1153" s="1"/>
  <c r="T1152" s="1"/>
  <c r="T1151" s="1"/>
  <c r="V1153"/>
  <c r="V1152" s="1"/>
  <c r="V1151" s="1"/>
  <c r="U1153"/>
  <c r="U1152" s="1"/>
  <c r="U1151" s="1"/>
  <c r="Y1150"/>
  <c r="X1150"/>
  <c r="Y1149"/>
  <c r="Y1148" s="1"/>
  <c r="Y1147" s="1"/>
  <c r="X1149"/>
  <c r="X1148"/>
  <c r="X1147" s="1"/>
  <c r="W1148"/>
  <c r="W1147" s="1"/>
  <c r="V1148"/>
  <c r="U1148"/>
  <c r="T1148"/>
  <c r="T1147" s="1"/>
  <c r="V1147"/>
  <c r="U1147"/>
  <c r="Y1146"/>
  <c r="X1146"/>
  <c r="X1145" s="1"/>
  <c r="X1144" s="1"/>
  <c r="Y1145"/>
  <c r="Y1144" s="1"/>
  <c r="W1145"/>
  <c r="V1145"/>
  <c r="V1144" s="1"/>
  <c r="U1145"/>
  <c r="U1144" s="1"/>
  <c r="T1145"/>
  <c r="W1144"/>
  <c r="T1144"/>
  <c r="Y1143"/>
  <c r="Y1142" s="1"/>
  <c r="Y1141" s="1"/>
  <c r="X1143"/>
  <c r="X1142"/>
  <c r="X1141" s="1"/>
  <c r="W1142"/>
  <c r="W1141" s="1"/>
  <c r="V1142"/>
  <c r="U1142"/>
  <c r="T1142"/>
  <c r="T1141" s="1"/>
  <c r="V1141"/>
  <c r="V1140" s="1"/>
  <c r="V1139" s="1"/>
  <c r="U1141"/>
  <c r="U1140" s="1"/>
  <c r="U1139" s="1"/>
  <c r="Y1138"/>
  <c r="X1138"/>
  <c r="X1137" s="1"/>
  <c r="X1136" s="1"/>
  <c r="Y1137"/>
  <c r="Y1136" s="1"/>
  <c r="Y1132" s="1"/>
  <c r="Y1131" s="1"/>
  <c r="W1137"/>
  <c r="V1137"/>
  <c r="V1136" s="1"/>
  <c r="V1132" s="1"/>
  <c r="V1131" s="1"/>
  <c r="U1137"/>
  <c r="U1136" s="1"/>
  <c r="U1132" s="1"/>
  <c r="U1131" s="1"/>
  <c r="T1137"/>
  <c r="W1136"/>
  <c r="T1136"/>
  <c r="Y1135"/>
  <c r="Y1134" s="1"/>
  <c r="Y1133" s="1"/>
  <c r="X1135"/>
  <c r="X1134"/>
  <c r="X1133" s="1"/>
  <c r="W1134"/>
  <c r="W1133" s="1"/>
  <c r="W1132" s="1"/>
  <c r="W1131" s="1"/>
  <c r="V1134"/>
  <c r="U1134"/>
  <c r="T1134"/>
  <c r="T1133" s="1"/>
  <c r="T1132" s="1"/>
  <c r="T1131" s="1"/>
  <c r="V1133"/>
  <c r="U1133"/>
  <c r="Y1130"/>
  <c r="X1130"/>
  <c r="X1129" s="1"/>
  <c r="X1128" s="1"/>
  <c r="Y1129"/>
  <c r="Y1128" s="1"/>
  <c r="W1129"/>
  <c r="V1129"/>
  <c r="V1128" s="1"/>
  <c r="U1129"/>
  <c r="U1128" s="1"/>
  <c r="T1129"/>
  <c r="W1128"/>
  <c r="T1128"/>
  <c r="Y1127"/>
  <c r="X1127"/>
  <c r="Y1126"/>
  <c r="X1126"/>
  <c r="X1125" s="1"/>
  <c r="X1124" s="1"/>
  <c r="Y1125"/>
  <c r="Y1124" s="1"/>
  <c r="W1125"/>
  <c r="V1125"/>
  <c r="V1124" s="1"/>
  <c r="U1125"/>
  <c r="U1124" s="1"/>
  <c r="T1125"/>
  <c r="W1124"/>
  <c r="T1124"/>
  <c r="Y1123"/>
  <c r="Y1122" s="1"/>
  <c r="Y1121" s="1"/>
  <c r="X1123"/>
  <c r="X1122"/>
  <c r="X1121" s="1"/>
  <c r="W1122"/>
  <c r="W1121" s="1"/>
  <c r="V1122"/>
  <c r="U1122"/>
  <c r="T1122"/>
  <c r="T1121" s="1"/>
  <c r="V1121"/>
  <c r="U1121"/>
  <c r="Y1120"/>
  <c r="X1120"/>
  <c r="X1119" s="1"/>
  <c r="X1118" s="1"/>
  <c r="Y1119"/>
  <c r="Y1118" s="1"/>
  <c r="W1119"/>
  <c r="V1119"/>
  <c r="V1118" s="1"/>
  <c r="U1119"/>
  <c r="U1118" s="1"/>
  <c r="T1119"/>
  <c r="W1118"/>
  <c r="T1118"/>
  <c r="Y1117"/>
  <c r="X1117"/>
  <c r="Y1114"/>
  <c r="X1114"/>
  <c r="Y1113"/>
  <c r="Y1112" s="1"/>
  <c r="Y1111" s="1"/>
  <c r="X1113"/>
  <c r="X1112"/>
  <c r="X1111" s="1"/>
  <c r="W1112"/>
  <c r="W1111" s="1"/>
  <c r="V1112"/>
  <c r="U1112"/>
  <c r="T1112"/>
  <c r="T1111" s="1"/>
  <c r="V1111"/>
  <c r="U1111"/>
  <c r="Y1110"/>
  <c r="X1110"/>
  <c r="X1109" s="1"/>
  <c r="Y1109"/>
  <c r="W1109"/>
  <c r="V1109"/>
  <c r="U1109"/>
  <c r="T1109"/>
  <c r="Y1108"/>
  <c r="X1108"/>
  <c r="X1107" s="1"/>
  <c r="X1106" s="1"/>
  <c r="X1105" s="1"/>
  <c r="Y1107"/>
  <c r="Y1106" s="1"/>
  <c r="Y1105" s="1"/>
  <c r="W1107"/>
  <c r="V1107"/>
  <c r="V1106" s="1"/>
  <c r="V1105" s="1"/>
  <c r="U1107"/>
  <c r="U1106" s="1"/>
  <c r="U1105" s="1"/>
  <c r="T1107"/>
  <c r="W1106"/>
  <c r="W1105" s="1"/>
  <c r="T1106"/>
  <c r="T1105" s="1"/>
  <c r="Y1104"/>
  <c r="X1104"/>
  <c r="X1103" s="1"/>
  <c r="X1102" s="1"/>
  <c r="Y1103"/>
  <c r="Y1102" s="1"/>
  <c r="W1103"/>
  <c r="V1103"/>
  <c r="V1102" s="1"/>
  <c r="U1103"/>
  <c r="U1102" s="1"/>
  <c r="T1103"/>
  <c r="W1102"/>
  <c r="T1102"/>
  <c r="Y1101"/>
  <c r="X1101"/>
  <c r="Y1100"/>
  <c r="X1100"/>
  <c r="X1099" s="1"/>
  <c r="X1098" s="1"/>
  <c r="Y1099"/>
  <c r="Y1098" s="1"/>
  <c r="W1099"/>
  <c r="V1099"/>
  <c r="V1098" s="1"/>
  <c r="U1099"/>
  <c r="U1098" s="1"/>
  <c r="T1099"/>
  <c r="W1098"/>
  <c r="T1098"/>
  <c r="Y1097"/>
  <c r="X1097"/>
  <c r="Y1096"/>
  <c r="X1096"/>
  <c r="X1095" s="1"/>
  <c r="X1094" s="1"/>
  <c r="Y1095"/>
  <c r="Y1094" s="1"/>
  <c r="W1095"/>
  <c r="V1095"/>
  <c r="V1094" s="1"/>
  <c r="U1095"/>
  <c r="U1094" s="1"/>
  <c r="T1095"/>
  <c r="W1094"/>
  <c r="T1094"/>
  <c r="Y1093"/>
  <c r="Y1092" s="1"/>
  <c r="Y1091" s="1"/>
  <c r="X1093"/>
  <c r="X1092"/>
  <c r="X1091" s="1"/>
  <c r="W1092"/>
  <c r="W1091" s="1"/>
  <c r="V1092"/>
  <c r="U1092"/>
  <c r="T1092"/>
  <c r="T1091" s="1"/>
  <c r="V1091"/>
  <c r="U1091"/>
  <c r="Y1090"/>
  <c r="X1090"/>
  <c r="Y1089"/>
  <c r="Y1088" s="1"/>
  <c r="Y1087" s="1"/>
  <c r="X1089"/>
  <c r="X1088"/>
  <c r="X1087" s="1"/>
  <c r="W1088"/>
  <c r="W1087" s="1"/>
  <c r="V1088"/>
  <c r="U1088"/>
  <c r="T1088"/>
  <c r="T1087" s="1"/>
  <c r="V1087"/>
  <c r="U1087"/>
  <c r="Y1086"/>
  <c r="X1086"/>
  <c r="X1085" s="1"/>
  <c r="X1084" s="1"/>
  <c r="Y1085"/>
  <c r="Y1084" s="1"/>
  <c r="W1085"/>
  <c r="V1085"/>
  <c r="V1084" s="1"/>
  <c r="V1083" s="1"/>
  <c r="U1085"/>
  <c r="U1084" s="1"/>
  <c r="T1085"/>
  <c r="W1084"/>
  <c r="T1084"/>
  <c r="T1083" s="1"/>
  <c r="Y1082"/>
  <c r="X1082"/>
  <c r="Y1081"/>
  <c r="Y1080" s="1"/>
  <c r="Y1079" s="1"/>
  <c r="X1081"/>
  <c r="X1080"/>
  <c r="X1079" s="1"/>
  <c r="W1080"/>
  <c r="W1079" s="1"/>
  <c r="V1080"/>
  <c r="U1080"/>
  <c r="T1080"/>
  <c r="T1079" s="1"/>
  <c r="V1079"/>
  <c r="U1079"/>
  <c r="Y1078"/>
  <c r="X1078"/>
  <c r="Y1077"/>
  <c r="Y1076" s="1"/>
  <c r="Y1075" s="1"/>
  <c r="X1077"/>
  <c r="X1076"/>
  <c r="X1075" s="1"/>
  <c r="W1076"/>
  <c r="W1075" s="1"/>
  <c r="V1076"/>
  <c r="U1076"/>
  <c r="T1076"/>
  <c r="T1075" s="1"/>
  <c r="V1075"/>
  <c r="U1075"/>
  <c r="Y1074"/>
  <c r="X1074"/>
  <c r="X1073" s="1"/>
  <c r="X1072" s="1"/>
  <c r="Y1073"/>
  <c r="Y1072" s="1"/>
  <c r="W1073"/>
  <c r="V1073"/>
  <c r="V1072" s="1"/>
  <c r="U1073"/>
  <c r="U1072" s="1"/>
  <c r="T1073"/>
  <c r="W1072"/>
  <c r="T1072"/>
  <c r="Y1071"/>
  <c r="X1071"/>
  <c r="Y1070"/>
  <c r="X1070"/>
  <c r="X1069" s="1"/>
  <c r="X1068" s="1"/>
  <c r="Y1069"/>
  <c r="Y1068" s="1"/>
  <c r="W1069"/>
  <c r="V1069"/>
  <c r="V1068" s="1"/>
  <c r="U1069"/>
  <c r="U1068" s="1"/>
  <c r="T1069"/>
  <c r="W1068"/>
  <c r="T1068"/>
  <c r="Y1067"/>
  <c r="Y1066" s="1"/>
  <c r="Y1065" s="1"/>
  <c r="X1067"/>
  <c r="X1066"/>
  <c r="X1065" s="1"/>
  <c r="W1066"/>
  <c r="W1065" s="1"/>
  <c r="W1064" s="1"/>
  <c r="V1066"/>
  <c r="U1066"/>
  <c r="T1066"/>
  <c r="T1065" s="1"/>
  <c r="V1065"/>
  <c r="V1064" s="1"/>
  <c r="U1065"/>
  <c r="Y1058"/>
  <c r="X1058"/>
  <c r="X1057" s="1"/>
  <c r="X1056" s="1"/>
  <c r="Y1057"/>
  <c r="Y1056" s="1"/>
  <c r="W1057"/>
  <c r="V1057"/>
  <c r="V1056" s="1"/>
  <c r="U1057"/>
  <c r="U1056" s="1"/>
  <c r="T1057"/>
  <c r="W1056"/>
  <c r="T1056"/>
  <c r="Y1055"/>
  <c r="Y1054" s="1"/>
  <c r="X1055"/>
  <c r="X1054"/>
  <c r="W1054"/>
  <c r="V1054"/>
  <c r="U1054"/>
  <c r="T1054"/>
  <c r="Y1053"/>
  <c r="Y1052" s="1"/>
  <c r="X1053"/>
  <c r="X1052"/>
  <c r="W1052"/>
  <c r="V1052"/>
  <c r="U1052"/>
  <c r="T1052"/>
  <c r="Y1051"/>
  <c r="Y1050" s="1"/>
  <c r="X1051"/>
  <c r="X1050"/>
  <c r="X1049" s="1"/>
  <c r="X1048" s="1"/>
  <c r="W1050"/>
  <c r="W1049" s="1"/>
  <c r="W1048" s="1"/>
  <c r="V1050"/>
  <c r="U1050"/>
  <c r="T1050"/>
  <c r="T1049" s="1"/>
  <c r="T1048" s="1"/>
  <c r="V1049"/>
  <c r="V1048" s="1"/>
  <c r="U1049"/>
  <c r="U1048" s="1"/>
  <c r="Y1047"/>
  <c r="Y1046" s="1"/>
  <c r="Y1045" s="1"/>
  <c r="Y1044" s="1"/>
  <c r="X1047"/>
  <c r="X1046"/>
  <c r="X1045" s="1"/>
  <c r="X1044" s="1"/>
  <c r="W1046"/>
  <c r="W1045" s="1"/>
  <c r="W1044" s="1"/>
  <c r="V1046"/>
  <c r="U1046"/>
  <c r="T1046"/>
  <c r="T1045" s="1"/>
  <c r="T1044" s="1"/>
  <c r="V1045"/>
  <c r="V1044" s="1"/>
  <c r="U1045"/>
  <c r="U1044" s="1"/>
  <c r="Y1043"/>
  <c r="Y1042" s="1"/>
  <c r="Y1041" s="1"/>
  <c r="Y1040" s="1"/>
  <c r="X1043"/>
  <c r="X1042"/>
  <c r="X1041" s="1"/>
  <c r="X1040" s="1"/>
  <c r="W1042"/>
  <c r="W1041" s="1"/>
  <c r="W1040" s="1"/>
  <c r="W1039" s="1"/>
  <c r="W1038" s="1"/>
  <c r="V1042"/>
  <c r="U1042"/>
  <c r="T1042"/>
  <c r="T1041" s="1"/>
  <c r="T1040" s="1"/>
  <c r="V1041"/>
  <c r="V1040" s="1"/>
  <c r="V1039" s="1"/>
  <c r="V1038" s="1"/>
  <c r="U1041"/>
  <c r="U1040" s="1"/>
  <c r="Y1036"/>
  <c r="Y1035" s="1"/>
  <c r="X1036"/>
  <c r="X1035"/>
  <c r="W1035"/>
  <c r="V1035"/>
  <c r="U1035"/>
  <c r="T1035"/>
  <c r="Y1034"/>
  <c r="Y1033" s="1"/>
  <c r="X1034"/>
  <c r="X1033"/>
  <c r="X1032" s="1"/>
  <c r="X1031" s="1"/>
  <c r="X1030" s="1"/>
  <c r="W1033"/>
  <c r="W1032" s="1"/>
  <c r="W1031" s="1"/>
  <c r="W1030" s="1"/>
  <c r="V1033"/>
  <c r="U1033"/>
  <c r="T1033"/>
  <c r="T1032" s="1"/>
  <c r="T1031" s="1"/>
  <c r="T1030" s="1"/>
  <c r="V1032"/>
  <c r="V1031" s="1"/>
  <c r="V1030" s="1"/>
  <c r="U1032"/>
  <c r="U1031" s="1"/>
  <c r="U1030" s="1"/>
  <c r="Y1029"/>
  <c r="X1029"/>
  <c r="X1028" s="1"/>
  <c r="X1027" s="1"/>
  <c r="Y1028"/>
  <c r="Y1027" s="1"/>
  <c r="W1028"/>
  <c r="V1028"/>
  <c r="V1027" s="1"/>
  <c r="U1028"/>
  <c r="U1027" s="1"/>
  <c r="T1028"/>
  <c r="W1027"/>
  <c r="T1027"/>
  <c r="Y1026"/>
  <c r="Y1025" s="1"/>
  <c r="Y1024" s="1"/>
  <c r="Y1023" s="1"/>
  <c r="X1026"/>
  <c r="X1025"/>
  <c r="X1024" s="1"/>
  <c r="X1023" s="1"/>
  <c r="W1025"/>
  <c r="W1024" s="1"/>
  <c r="W1023" s="1"/>
  <c r="V1025"/>
  <c r="U1025"/>
  <c r="T1025"/>
  <c r="T1024" s="1"/>
  <c r="T1023" s="1"/>
  <c r="V1024"/>
  <c r="V1023" s="1"/>
  <c r="U1024"/>
  <c r="U1023" s="1"/>
  <c r="Y1022"/>
  <c r="Y1021" s="1"/>
  <c r="Y1020" s="1"/>
  <c r="Y1019" s="1"/>
  <c r="Y1018" s="1"/>
  <c r="X1022"/>
  <c r="X1021"/>
  <c r="X1020" s="1"/>
  <c r="X1019" s="1"/>
  <c r="X1018" s="1"/>
  <c r="X1017" s="1"/>
  <c r="W1021"/>
  <c r="W1020" s="1"/>
  <c r="W1019" s="1"/>
  <c r="V1021"/>
  <c r="U1021"/>
  <c r="T1021"/>
  <c r="T1020" s="1"/>
  <c r="T1019" s="1"/>
  <c r="T1018" s="1"/>
  <c r="T1017" s="1"/>
  <c r="V1020"/>
  <c r="V1019" s="1"/>
  <c r="U1020"/>
  <c r="U1019" s="1"/>
  <c r="U1018" s="1"/>
  <c r="U1017" s="1"/>
  <c r="Y1015"/>
  <c r="X1015"/>
  <c r="Y1010"/>
  <c r="X1010"/>
  <c r="X1009" s="1"/>
  <c r="X1008" s="1"/>
  <c r="X1007" s="1"/>
  <c r="X1006" s="1"/>
  <c r="Y1009"/>
  <c r="Y1008" s="1"/>
  <c r="Y1007" s="1"/>
  <c r="Y1006" s="1"/>
  <c r="W1009"/>
  <c r="V1009"/>
  <c r="V1008" s="1"/>
  <c r="V1007" s="1"/>
  <c r="V1006" s="1"/>
  <c r="U1009"/>
  <c r="U1008" s="1"/>
  <c r="U1007" s="1"/>
  <c r="U1006" s="1"/>
  <c r="T1009"/>
  <c r="W1008"/>
  <c r="W1007" s="1"/>
  <c r="W1006" s="1"/>
  <c r="T1008"/>
  <c r="T1007" s="1"/>
  <c r="T1006" s="1"/>
  <c r="Y1005"/>
  <c r="Y1004" s="1"/>
  <c r="Y1003" s="1"/>
  <c r="Y1002" s="1"/>
  <c r="Y1001" s="1"/>
  <c r="X1005"/>
  <c r="X1004"/>
  <c r="X1003" s="1"/>
  <c r="X1002" s="1"/>
  <c r="X1001" s="1"/>
  <c r="W1004"/>
  <c r="W1003" s="1"/>
  <c r="W1002" s="1"/>
  <c r="W1001" s="1"/>
  <c r="V1004"/>
  <c r="U1004"/>
  <c r="T1004"/>
  <c r="T1003" s="1"/>
  <c r="T1002" s="1"/>
  <c r="T1001" s="1"/>
  <c r="V1003"/>
  <c r="V1002" s="1"/>
  <c r="V1001" s="1"/>
  <c r="U1003"/>
  <c r="U1002" s="1"/>
  <c r="U1001" s="1"/>
  <c r="Y1000"/>
  <c r="X1000"/>
  <c r="Y997"/>
  <c r="Y996" s="1"/>
  <c r="Y995" s="1"/>
  <c r="Y994" s="1"/>
  <c r="X997"/>
  <c r="X996"/>
  <c r="X995" s="1"/>
  <c r="W996"/>
  <c r="W995" s="1"/>
  <c r="W994" s="1"/>
  <c r="V996"/>
  <c r="U996"/>
  <c r="T996"/>
  <c r="T995" s="1"/>
  <c r="V995"/>
  <c r="V994" s="1"/>
  <c r="V989" s="1"/>
  <c r="V988" s="1"/>
  <c r="U995"/>
  <c r="U994" s="1"/>
  <c r="X994"/>
  <c r="T994"/>
  <c r="Y993"/>
  <c r="Y992" s="1"/>
  <c r="Y991" s="1"/>
  <c r="Y990" s="1"/>
  <c r="Y989" s="1"/>
  <c r="X993"/>
  <c r="X992"/>
  <c r="X991" s="1"/>
  <c r="X990" s="1"/>
  <c r="X989" s="1"/>
  <c r="X988" s="1"/>
  <c r="W992"/>
  <c r="W991" s="1"/>
  <c r="W990" s="1"/>
  <c r="V992"/>
  <c r="U992"/>
  <c r="T992"/>
  <c r="T991" s="1"/>
  <c r="V991"/>
  <c r="V990" s="1"/>
  <c r="U991"/>
  <c r="U990" s="1"/>
  <c r="U989" s="1"/>
  <c r="T990"/>
  <c r="T989" s="1"/>
  <c r="T988" s="1"/>
  <c r="Y986"/>
  <c r="Y985" s="1"/>
  <c r="Y984" s="1"/>
  <c r="Y983" s="1"/>
  <c r="Y982" s="1"/>
  <c r="Y981" s="1"/>
  <c r="X986"/>
  <c r="X985"/>
  <c r="X984" s="1"/>
  <c r="X983" s="1"/>
  <c r="X982" s="1"/>
  <c r="X981" s="1"/>
  <c r="W985"/>
  <c r="W984" s="1"/>
  <c r="W983" s="1"/>
  <c r="W982" s="1"/>
  <c r="W981" s="1"/>
  <c r="V985"/>
  <c r="U985"/>
  <c r="T985"/>
  <c r="T984" s="1"/>
  <c r="V984"/>
  <c r="V983" s="1"/>
  <c r="U984"/>
  <c r="U983" s="1"/>
  <c r="U982" s="1"/>
  <c r="U981" s="1"/>
  <c r="T983"/>
  <c r="T982" s="1"/>
  <c r="T981" s="1"/>
  <c r="V982"/>
  <c r="V981" s="1"/>
  <c r="Y979"/>
  <c r="Y978" s="1"/>
  <c r="Y977" s="1"/>
  <c r="Y976" s="1"/>
  <c r="Y975" s="1"/>
  <c r="X979"/>
  <c r="X978"/>
  <c r="X977" s="1"/>
  <c r="X976" s="1"/>
  <c r="X975" s="1"/>
  <c r="W978"/>
  <c r="W977" s="1"/>
  <c r="W976" s="1"/>
  <c r="W975" s="1"/>
  <c r="V978"/>
  <c r="U978"/>
  <c r="T978"/>
  <c r="T977" s="1"/>
  <c r="V977"/>
  <c r="V976" s="1"/>
  <c r="U977"/>
  <c r="U976" s="1"/>
  <c r="U975" s="1"/>
  <c r="T976"/>
  <c r="V975"/>
  <c r="T975"/>
  <c r="Y974"/>
  <c r="X974"/>
  <c r="Y973"/>
  <c r="Y972" s="1"/>
  <c r="Y971" s="1"/>
  <c r="Y970" s="1"/>
  <c r="X973"/>
  <c r="X972" s="1"/>
  <c r="X971" s="1"/>
  <c r="X970" s="1"/>
  <c r="W973"/>
  <c r="V973"/>
  <c r="V972" s="1"/>
  <c r="V971" s="1"/>
  <c r="V970" s="1"/>
  <c r="U973"/>
  <c r="U972" s="1"/>
  <c r="T973"/>
  <c r="W972"/>
  <c r="W971" s="1"/>
  <c r="W970" s="1"/>
  <c r="T972"/>
  <c r="T971" s="1"/>
  <c r="T970" s="1"/>
  <c r="U971"/>
  <c r="U970" s="1"/>
  <c r="Y969"/>
  <c r="Y968" s="1"/>
  <c r="Y967" s="1"/>
  <c r="Y966" s="1"/>
  <c r="Y965" s="1"/>
  <c r="X969"/>
  <c r="X968"/>
  <c r="X967" s="1"/>
  <c r="X966" s="1"/>
  <c r="X965" s="1"/>
  <c r="W968"/>
  <c r="W967" s="1"/>
  <c r="V968"/>
  <c r="V967" s="1"/>
  <c r="V966" s="1"/>
  <c r="V965" s="1"/>
  <c r="U968"/>
  <c r="T968"/>
  <c r="T967" s="1"/>
  <c r="T966" s="1"/>
  <c r="T965" s="1"/>
  <c r="U967"/>
  <c r="U966" s="1"/>
  <c r="U965" s="1"/>
  <c r="W966"/>
  <c r="W965" s="1"/>
  <c r="Y964"/>
  <c r="X964"/>
  <c r="Y963"/>
  <c r="Y962" s="1"/>
  <c r="Y961" s="1"/>
  <c r="Y960" s="1"/>
  <c r="X963"/>
  <c r="X962" s="1"/>
  <c r="X961" s="1"/>
  <c r="X960" s="1"/>
  <c r="W963"/>
  <c r="V963"/>
  <c r="U963"/>
  <c r="U962" s="1"/>
  <c r="U961" s="1"/>
  <c r="U960" s="1"/>
  <c r="T963"/>
  <c r="T962" s="1"/>
  <c r="T961" s="1"/>
  <c r="T960" s="1"/>
  <c r="W962"/>
  <c r="W961" s="1"/>
  <c r="W960" s="1"/>
  <c r="V962"/>
  <c r="V961" s="1"/>
  <c r="V960" s="1"/>
  <c r="Y959"/>
  <c r="Y958" s="1"/>
  <c r="Y957" s="1"/>
  <c r="X959"/>
  <c r="X958" s="1"/>
  <c r="X957" s="1"/>
  <c r="W958"/>
  <c r="W957" s="1"/>
  <c r="V958"/>
  <c r="V957" s="1"/>
  <c r="U958"/>
  <c r="T958"/>
  <c r="U957"/>
  <c r="T957"/>
  <c r="Y956"/>
  <c r="X956"/>
  <c r="Y955"/>
  <c r="Y954" s="1"/>
  <c r="X955"/>
  <c r="X954" s="1"/>
  <c r="W955"/>
  <c r="V955"/>
  <c r="U955"/>
  <c r="U954" s="1"/>
  <c r="T955"/>
  <c r="T954" s="1"/>
  <c r="W954"/>
  <c r="V954"/>
  <c r="Y953"/>
  <c r="Y952" s="1"/>
  <c r="Y951" s="1"/>
  <c r="Y950" s="1"/>
  <c r="X953"/>
  <c r="X952" s="1"/>
  <c r="X951" s="1"/>
  <c r="X950" s="1"/>
  <c r="W952"/>
  <c r="W951" s="1"/>
  <c r="W950" s="1"/>
  <c r="V952"/>
  <c r="V951" s="1"/>
  <c r="V950" s="1"/>
  <c r="U952"/>
  <c r="T952"/>
  <c r="U951"/>
  <c r="U950" s="1"/>
  <c r="T951"/>
  <c r="Y949"/>
  <c r="Y948" s="1"/>
  <c r="Y947" s="1"/>
  <c r="Y946" s="1"/>
  <c r="X949"/>
  <c r="X948" s="1"/>
  <c r="X947" s="1"/>
  <c r="X946" s="1"/>
  <c r="W948"/>
  <c r="W947" s="1"/>
  <c r="W946" s="1"/>
  <c r="V948"/>
  <c r="V947" s="1"/>
  <c r="V946" s="1"/>
  <c r="U948"/>
  <c r="T948"/>
  <c r="U947"/>
  <c r="U946" s="1"/>
  <c r="T947"/>
  <c r="T946" s="1"/>
  <c r="Y945"/>
  <c r="Y944" s="1"/>
  <c r="Y943" s="1"/>
  <c r="Y942" s="1"/>
  <c r="Y941" s="1"/>
  <c r="X945"/>
  <c r="X944" s="1"/>
  <c r="X943" s="1"/>
  <c r="X942" s="1"/>
  <c r="X941" s="1"/>
  <c r="W944"/>
  <c r="W943" s="1"/>
  <c r="W942" s="1"/>
  <c r="W941" s="1"/>
  <c r="V944"/>
  <c r="V943" s="1"/>
  <c r="V942" s="1"/>
  <c r="U944"/>
  <c r="T944"/>
  <c r="U943"/>
  <c r="U942" s="1"/>
  <c r="U941" s="1"/>
  <c r="T943"/>
  <c r="T942" s="1"/>
  <c r="Y940"/>
  <c r="X940"/>
  <c r="Y939"/>
  <c r="Y938" s="1"/>
  <c r="X939"/>
  <c r="X938" s="1"/>
  <c r="W939"/>
  <c r="V939"/>
  <c r="U939"/>
  <c r="U938" s="1"/>
  <c r="T939"/>
  <c r="T938" s="1"/>
  <c r="W938"/>
  <c r="V938"/>
  <c r="Y937"/>
  <c r="Y936" s="1"/>
  <c r="Y935" s="1"/>
  <c r="X937"/>
  <c r="X936" s="1"/>
  <c r="X935" s="1"/>
  <c r="W936"/>
  <c r="W935" s="1"/>
  <c r="V936"/>
  <c r="V935" s="1"/>
  <c r="U936"/>
  <c r="T936"/>
  <c r="U935"/>
  <c r="T935"/>
  <c r="Y934"/>
  <c r="X934"/>
  <c r="Y933"/>
  <c r="Y932" s="1"/>
  <c r="Y931" s="1"/>
  <c r="X933"/>
  <c r="X932" s="1"/>
  <c r="X931" s="1"/>
  <c r="W933"/>
  <c r="V933"/>
  <c r="U933"/>
  <c r="U932" s="1"/>
  <c r="U931" s="1"/>
  <c r="T933"/>
  <c r="T932" s="1"/>
  <c r="T931" s="1"/>
  <c r="W932"/>
  <c r="W931" s="1"/>
  <c r="V932"/>
  <c r="V931" s="1"/>
  <c r="Y930"/>
  <c r="X930"/>
  <c r="Y929"/>
  <c r="Y928" s="1"/>
  <c r="Y927" s="1"/>
  <c r="Y926" s="1"/>
  <c r="X929"/>
  <c r="X928" s="1"/>
  <c r="X927" s="1"/>
  <c r="W929"/>
  <c r="V929"/>
  <c r="U929"/>
  <c r="U928" s="1"/>
  <c r="U927" s="1"/>
  <c r="U926" s="1"/>
  <c r="T929"/>
  <c r="T928" s="1"/>
  <c r="T927" s="1"/>
  <c r="T926" s="1"/>
  <c r="W928"/>
  <c r="W927" s="1"/>
  <c r="V928"/>
  <c r="V927" s="1"/>
  <c r="V926" s="1"/>
  <c r="Y925"/>
  <c r="Y924" s="1"/>
  <c r="Y923" s="1"/>
  <c r="X925"/>
  <c r="X924" s="1"/>
  <c r="X923" s="1"/>
  <c r="W924"/>
  <c r="W923" s="1"/>
  <c r="V924"/>
  <c r="V923" s="1"/>
  <c r="U924"/>
  <c r="T924"/>
  <c r="U923"/>
  <c r="T923"/>
  <c r="Y922"/>
  <c r="X922"/>
  <c r="Y921"/>
  <c r="Y920" s="1"/>
  <c r="X921"/>
  <c r="X920" s="1"/>
  <c r="W921"/>
  <c r="V921"/>
  <c r="U921"/>
  <c r="U920" s="1"/>
  <c r="T921"/>
  <c r="T920" s="1"/>
  <c r="W920"/>
  <c r="V920"/>
  <c r="Y919"/>
  <c r="Y918" s="1"/>
  <c r="Y917" s="1"/>
  <c r="Y916" s="1"/>
  <c r="X919"/>
  <c r="X918" s="1"/>
  <c r="W918"/>
  <c r="W917" s="1"/>
  <c r="W916" s="1"/>
  <c r="V918"/>
  <c r="V917" s="1"/>
  <c r="V916" s="1"/>
  <c r="U918"/>
  <c r="T918"/>
  <c r="X917"/>
  <c r="X916" s="1"/>
  <c r="U917"/>
  <c r="U916" s="1"/>
  <c r="T917"/>
  <c r="T916" s="1"/>
  <c r="Y915"/>
  <c r="Y914" s="1"/>
  <c r="Y913" s="1"/>
  <c r="Y912" s="1"/>
  <c r="Y911" s="1"/>
  <c r="Y910" s="1"/>
  <c r="X915"/>
  <c r="X914" s="1"/>
  <c r="W914"/>
  <c r="W913" s="1"/>
  <c r="W912" s="1"/>
  <c r="V914"/>
  <c r="V913" s="1"/>
  <c r="U914"/>
  <c r="T914"/>
  <c r="X913"/>
  <c r="X912" s="1"/>
  <c r="U913"/>
  <c r="U912" s="1"/>
  <c r="T913"/>
  <c r="T912" s="1"/>
  <c r="T911" s="1"/>
  <c r="V912"/>
  <c r="Y908"/>
  <c r="Y907" s="1"/>
  <c r="Y906" s="1"/>
  <c r="Y905" s="1"/>
  <c r="Y904" s="1"/>
  <c r="X908"/>
  <c r="X907" s="1"/>
  <c r="X906" s="1"/>
  <c r="X905" s="1"/>
  <c r="X904" s="1"/>
  <c r="W907"/>
  <c r="W906" s="1"/>
  <c r="W905" s="1"/>
  <c r="W904" s="1"/>
  <c r="V907"/>
  <c r="V906" s="1"/>
  <c r="V905" s="1"/>
  <c r="V904" s="1"/>
  <c r="U907"/>
  <c r="T907"/>
  <c r="U906"/>
  <c r="U905" s="1"/>
  <c r="U904" s="1"/>
  <c r="T906"/>
  <c r="T905" s="1"/>
  <c r="T904"/>
  <c r="Y903"/>
  <c r="X903"/>
  <c r="Y902"/>
  <c r="Y901" s="1"/>
  <c r="X902"/>
  <c r="X901" s="1"/>
  <c r="W902"/>
  <c r="V902"/>
  <c r="U902"/>
  <c r="U901" s="1"/>
  <c r="T902"/>
  <c r="T901" s="1"/>
  <c r="T896" s="1"/>
  <c r="W901"/>
  <c r="V901"/>
  <c r="Y900"/>
  <c r="Y899" s="1"/>
  <c r="Y898" s="1"/>
  <c r="Y897" s="1"/>
  <c r="Y896" s="1"/>
  <c r="X900"/>
  <c r="X899" s="1"/>
  <c r="X898" s="1"/>
  <c r="X897" s="1"/>
  <c r="X896" s="1"/>
  <c r="W899"/>
  <c r="W898" s="1"/>
  <c r="W897" s="1"/>
  <c r="W896" s="1"/>
  <c r="V899"/>
  <c r="V898" s="1"/>
  <c r="U899"/>
  <c r="T899"/>
  <c r="U898"/>
  <c r="U897" s="1"/>
  <c r="U896" s="1"/>
  <c r="T898"/>
  <c r="T897" s="1"/>
  <c r="V897"/>
  <c r="V896" s="1"/>
  <c r="Y895"/>
  <c r="X895"/>
  <c r="Y894"/>
  <c r="Y893" s="1"/>
  <c r="X894"/>
  <c r="X893" s="1"/>
  <c r="W894"/>
  <c r="V894"/>
  <c r="U894"/>
  <c r="U893" s="1"/>
  <c r="T894"/>
  <c r="T893" s="1"/>
  <c r="W893"/>
  <c r="V893"/>
  <c r="Y892"/>
  <c r="Y891" s="1"/>
  <c r="Y890" s="1"/>
  <c r="X892"/>
  <c r="X891" s="1"/>
  <c r="X890" s="1"/>
  <c r="W891"/>
  <c r="W890" s="1"/>
  <c r="V891"/>
  <c r="V890" s="1"/>
  <c r="U891"/>
  <c r="T891"/>
  <c r="U890"/>
  <c r="T890"/>
  <c r="Y889"/>
  <c r="X889"/>
  <c r="Y888"/>
  <c r="Y887" s="1"/>
  <c r="X888"/>
  <c r="X887" s="1"/>
  <c r="W888"/>
  <c r="V888"/>
  <c r="U888"/>
  <c r="U887" s="1"/>
  <c r="T888"/>
  <c r="T887" s="1"/>
  <c r="W887"/>
  <c r="V887"/>
  <c r="Y886"/>
  <c r="Y885" s="1"/>
  <c r="Y884" s="1"/>
  <c r="X886"/>
  <c r="X885" s="1"/>
  <c r="W885"/>
  <c r="W884" s="1"/>
  <c r="V885"/>
  <c r="V884" s="1"/>
  <c r="U885"/>
  <c r="T885"/>
  <c r="X884"/>
  <c r="U884"/>
  <c r="T884"/>
  <c r="Y883"/>
  <c r="X883"/>
  <c r="Y882"/>
  <c r="Y881" s="1"/>
  <c r="X882"/>
  <c r="X881" s="1"/>
  <c r="W882"/>
  <c r="V882"/>
  <c r="U882"/>
  <c r="U881" s="1"/>
  <c r="T882"/>
  <c r="T881" s="1"/>
  <c r="W881"/>
  <c r="V881"/>
  <c r="Y880"/>
  <c r="Y879" s="1"/>
  <c r="Y878" s="1"/>
  <c r="X880"/>
  <c r="X879"/>
  <c r="X878" s="1"/>
  <c r="W879"/>
  <c r="W878" s="1"/>
  <c r="V879"/>
  <c r="U879"/>
  <c r="T879"/>
  <c r="V878"/>
  <c r="U878"/>
  <c r="T878"/>
  <c r="Y877"/>
  <c r="X877"/>
  <c r="X876" s="1"/>
  <c r="X875" s="1"/>
  <c r="Y876"/>
  <c r="Y875" s="1"/>
  <c r="W876"/>
  <c r="V876"/>
  <c r="V875" s="1"/>
  <c r="U876"/>
  <c r="U875" s="1"/>
  <c r="T876"/>
  <c r="W875"/>
  <c r="T875"/>
  <c r="Y874"/>
  <c r="Y873" s="1"/>
  <c r="Y872" s="1"/>
  <c r="X874"/>
  <c r="X873" s="1"/>
  <c r="X872" s="1"/>
  <c r="W873"/>
  <c r="W872" s="1"/>
  <c r="V873"/>
  <c r="U873"/>
  <c r="T873"/>
  <c r="V872"/>
  <c r="U872"/>
  <c r="T872"/>
  <c r="Y871"/>
  <c r="X871"/>
  <c r="Y870"/>
  <c r="Y869" s="1"/>
  <c r="X870"/>
  <c r="W870"/>
  <c r="V870"/>
  <c r="U870"/>
  <c r="U869" s="1"/>
  <c r="T870"/>
  <c r="X869"/>
  <c r="W869"/>
  <c r="V869"/>
  <c r="T869"/>
  <c r="Y868"/>
  <c r="Y867" s="1"/>
  <c r="Y866" s="1"/>
  <c r="X868"/>
  <c r="X867"/>
  <c r="X866" s="1"/>
  <c r="W867"/>
  <c r="W866" s="1"/>
  <c r="V867"/>
  <c r="U867"/>
  <c r="T867"/>
  <c r="V866"/>
  <c r="U866"/>
  <c r="T866"/>
  <c r="Y865"/>
  <c r="X865"/>
  <c r="Y862"/>
  <c r="Y861" s="1"/>
  <c r="Y860" s="1"/>
  <c r="X862"/>
  <c r="X861" s="1"/>
  <c r="X860" s="1"/>
  <c r="W861"/>
  <c r="W860" s="1"/>
  <c r="V861"/>
  <c r="U861"/>
  <c r="T861"/>
  <c r="V860"/>
  <c r="U860"/>
  <c r="T860"/>
  <c r="Y859"/>
  <c r="X859"/>
  <c r="Y858"/>
  <c r="Y857" s="1"/>
  <c r="X858"/>
  <c r="W858"/>
  <c r="V858"/>
  <c r="U858"/>
  <c r="U857" s="1"/>
  <c r="T858"/>
  <c r="X857"/>
  <c r="W857"/>
  <c r="V857"/>
  <c r="T857"/>
  <c r="Y856"/>
  <c r="X856"/>
  <c r="Y855"/>
  <c r="X855"/>
  <c r="X854" s="1"/>
  <c r="X853" s="1"/>
  <c r="Y854"/>
  <c r="Y853" s="1"/>
  <c r="W854"/>
  <c r="V854"/>
  <c r="U854"/>
  <c r="U853" s="1"/>
  <c r="T854"/>
  <c r="W853"/>
  <c r="V853"/>
  <c r="T853"/>
  <c r="Y852"/>
  <c r="Y851" s="1"/>
  <c r="Y850" s="1"/>
  <c r="Y849" s="1"/>
  <c r="X852"/>
  <c r="X851"/>
  <c r="X850" s="1"/>
  <c r="X849" s="1"/>
  <c r="W851"/>
  <c r="W850" s="1"/>
  <c r="W849" s="1"/>
  <c r="V851"/>
  <c r="U851"/>
  <c r="T851"/>
  <c r="T850" s="1"/>
  <c r="T849" s="1"/>
  <c r="V850"/>
  <c r="V849" s="1"/>
  <c r="U850"/>
  <c r="U849" s="1"/>
  <c r="Y848"/>
  <c r="Y847" s="1"/>
  <c r="Y846" s="1"/>
  <c r="Y845" s="1"/>
  <c r="X848"/>
  <c r="X847"/>
  <c r="X846" s="1"/>
  <c r="X845" s="1"/>
  <c r="W847"/>
  <c r="W846" s="1"/>
  <c r="W845" s="1"/>
  <c r="V847"/>
  <c r="U847"/>
  <c r="T847"/>
  <c r="T846" s="1"/>
  <c r="T845" s="1"/>
  <c r="V846"/>
  <c r="V845" s="1"/>
  <c r="U846"/>
  <c r="U845" s="1"/>
  <c r="Y844"/>
  <c r="Y843" s="1"/>
  <c r="Y842" s="1"/>
  <c r="X844"/>
  <c r="X843"/>
  <c r="X842" s="1"/>
  <c r="W843"/>
  <c r="W842" s="1"/>
  <c r="V843"/>
  <c r="U843"/>
  <c r="T843"/>
  <c r="T842" s="1"/>
  <c r="V842"/>
  <c r="U842"/>
  <c r="Y841"/>
  <c r="X841"/>
  <c r="X840" s="1"/>
  <c r="X839" s="1"/>
  <c r="Y840"/>
  <c r="Y839" s="1"/>
  <c r="W840"/>
  <c r="V840"/>
  <c r="V839" s="1"/>
  <c r="U840"/>
  <c r="U839" s="1"/>
  <c r="T840"/>
  <c r="W839"/>
  <c r="T839"/>
  <c r="Y838"/>
  <c r="Y837" s="1"/>
  <c r="Y836" s="1"/>
  <c r="X838"/>
  <c r="X837"/>
  <c r="X836" s="1"/>
  <c r="X835" s="1"/>
  <c r="W837"/>
  <c r="W836" s="1"/>
  <c r="W835" s="1"/>
  <c r="V837"/>
  <c r="U837"/>
  <c r="T837"/>
  <c r="T836" s="1"/>
  <c r="T835" s="1"/>
  <c r="V836"/>
  <c r="V835" s="1"/>
  <c r="U836"/>
  <c r="U835" s="1"/>
  <c r="U830" s="1"/>
  <c r="U829" s="1"/>
  <c r="Y834"/>
  <c r="Y833" s="1"/>
  <c r="Y832" s="1"/>
  <c r="Y831" s="1"/>
  <c r="X834"/>
  <c r="X833"/>
  <c r="X832" s="1"/>
  <c r="X831" s="1"/>
  <c r="W833"/>
  <c r="W832" s="1"/>
  <c r="W831" s="1"/>
  <c r="W830" s="1"/>
  <c r="W829" s="1"/>
  <c r="V833"/>
  <c r="U833"/>
  <c r="T833"/>
  <c r="T832" s="1"/>
  <c r="T831" s="1"/>
  <c r="V832"/>
  <c r="V831" s="1"/>
  <c r="V830" s="1"/>
  <c r="V829" s="1"/>
  <c r="U832"/>
  <c r="U831"/>
  <c r="Y827"/>
  <c r="Y826" s="1"/>
  <c r="Y825" s="1"/>
  <c r="Y824" s="1"/>
  <c r="Y823" s="1"/>
  <c r="X827"/>
  <c r="X826"/>
  <c r="X825" s="1"/>
  <c r="X824" s="1"/>
  <c r="X823" s="1"/>
  <c r="W826"/>
  <c r="W825" s="1"/>
  <c r="W824" s="1"/>
  <c r="W823" s="1"/>
  <c r="V826"/>
  <c r="U826"/>
  <c r="T826"/>
  <c r="T825" s="1"/>
  <c r="T824" s="1"/>
  <c r="T823" s="1"/>
  <c r="V825"/>
  <c r="V824" s="1"/>
  <c r="V823" s="1"/>
  <c r="U825"/>
  <c r="U824" s="1"/>
  <c r="U823" s="1"/>
  <c r="Y822"/>
  <c r="X822"/>
  <c r="Y821"/>
  <c r="Y820" s="1"/>
  <c r="Y819" s="1"/>
  <c r="Y818" s="1"/>
  <c r="Y817" s="1"/>
  <c r="X821"/>
  <c r="X820"/>
  <c r="X819" s="1"/>
  <c r="X818" s="1"/>
  <c r="X817" s="1"/>
  <c r="W820"/>
  <c r="V820"/>
  <c r="U820"/>
  <c r="T820"/>
  <c r="T819" s="1"/>
  <c r="T818" s="1"/>
  <c r="T817" s="1"/>
  <c r="W819"/>
  <c r="V819"/>
  <c r="V818" s="1"/>
  <c r="V817" s="1"/>
  <c r="U819"/>
  <c r="W818"/>
  <c r="U818"/>
  <c r="W817"/>
  <c r="U817"/>
  <c r="Y816"/>
  <c r="Y815" s="1"/>
  <c r="Y814" s="1"/>
  <c r="X816"/>
  <c r="X815" s="1"/>
  <c r="X814" s="1"/>
  <c r="W815"/>
  <c r="W814" s="1"/>
  <c r="V815"/>
  <c r="V814" s="1"/>
  <c r="U815"/>
  <c r="T815"/>
  <c r="U814"/>
  <c r="T814"/>
  <c r="Y813"/>
  <c r="Y812" s="1"/>
  <c r="Y811" s="1"/>
  <c r="X813"/>
  <c r="X812"/>
  <c r="X811" s="1"/>
  <c r="W812"/>
  <c r="V812"/>
  <c r="U812"/>
  <c r="T812"/>
  <c r="T811" s="1"/>
  <c r="W811"/>
  <c r="V811"/>
  <c r="U811"/>
  <c r="Y810"/>
  <c r="X810"/>
  <c r="Y809"/>
  <c r="X809"/>
  <c r="Y808"/>
  <c r="X808"/>
  <c r="X807" s="1"/>
  <c r="W808"/>
  <c r="V808"/>
  <c r="U808"/>
  <c r="T808"/>
  <c r="T807" s="1"/>
  <c r="Y807"/>
  <c r="W807"/>
  <c r="V807"/>
  <c r="U807"/>
  <c r="Y806"/>
  <c r="X806"/>
  <c r="Y805"/>
  <c r="X805"/>
  <c r="Y804"/>
  <c r="X804"/>
  <c r="X803" s="1"/>
  <c r="W804"/>
  <c r="V804"/>
  <c r="U804"/>
  <c r="T804"/>
  <c r="T803" s="1"/>
  <c r="Y803"/>
  <c r="W803"/>
  <c r="V803"/>
  <c r="U803"/>
  <c r="Y802"/>
  <c r="X802"/>
  <c r="Y801"/>
  <c r="X801"/>
  <c r="Y800"/>
  <c r="X800"/>
  <c r="X799" s="1"/>
  <c r="W800"/>
  <c r="V800"/>
  <c r="U800"/>
  <c r="T800"/>
  <c r="T799" s="1"/>
  <c r="Y799"/>
  <c r="W799"/>
  <c r="V799"/>
  <c r="U799"/>
  <c r="Y798"/>
  <c r="X798"/>
  <c r="Y797"/>
  <c r="X797"/>
  <c r="Y796"/>
  <c r="X796"/>
  <c r="X795" s="1"/>
  <c r="W796"/>
  <c r="V796"/>
  <c r="U796"/>
  <c r="T796"/>
  <c r="T795" s="1"/>
  <c r="Y795"/>
  <c r="W795"/>
  <c r="V795"/>
  <c r="U795"/>
  <c r="Y794"/>
  <c r="X794"/>
  <c r="Y793"/>
  <c r="X793"/>
  <c r="Y792"/>
  <c r="Y791" s="1"/>
  <c r="X792"/>
  <c r="X791" s="1"/>
  <c r="W792"/>
  <c r="V792"/>
  <c r="U792"/>
  <c r="U791" s="1"/>
  <c r="T792"/>
  <c r="T791" s="1"/>
  <c r="W791"/>
  <c r="V791"/>
  <c r="Y790"/>
  <c r="X790"/>
  <c r="Y789"/>
  <c r="X789"/>
  <c r="Y788"/>
  <c r="Y787" s="1"/>
  <c r="X788"/>
  <c r="X787" s="1"/>
  <c r="W788"/>
  <c r="V788"/>
  <c r="U788"/>
  <c r="U787" s="1"/>
  <c r="T788"/>
  <c r="T787" s="1"/>
  <c r="W787"/>
  <c r="V787"/>
  <c r="Y786"/>
  <c r="X786"/>
  <c r="Y785"/>
  <c r="X785"/>
  <c r="Y784"/>
  <c r="Y783" s="1"/>
  <c r="Y782" s="1"/>
  <c r="X784"/>
  <c r="X783" s="1"/>
  <c r="X782" s="1"/>
  <c r="W784"/>
  <c r="V784"/>
  <c r="U784"/>
  <c r="U783" s="1"/>
  <c r="U782" s="1"/>
  <c r="T784"/>
  <c r="T783" s="1"/>
  <c r="T782" s="1"/>
  <c r="W783"/>
  <c r="W782" s="1"/>
  <c r="V783"/>
  <c r="V782" s="1"/>
  <c r="Y781"/>
  <c r="X781"/>
  <c r="Y780"/>
  <c r="X780"/>
  <c r="X779" s="1"/>
  <c r="X778" s="1"/>
  <c r="W780"/>
  <c r="V780"/>
  <c r="U780"/>
  <c r="U779" s="1"/>
  <c r="U778" s="1"/>
  <c r="T780"/>
  <c r="T779" s="1"/>
  <c r="T778" s="1"/>
  <c r="Y779"/>
  <c r="W779"/>
  <c r="W778" s="1"/>
  <c r="V779"/>
  <c r="V778" s="1"/>
  <c r="Y778"/>
  <c r="Y777"/>
  <c r="X777"/>
  <c r="Y776"/>
  <c r="Y775" s="1"/>
  <c r="Y774" s="1"/>
  <c r="Y770" s="1"/>
  <c r="X776"/>
  <c r="X775" s="1"/>
  <c r="X774" s="1"/>
  <c r="W775"/>
  <c r="W774" s="1"/>
  <c r="W770" s="1"/>
  <c r="V775"/>
  <c r="V774" s="1"/>
  <c r="V770" s="1"/>
  <c r="U775"/>
  <c r="T775"/>
  <c r="U774"/>
  <c r="T774"/>
  <c r="Y773"/>
  <c r="X773"/>
  <c r="Y772"/>
  <c r="X772"/>
  <c r="X771" s="1"/>
  <c r="W772"/>
  <c r="V772"/>
  <c r="U772"/>
  <c r="T772"/>
  <c r="T771" s="1"/>
  <c r="T770" s="1"/>
  <c r="Y771"/>
  <c r="W771"/>
  <c r="V771"/>
  <c r="U771"/>
  <c r="U770"/>
  <c r="Y769"/>
  <c r="X769"/>
  <c r="Y768"/>
  <c r="Y767" s="1"/>
  <c r="Y766" s="1"/>
  <c r="Y765" s="1"/>
  <c r="X768"/>
  <c r="X767" s="1"/>
  <c r="X766" s="1"/>
  <c r="X765" s="1"/>
  <c r="W767"/>
  <c r="W766" s="1"/>
  <c r="W765" s="1"/>
  <c r="V767"/>
  <c r="V766" s="1"/>
  <c r="V765" s="1"/>
  <c r="V764" s="1"/>
  <c r="V763" s="1"/>
  <c r="U767"/>
  <c r="T767"/>
  <c r="U766"/>
  <c r="U765" s="1"/>
  <c r="T766"/>
  <c r="T765" s="1"/>
  <c r="T764" s="1"/>
  <c r="T763" s="1"/>
  <c r="Y759"/>
  <c r="Y758" s="1"/>
  <c r="Y757" s="1"/>
  <c r="Y756" s="1"/>
  <c r="X759"/>
  <c r="X758"/>
  <c r="X757" s="1"/>
  <c r="X756" s="1"/>
  <c r="W758"/>
  <c r="V758"/>
  <c r="U758"/>
  <c r="T758"/>
  <c r="T757" s="1"/>
  <c r="T756" s="1"/>
  <c r="W757"/>
  <c r="V757"/>
  <c r="V756" s="1"/>
  <c r="U757"/>
  <c r="W756"/>
  <c r="U756"/>
  <c r="Y755"/>
  <c r="X755"/>
  <c r="Y754"/>
  <c r="X754"/>
  <c r="X753" s="1"/>
  <c r="W754"/>
  <c r="V754"/>
  <c r="U754"/>
  <c r="T754"/>
  <c r="T753" s="1"/>
  <c r="Y753"/>
  <c r="W753"/>
  <c r="V753"/>
  <c r="U753"/>
  <c r="Y752"/>
  <c r="Y751" s="1"/>
  <c r="Y750" s="1"/>
  <c r="Y749" s="1"/>
  <c r="X752"/>
  <c r="X751" s="1"/>
  <c r="X750" s="1"/>
  <c r="X749" s="1"/>
  <c r="W751"/>
  <c r="W750" s="1"/>
  <c r="W749" s="1"/>
  <c r="V751"/>
  <c r="V750" s="1"/>
  <c r="V749" s="1"/>
  <c r="U751"/>
  <c r="T751"/>
  <c r="U750"/>
  <c r="U749" s="1"/>
  <c r="T750"/>
  <c r="T749" s="1"/>
  <c r="Y748"/>
  <c r="Y747" s="1"/>
  <c r="Y746" s="1"/>
  <c r="X748"/>
  <c r="X747" s="1"/>
  <c r="X746" s="1"/>
  <c r="W747"/>
  <c r="W746" s="1"/>
  <c r="V747"/>
  <c r="V746" s="1"/>
  <c r="U747"/>
  <c r="T747"/>
  <c r="U746"/>
  <c r="T746"/>
  <c r="Y745"/>
  <c r="X745"/>
  <c r="Y744"/>
  <c r="X744"/>
  <c r="X743" s="1"/>
  <c r="W744"/>
  <c r="V744"/>
  <c r="U744"/>
  <c r="T744"/>
  <c r="T743" s="1"/>
  <c r="Y743"/>
  <c r="W743"/>
  <c r="V743"/>
  <c r="U743"/>
  <c r="Y742"/>
  <c r="Y741" s="1"/>
  <c r="Y740" s="1"/>
  <c r="Y739" s="1"/>
  <c r="Y738" s="1"/>
  <c r="Y733" s="1"/>
  <c r="X742"/>
  <c r="X741" s="1"/>
  <c r="X740" s="1"/>
  <c r="W741"/>
  <c r="W740" s="1"/>
  <c r="W739" s="1"/>
  <c r="W738" s="1"/>
  <c r="W733" s="1"/>
  <c r="V741"/>
  <c r="V740" s="1"/>
  <c r="V739" s="1"/>
  <c r="V738" s="1"/>
  <c r="U741"/>
  <c r="T741"/>
  <c r="U740"/>
  <c r="U739" s="1"/>
  <c r="U738" s="1"/>
  <c r="T740"/>
  <c r="T739" s="1"/>
  <c r="T738" s="1"/>
  <c r="Y737"/>
  <c r="X737"/>
  <c r="Y736"/>
  <c r="X736"/>
  <c r="X735" s="1"/>
  <c r="X734" s="1"/>
  <c r="W736"/>
  <c r="V736"/>
  <c r="U736"/>
  <c r="T736"/>
  <c r="T735" s="1"/>
  <c r="T734" s="1"/>
  <c r="T733" s="1"/>
  <c r="Y735"/>
  <c r="W735"/>
  <c r="V735"/>
  <c r="V734" s="1"/>
  <c r="U735"/>
  <c r="Y734"/>
  <c r="W734"/>
  <c r="U734"/>
  <c r="U733" s="1"/>
  <c r="Y731"/>
  <c r="Y730" s="1"/>
  <c r="Y729" s="1"/>
  <c r="X731"/>
  <c r="X730" s="1"/>
  <c r="X729" s="1"/>
  <c r="W730"/>
  <c r="W729" s="1"/>
  <c r="V730"/>
  <c r="V729" s="1"/>
  <c r="U730"/>
  <c r="T730"/>
  <c r="U729"/>
  <c r="T729"/>
  <c r="Y728"/>
  <c r="X728"/>
  <c r="Y727"/>
  <c r="X727"/>
  <c r="X726" s="1"/>
  <c r="X725" s="1"/>
  <c r="W727"/>
  <c r="V727"/>
  <c r="U727"/>
  <c r="T727"/>
  <c r="T726" s="1"/>
  <c r="T725" s="1"/>
  <c r="T724" s="1"/>
  <c r="T723" s="1"/>
  <c r="Y726"/>
  <c r="W726"/>
  <c r="W725" s="1"/>
  <c r="V726"/>
  <c r="V725" s="1"/>
  <c r="V724" s="1"/>
  <c r="V723" s="1"/>
  <c r="U726"/>
  <c r="Y725"/>
  <c r="Y724" s="1"/>
  <c r="Y723" s="1"/>
  <c r="Y721" s="1"/>
  <c r="U725"/>
  <c r="U724" s="1"/>
  <c r="U723" s="1"/>
  <c r="U721" s="1"/>
  <c r="Y719"/>
  <c r="Y718" s="1"/>
  <c r="Y717" s="1"/>
  <c r="Y716" s="1"/>
  <c r="Y715" s="1"/>
  <c r="X719"/>
  <c r="X718" s="1"/>
  <c r="X717" s="1"/>
  <c r="X716" s="1"/>
  <c r="X715" s="1"/>
  <c r="W718"/>
  <c r="V718"/>
  <c r="V717" s="1"/>
  <c r="V716" s="1"/>
  <c r="V715" s="1"/>
  <c r="U718"/>
  <c r="T718"/>
  <c r="W717"/>
  <c r="U717"/>
  <c r="T717"/>
  <c r="T716" s="1"/>
  <c r="T715" s="1"/>
  <c r="W716"/>
  <c r="U716"/>
  <c r="W715"/>
  <c r="U715"/>
  <c r="Y714"/>
  <c r="Y713" s="1"/>
  <c r="Y712" s="1"/>
  <c r="Y711" s="1"/>
  <c r="Y710" s="1"/>
  <c r="X714"/>
  <c r="X713"/>
  <c r="X712" s="1"/>
  <c r="X711" s="1"/>
  <c r="X710" s="1"/>
  <c r="W713"/>
  <c r="V713"/>
  <c r="U713"/>
  <c r="T713"/>
  <c r="T712" s="1"/>
  <c r="T711" s="1"/>
  <c r="T710" s="1"/>
  <c r="W712"/>
  <c r="V712"/>
  <c r="V711" s="1"/>
  <c r="V710" s="1"/>
  <c r="U712"/>
  <c r="W711"/>
  <c r="U711"/>
  <c r="W710"/>
  <c r="U710"/>
  <c r="Y709"/>
  <c r="Y708" s="1"/>
  <c r="Y707" s="1"/>
  <c r="Y706" s="1"/>
  <c r="X709"/>
  <c r="X708" s="1"/>
  <c r="X707" s="1"/>
  <c r="X706" s="1"/>
  <c r="W708"/>
  <c r="V708"/>
  <c r="V707" s="1"/>
  <c r="V706" s="1"/>
  <c r="U708"/>
  <c r="T708"/>
  <c r="W707"/>
  <c r="U707"/>
  <c r="T707"/>
  <c r="T706" s="1"/>
  <c r="W706"/>
  <c r="U706"/>
  <c r="Y705"/>
  <c r="Y704" s="1"/>
  <c r="Y703" s="1"/>
  <c r="Y702" s="1"/>
  <c r="Y701" s="1"/>
  <c r="Y696" s="1"/>
  <c r="X705"/>
  <c r="X704" s="1"/>
  <c r="X703" s="1"/>
  <c r="X702" s="1"/>
  <c r="W704"/>
  <c r="V704"/>
  <c r="V703" s="1"/>
  <c r="V702" s="1"/>
  <c r="U704"/>
  <c r="T704"/>
  <c r="W703"/>
  <c r="U703"/>
  <c r="T703"/>
  <c r="T702" s="1"/>
  <c r="T701" s="1"/>
  <c r="W702"/>
  <c r="U702"/>
  <c r="W701"/>
  <c r="U701"/>
  <c r="Y700"/>
  <c r="X700"/>
  <c r="Y699"/>
  <c r="X699"/>
  <c r="X698" s="1"/>
  <c r="X697" s="1"/>
  <c r="W699"/>
  <c r="V699"/>
  <c r="U699"/>
  <c r="T699"/>
  <c r="T698" s="1"/>
  <c r="T697" s="1"/>
  <c r="T696" s="1"/>
  <c r="Y698"/>
  <c r="W698"/>
  <c r="V698"/>
  <c r="V697" s="1"/>
  <c r="U698"/>
  <c r="Y697"/>
  <c r="W697"/>
  <c r="U697"/>
  <c r="U696" s="1"/>
  <c r="W696"/>
  <c r="Y694"/>
  <c r="X694"/>
  <c r="Y692"/>
  <c r="X692"/>
  <c r="Y691"/>
  <c r="Y690" s="1"/>
  <c r="X691"/>
  <c r="X690" s="1"/>
  <c r="W691"/>
  <c r="V691"/>
  <c r="U691"/>
  <c r="U690" s="1"/>
  <c r="T691"/>
  <c r="T690" s="1"/>
  <c r="W690"/>
  <c r="V690"/>
  <c r="Y689"/>
  <c r="Y688" s="1"/>
  <c r="Y687" s="1"/>
  <c r="Y686" s="1"/>
  <c r="Y685" s="1"/>
  <c r="X689"/>
  <c r="X688" s="1"/>
  <c r="X687" s="1"/>
  <c r="X686" s="1"/>
  <c r="X685" s="1"/>
  <c r="W688"/>
  <c r="W687" s="1"/>
  <c r="W686" s="1"/>
  <c r="W685" s="1"/>
  <c r="V688"/>
  <c r="V687" s="1"/>
  <c r="V686" s="1"/>
  <c r="V685" s="1"/>
  <c r="U688"/>
  <c r="T688"/>
  <c r="U687"/>
  <c r="U686" s="1"/>
  <c r="U685" s="1"/>
  <c r="T687"/>
  <c r="Y684"/>
  <c r="X684"/>
  <c r="Y683"/>
  <c r="X683"/>
  <c r="W683"/>
  <c r="V683"/>
  <c r="U683"/>
  <c r="T683"/>
  <c r="Y682"/>
  <c r="X682"/>
  <c r="Y681"/>
  <c r="Y680" s="1"/>
  <c r="X681"/>
  <c r="X680" s="1"/>
  <c r="W681"/>
  <c r="V681"/>
  <c r="U681"/>
  <c r="U680" s="1"/>
  <c r="T681"/>
  <c r="T680" s="1"/>
  <c r="W680"/>
  <c r="V680"/>
  <c r="Y679"/>
  <c r="Y678" s="1"/>
  <c r="X679"/>
  <c r="X678" s="1"/>
  <c r="W678"/>
  <c r="V678"/>
  <c r="U678"/>
  <c r="T678"/>
  <c r="Y677"/>
  <c r="Y676" s="1"/>
  <c r="Y675" s="1"/>
  <c r="Y674" s="1"/>
  <c r="X677"/>
  <c r="X676" s="1"/>
  <c r="W676"/>
  <c r="W675" s="1"/>
  <c r="W674" s="1"/>
  <c r="V676"/>
  <c r="V675" s="1"/>
  <c r="V674" s="1"/>
  <c r="U676"/>
  <c r="T676"/>
  <c r="U675"/>
  <c r="U674" s="1"/>
  <c r="T675"/>
  <c r="Y673"/>
  <c r="Y672" s="1"/>
  <c r="Y671" s="1"/>
  <c r="X673"/>
  <c r="X672" s="1"/>
  <c r="X671" s="1"/>
  <c r="X663" s="1"/>
  <c r="W672"/>
  <c r="W671" s="1"/>
  <c r="V672"/>
  <c r="V671" s="1"/>
  <c r="U672"/>
  <c r="T672"/>
  <c r="U671"/>
  <c r="T671"/>
  <c r="Y670"/>
  <c r="X670"/>
  <c r="Y669"/>
  <c r="Y668" s="1"/>
  <c r="X669"/>
  <c r="X668" s="1"/>
  <c r="W668"/>
  <c r="V668"/>
  <c r="U668"/>
  <c r="T668"/>
  <c r="Y667"/>
  <c r="Y666" s="1"/>
  <c r="Y665" s="1"/>
  <c r="Y664" s="1"/>
  <c r="Y663" s="1"/>
  <c r="X667"/>
  <c r="X666" s="1"/>
  <c r="W666"/>
  <c r="W665" s="1"/>
  <c r="W664" s="1"/>
  <c r="W663" s="1"/>
  <c r="V666"/>
  <c r="U666"/>
  <c r="T666"/>
  <c r="X665"/>
  <c r="X664" s="1"/>
  <c r="U665"/>
  <c r="U664" s="1"/>
  <c r="U663" s="1"/>
  <c r="T665"/>
  <c r="T664" s="1"/>
  <c r="T663" s="1"/>
  <c r="Y662"/>
  <c r="X662"/>
  <c r="Y661"/>
  <c r="Y660" s="1"/>
  <c r="Y659" s="1"/>
  <c r="Y658" s="1"/>
  <c r="X661"/>
  <c r="X660" s="1"/>
  <c r="W661"/>
  <c r="V661"/>
  <c r="U661"/>
  <c r="U660" s="1"/>
  <c r="U659" s="1"/>
  <c r="U658" s="1"/>
  <c r="T661"/>
  <c r="T660" s="1"/>
  <c r="W660"/>
  <c r="W659" s="1"/>
  <c r="W658" s="1"/>
  <c r="V660"/>
  <c r="V659" s="1"/>
  <c r="X659"/>
  <c r="X658" s="1"/>
  <c r="T659"/>
  <c r="T658" s="1"/>
  <c r="V658"/>
  <c r="Y657"/>
  <c r="Y656" s="1"/>
  <c r="Y655" s="1"/>
  <c r="Y654" s="1"/>
  <c r="Y653" s="1"/>
  <c r="X657"/>
  <c r="X656" s="1"/>
  <c r="X655" s="1"/>
  <c r="X654" s="1"/>
  <c r="X653" s="1"/>
  <c r="W656"/>
  <c r="W655" s="1"/>
  <c r="W654" s="1"/>
  <c r="W653" s="1"/>
  <c r="V656"/>
  <c r="V655" s="1"/>
  <c r="V654" s="1"/>
  <c r="V653" s="1"/>
  <c r="U656"/>
  <c r="T656"/>
  <c r="U655"/>
  <c r="U654" s="1"/>
  <c r="U653" s="1"/>
  <c r="T655"/>
  <c r="T654" s="1"/>
  <c r="T653"/>
  <c r="Y652"/>
  <c r="X652"/>
  <c r="Y651"/>
  <c r="X651"/>
  <c r="X650" s="1"/>
  <c r="X649" s="1"/>
  <c r="X648" s="1"/>
  <c r="W651"/>
  <c r="V651"/>
  <c r="U651"/>
  <c r="T651"/>
  <c r="T650" s="1"/>
  <c r="T649" s="1"/>
  <c r="T648" s="1"/>
  <c r="Y650"/>
  <c r="W650"/>
  <c r="V650"/>
  <c r="V649" s="1"/>
  <c r="U650"/>
  <c r="Y649"/>
  <c r="Y648" s="1"/>
  <c r="W649"/>
  <c r="U649"/>
  <c r="U648" s="1"/>
  <c r="W648"/>
  <c r="V648"/>
  <c r="Y647"/>
  <c r="Y646" s="1"/>
  <c r="X647"/>
  <c r="X646" s="1"/>
  <c r="X645" s="1"/>
  <c r="X644" s="1"/>
  <c r="X643" s="1"/>
  <c r="X642" s="1"/>
  <c r="W646"/>
  <c r="W645" s="1"/>
  <c r="W644" s="1"/>
  <c r="W643" s="1"/>
  <c r="W642" s="1"/>
  <c r="V646"/>
  <c r="V645" s="1"/>
  <c r="V644" s="1"/>
  <c r="V643" s="1"/>
  <c r="V642" s="1"/>
  <c r="U646"/>
  <c r="T646"/>
  <c r="Y645"/>
  <c r="Y644" s="1"/>
  <c r="U645"/>
  <c r="U644" s="1"/>
  <c r="T645"/>
  <c r="T644" s="1"/>
  <c r="T643" s="1"/>
  <c r="T642" s="1"/>
  <c r="Y643"/>
  <c r="Y642" s="1"/>
  <c r="U643"/>
  <c r="U642" s="1"/>
  <c r="Y641"/>
  <c r="Y640" s="1"/>
  <c r="Y639" s="1"/>
  <c r="Y638" s="1"/>
  <c r="Y637" s="1"/>
  <c r="Y636" s="1"/>
  <c r="X641"/>
  <c r="X640" s="1"/>
  <c r="X639" s="1"/>
  <c r="X638" s="1"/>
  <c r="X637" s="1"/>
  <c r="W640"/>
  <c r="W639" s="1"/>
  <c r="V640"/>
  <c r="V639" s="1"/>
  <c r="V638" s="1"/>
  <c r="V637" s="1"/>
  <c r="U640"/>
  <c r="T640"/>
  <c r="U639"/>
  <c r="U638" s="1"/>
  <c r="T639"/>
  <c r="T638" s="1"/>
  <c r="T637" s="1"/>
  <c r="W638"/>
  <c r="W637" s="1"/>
  <c r="W636" s="1"/>
  <c r="U637"/>
  <c r="Y634"/>
  <c r="Y633" s="1"/>
  <c r="Y632" s="1"/>
  <c r="Y628" s="1"/>
  <c r="Y627" s="1"/>
  <c r="X634"/>
  <c r="X633" s="1"/>
  <c r="X632" s="1"/>
  <c r="W633"/>
  <c r="W632" s="1"/>
  <c r="V633"/>
  <c r="V632" s="1"/>
  <c r="U633"/>
  <c r="T633"/>
  <c r="U632"/>
  <c r="T632"/>
  <c r="Y631"/>
  <c r="X631"/>
  <c r="Y630"/>
  <c r="Y629" s="1"/>
  <c r="X630"/>
  <c r="X629" s="1"/>
  <c r="X628" s="1"/>
  <c r="X627" s="1"/>
  <c r="W630"/>
  <c r="V630"/>
  <c r="U630"/>
  <c r="U629" s="1"/>
  <c r="T630"/>
  <c r="T629" s="1"/>
  <c r="T628" s="1"/>
  <c r="T627" s="1"/>
  <c r="W629"/>
  <c r="V629"/>
  <c r="V628" s="1"/>
  <c r="V627" s="1"/>
  <c r="U628"/>
  <c r="U627" s="1"/>
  <c r="Y626"/>
  <c r="Y625" s="1"/>
  <c r="X626"/>
  <c r="X625" s="1"/>
  <c r="X624" s="1"/>
  <c r="W625"/>
  <c r="W624" s="1"/>
  <c r="W619" s="1"/>
  <c r="V625"/>
  <c r="V624" s="1"/>
  <c r="U625"/>
  <c r="T625"/>
  <c r="Y624"/>
  <c r="U624"/>
  <c r="T624"/>
  <c r="Y623"/>
  <c r="X623"/>
  <c r="Y622"/>
  <c r="Y621" s="1"/>
  <c r="X622"/>
  <c r="X621" s="1"/>
  <c r="X620" s="1"/>
  <c r="X619" s="1"/>
  <c r="W622"/>
  <c r="V622"/>
  <c r="U622"/>
  <c r="U621" s="1"/>
  <c r="T622"/>
  <c r="T621" s="1"/>
  <c r="T620" s="1"/>
  <c r="T619" s="1"/>
  <c r="W621"/>
  <c r="W620" s="1"/>
  <c r="V621"/>
  <c r="V620" s="1"/>
  <c r="V619" s="1"/>
  <c r="Y620"/>
  <c r="U620"/>
  <c r="U619" s="1"/>
  <c r="Y618"/>
  <c r="Y617" s="1"/>
  <c r="Y616" s="1"/>
  <c r="Y615" s="1"/>
  <c r="Y614" s="1"/>
  <c r="X618"/>
  <c r="X617" s="1"/>
  <c r="X616" s="1"/>
  <c r="X615" s="1"/>
  <c r="X614" s="1"/>
  <c r="W617"/>
  <c r="W616" s="1"/>
  <c r="W615" s="1"/>
  <c r="W614" s="1"/>
  <c r="V617"/>
  <c r="V616" s="1"/>
  <c r="V615" s="1"/>
  <c r="V614" s="1"/>
  <c r="U617"/>
  <c r="T617"/>
  <c r="U616"/>
  <c r="U615" s="1"/>
  <c r="T616"/>
  <c r="T615" s="1"/>
  <c r="T614" s="1"/>
  <c r="U614"/>
  <c r="Y613"/>
  <c r="X613"/>
  <c r="Y612"/>
  <c r="Y611" s="1"/>
  <c r="X612"/>
  <c r="X611" s="1"/>
  <c r="X610" s="1"/>
  <c r="X609" s="1"/>
  <c r="W612"/>
  <c r="V612"/>
  <c r="U612"/>
  <c r="U611" s="1"/>
  <c r="T612"/>
  <c r="T611" s="1"/>
  <c r="T610" s="1"/>
  <c r="T609" s="1"/>
  <c r="W611"/>
  <c r="W610" s="1"/>
  <c r="W609" s="1"/>
  <c r="V611"/>
  <c r="Y610"/>
  <c r="Y609" s="1"/>
  <c r="V610"/>
  <c r="U610"/>
  <c r="U609" s="1"/>
  <c r="V609"/>
  <c r="Y608"/>
  <c r="Y607" s="1"/>
  <c r="Y606" s="1"/>
  <c r="Y605" s="1"/>
  <c r="Y604" s="1"/>
  <c r="X608"/>
  <c r="X607" s="1"/>
  <c r="X606" s="1"/>
  <c r="X605" s="1"/>
  <c r="X604" s="1"/>
  <c r="X603" s="1"/>
  <c r="W607"/>
  <c r="W606" s="1"/>
  <c r="V607"/>
  <c r="V606" s="1"/>
  <c r="V605" s="1"/>
  <c r="V604" s="1"/>
  <c r="U607"/>
  <c r="T607"/>
  <c r="U606"/>
  <c r="U605" s="1"/>
  <c r="T606"/>
  <c r="T605" s="1"/>
  <c r="T604" s="1"/>
  <c r="W605"/>
  <c r="W604" s="1"/>
  <c r="U604"/>
  <c r="Y601"/>
  <c r="Y600" s="1"/>
  <c r="Y599" s="1"/>
  <c r="X601"/>
  <c r="X600" s="1"/>
  <c r="X599" s="1"/>
  <c r="X595" s="1"/>
  <c r="X594" s="1"/>
  <c r="W600"/>
  <c r="W599" s="1"/>
  <c r="V600"/>
  <c r="V599" s="1"/>
  <c r="V595" s="1"/>
  <c r="V594" s="1"/>
  <c r="U600"/>
  <c r="T600"/>
  <c r="U599"/>
  <c r="T599"/>
  <c r="Y598"/>
  <c r="X598"/>
  <c r="Y597"/>
  <c r="Y596" s="1"/>
  <c r="Y595" s="1"/>
  <c r="Y594" s="1"/>
  <c r="X597"/>
  <c r="W597"/>
  <c r="V597"/>
  <c r="U597"/>
  <c r="U596" s="1"/>
  <c r="T597"/>
  <c r="X596"/>
  <c r="W596"/>
  <c r="W595" s="1"/>
  <c r="V596"/>
  <c r="T596"/>
  <c r="U595"/>
  <c r="U594" s="1"/>
  <c r="T595"/>
  <c r="T594" s="1"/>
  <c r="W594"/>
  <c r="Y593"/>
  <c r="Y592" s="1"/>
  <c r="X593"/>
  <c r="X592" s="1"/>
  <c r="X591" s="1"/>
  <c r="X590" s="1"/>
  <c r="X589" s="1"/>
  <c r="W592"/>
  <c r="W591" s="1"/>
  <c r="V592"/>
  <c r="U592"/>
  <c r="T592"/>
  <c r="Y591"/>
  <c r="Y590" s="1"/>
  <c r="V591"/>
  <c r="U591"/>
  <c r="U590" s="1"/>
  <c r="T591"/>
  <c r="W590"/>
  <c r="W589" s="1"/>
  <c r="V590"/>
  <c r="T590"/>
  <c r="Y589"/>
  <c r="V589"/>
  <c r="U589"/>
  <c r="T589"/>
  <c r="Y588"/>
  <c r="X588"/>
  <c r="X587" s="1"/>
  <c r="X586" s="1"/>
  <c r="Y587"/>
  <c r="Y586" s="1"/>
  <c r="W587"/>
  <c r="V587"/>
  <c r="U587"/>
  <c r="U586" s="1"/>
  <c r="U579" s="1"/>
  <c r="U578" s="1"/>
  <c r="T587"/>
  <c r="W586"/>
  <c r="V586"/>
  <c r="T586"/>
  <c r="Y585"/>
  <c r="Y584" s="1"/>
  <c r="X585"/>
  <c r="X584" s="1"/>
  <c r="W584"/>
  <c r="V584"/>
  <c r="U584"/>
  <c r="T584"/>
  <c r="Y583"/>
  <c r="Y582" s="1"/>
  <c r="X583"/>
  <c r="X582" s="1"/>
  <c r="W582"/>
  <c r="V582"/>
  <c r="V581" s="1"/>
  <c r="V580" s="1"/>
  <c r="V579" s="1"/>
  <c r="U582"/>
  <c r="T582"/>
  <c r="Y581"/>
  <c r="Y580" s="1"/>
  <c r="U581"/>
  <c r="U580" s="1"/>
  <c r="T581"/>
  <c r="T580" s="1"/>
  <c r="T579" s="1"/>
  <c r="T578" s="1"/>
  <c r="Y579"/>
  <c r="Y578" s="1"/>
  <c r="Y574"/>
  <c r="X574"/>
  <c r="X573" s="1"/>
  <c r="X572" s="1"/>
  <c r="X571" s="1"/>
  <c r="Y573"/>
  <c r="Y572" s="1"/>
  <c r="W573"/>
  <c r="V573"/>
  <c r="V572" s="1"/>
  <c r="V571" s="1"/>
  <c r="U573"/>
  <c r="U572" s="1"/>
  <c r="U571" s="1"/>
  <c r="T573"/>
  <c r="W572"/>
  <c r="W571" s="1"/>
  <c r="T572"/>
  <c r="Y571"/>
  <c r="T571"/>
  <c r="Y570"/>
  <c r="X570"/>
  <c r="X569" s="1"/>
  <c r="X568" s="1"/>
  <c r="Y569"/>
  <c r="Y568" s="1"/>
  <c r="W569"/>
  <c r="V569"/>
  <c r="V568" s="1"/>
  <c r="U569"/>
  <c r="U568" s="1"/>
  <c r="U556" s="1"/>
  <c r="U555" s="1"/>
  <c r="T569"/>
  <c r="W568"/>
  <c r="W556" s="1"/>
  <c r="W555" s="1"/>
  <c r="T568"/>
  <c r="Y567"/>
  <c r="Y566" s="1"/>
  <c r="Y565" s="1"/>
  <c r="X567"/>
  <c r="X566"/>
  <c r="W566"/>
  <c r="W565" s="1"/>
  <c r="V566"/>
  <c r="U566"/>
  <c r="T566"/>
  <c r="X565"/>
  <c r="V565"/>
  <c r="U565"/>
  <c r="T565"/>
  <c r="Y564"/>
  <c r="X564"/>
  <c r="Y563"/>
  <c r="X563"/>
  <c r="Y561"/>
  <c r="X561"/>
  <c r="X560" s="1"/>
  <c r="Y560"/>
  <c r="W560"/>
  <c r="V560"/>
  <c r="U560"/>
  <c r="T560"/>
  <c r="Y559"/>
  <c r="X559"/>
  <c r="X558" s="1"/>
  <c r="X557" s="1"/>
  <c r="Y558"/>
  <c r="W558"/>
  <c r="V558"/>
  <c r="V557" s="1"/>
  <c r="U558"/>
  <c r="U557" s="1"/>
  <c r="T558"/>
  <c r="W557"/>
  <c r="T557"/>
  <c r="T556" s="1"/>
  <c r="T555" s="1"/>
  <c r="Y554"/>
  <c r="Y553" s="1"/>
  <c r="X554"/>
  <c r="X553" s="1"/>
  <c r="X552" s="1"/>
  <c r="X551" s="1"/>
  <c r="X550" s="1"/>
  <c r="W553"/>
  <c r="W552" s="1"/>
  <c r="V553"/>
  <c r="V552" s="1"/>
  <c r="V551" s="1"/>
  <c r="V550" s="1"/>
  <c r="U553"/>
  <c r="T553"/>
  <c r="Y552"/>
  <c r="Y551" s="1"/>
  <c r="U552"/>
  <c r="U551" s="1"/>
  <c r="T552"/>
  <c r="T551" s="1"/>
  <c r="T550" s="1"/>
  <c r="W551"/>
  <c r="W550" s="1"/>
  <c r="Y550"/>
  <c r="U550"/>
  <c r="Y549"/>
  <c r="X549"/>
  <c r="Y543"/>
  <c r="X543"/>
  <c r="Y540"/>
  <c r="X540"/>
  <c r="Y537"/>
  <c r="X537"/>
  <c r="Y535"/>
  <c r="X535"/>
  <c r="Y534"/>
  <c r="Y533" s="1"/>
  <c r="Y532" s="1"/>
  <c r="Y531" s="1"/>
  <c r="Y526" s="1"/>
  <c r="X534"/>
  <c r="X533" s="1"/>
  <c r="X532" s="1"/>
  <c r="X531" s="1"/>
  <c r="W533"/>
  <c r="W532" s="1"/>
  <c r="V533"/>
  <c r="V532" s="1"/>
  <c r="V531" s="1"/>
  <c r="U533"/>
  <c r="T533"/>
  <c r="U532"/>
  <c r="U531" s="1"/>
  <c r="T532"/>
  <c r="T531" s="1"/>
  <c r="W531"/>
  <c r="Y530"/>
  <c r="Y529" s="1"/>
  <c r="X530"/>
  <c r="X529" s="1"/>
  <c r="X528" s="1"/>
  <c r="X527" s="1"/>
  <c r="W529"/>
  <c r="W528" s="1"/>
  <c r="V529"/>
  <c r="V528" s="1"/>
  <c r="V527" s="1"/>
  <c r="V526" s="1"/>
  <c r="U529"/>
  <c r="T529"/>
  <c r="Y528"/>
  <c r="Y527" s="1"/>
  <c r="U528"/>
  <c r="U527" s="1"/>
  <c r="U526" s="1"/>
  <c r="T528"/>
  <c r="T527" s="1"/>
  <c r="W527"/>
  <c r="Y525"/>
  <c r="X525"/>
  <c r="Y524"/>
  <c r="Y523" s="1"/>
  <c r="X524"/>
  <c r="X523" s="1"/>
  <c r="W524"/>
  <c r="V524"/>
  <c r="U524"/>
  <c r="U523" s="1"/>
  <c r="T524"/>
  <c r="T523" s="1"/>
  <c r="W523"/>
  <c r="V523"/>
  <c r="Y522"/>
  <c r="Y521" s="1"/>
  <c r="Y520" s="1"/>
  <c r="Y519" s="1"/>
  <c r="Y514" s="1"/>
  <c r="X522"/>
  <c r="X521" s="1"/>
  <c r="X520" s="1"/>
  <c r="X519" s="1"/>
  <c r="W521"/>
  <c r="W520" s="1"/>
  <c r="V521"/>
  <c r="V520" s="1"/>
  <c r="V519" s="1"/>
  <c r="U521"/>
  <c r="T521"/>
  <c r="U520"/>
  <c r="U519" s="1"/>
  <c r="T520"/>
  <c r="W519"/>
  <c r="Y518"/>
  <c r="Y517" s="1"/>
  <c r="X518"/>
  <c r="X517" s="1"/>
  <c r="X516" s="1"/>
  <c r="X515" s="1"/>
  <c r="W517"/>
  <c r="W516" s="1"/>
  <c r="V517"/>
  <c r="V516" s="1"/>
  <c r="V515" s="1"/>
  <c r="V514" s="1"/>
  <c r="U517"/>
  <c r="T517"/>
  <c r="Y516"/>
  <c r="Y515" s="1"/>
  <c r="U516"/>
  <c r="U515" s="1"/>
  <c r="U514" s="1"/>
  <c r="T516"/>
  <c r="T515" s="1"/>
  <c r="W515"/>
  <c r="Y511"/>
  <c r="Y510" s="1"/>
  <c r="X511"/>
  <c r="X510" s="1"/>
  <c r="X509" s="1"/>
  <c r="X508" s="1"/>
  <c r="W510"/>
  <c r="W509" s="1"/>
  <c r="W508" s="1"/>
  <c r="V510"/>
  <c r="V509" s="1"/>
  <c r="V508" s="1"/>
  <c r="U510"/>
  <c r="T510"/>
  <c r="Y509"/>
  <c r="Y508" s="1"/>
  <c r="U509"/>
  <c r="U508" s="1"/>
  <c r="T509"/>
  <c r="T508" s="1"/>
  <c r="Y507"/>
  <c r="Y506" s="1"/>
  <c r="Y505" s="1"/>
  <c r="Y504" s="1"/>
  <c r="X507"/>
  <c r="X506" s="1"/>
  <c r="X505" s="1"/>
  <c r="X504" s="1"/>
  <c r="W506"/>
  <c r="W505" s="1"/>
  <c r="W504" s="1"/>
  <c r="V506"/>
  <c r="V505" s="1"/>
  <c r="V504" s="1"/>
  <c r="V503" s="1"/>
  <c r="U506"/>
  <c r="T506"/>
  <c r="U505"/>
  <c r="U504" s="1"/>
  <c r="T505"/>
  <c r="T504" s="1"/>
  <c r="T503" s="1"/>
  <c r="U503"/>
  <c r="Y502"/>
  <c r="X502"/>
  <c r="Y501"/>
  <c r="Y500" s="1"/>
  <c r="X501"/>
  <c r="X500" s="1"/>
  <c r="W500"/>
  <c r="V500"/>
  <c r="U500"/>
  <c r="T500"/>
  <c r="Y499"/>
  <c r="Y498" s="1"/>
  <c r="X499"/>
  <c r="X498" s="1"/>
  <c r="W498"/>
  <c r="V498"/>
  <c r="U498"/>
  <c r="T498"/>
  <c r="Y497"/>
  <c r="Y496" s="1"/>
  <c r="X497"/>
  <c r="X496" s="1"/>
  <c r="X495" s="1"/>
  <c r="X494" s="1"/>
  <c r="W496"/>
  <c r="W495" s="1"/>
  <c r="W494" s="1"/>
  <c r="V496"/>
  <c r="V495" s="1"/>
  <c r="V494" s="1"/>
  <c r="U496"/>
  <c r="T496"/>
  <c r="Y495"/>
  <c r="Y494" s="1"/>
  <c r="U495"/>
  <c r="U494" s="1"/>
  <c r="T495"/>
  <c r="T494" s="1"/>
  <c r="Y493"/>
  <c r="Y492" s="1"/>
  <c r="Y491" s="1"/>
  <c r="Y490" s="1"/>
  <c r="X493"/>
  <c r="X492" s="1"/>
  <c r="X491" s="1"/>
  <c r="X490" s="1"/>
  <c r="W492"/>
  <c r="W491" s="1"/>
  <c r="W490" s="1"/>
  <c r="V492"/>
  <c r="V491" s="1"/>
  <c r="V490" s="1"/>
  <c r="V489" s="1"/>
  <c r="U492"/>
  <c r="T492"/>
  <c r="U491"/>
  <c r="U490" s="1"/>
  <c r="T491"/>
  <c r="T490" s="1"/>
  <c r="T489" s="1"/>
  <c r="U489"/>
  <c r="Y488"/>
  <c r="X488"/>
  <c r="Y486"/>
  <c r="Y485" s="1"/>
  <c r="X486"/>
  <c r="X485" s="1"/>
  <c r="X484" s="1"/>
  <c r="W485"/>
  <c r="W484" s="1"/>
  <c r="W462" s="1"/>
  <c r="V485"/>
  <c r="V484" s="1"/>
  <c r="U485"/>
  <c r="T485"/>
  <c r="Y484"/>
  <c r="U484"/>
  <c r="T484"/>
  <c r="Y483"/>
  <c r="X483"/>
  <c r="Y482"/>
  <c r="Y481" s="1"/>
  <c r="X482"/>
  <c r="X481" s="1"/>
  <c r="W482"/>
  <c r="V482"/>
  <c r="U482"/>
  <c r="U481" s="1"/>
  <c r="T482"/>
  <c r="T481" s="1"/>
  <c r="W481"/>
  <c r="V481"/>
  <c r="Y480"/>
  <c r="Y479" s="1"/>
  <c r="X480"/>
  <c r="X479" s="1"/>
  <c r="X478" s="1"/>
  <c r="W479"/>
  <c r="V479"/>
  <c r="V478" s="1"/>
  <c r="U479"/>
  <c r="T479"/>
  <c r="Y478"/>
  <c r="W478"/>
  <c r="U478"/>
  <c r="T478"/>
  <c r="Y477"/>
  <c r="Y476" s="1"/>
  <c r="Y475" s="1"/>
  <c r="X477"/>
  <c r="X476"/>
  <c r="X475" s="1"/>
  <c r="W476"/>
  <c r="V476"/>
  <c r="U476"/>
  <c r="T476"/>
  <c r="T475" s="1"/>
  <c r="W475"/>
  <c r="V475"/>
  <c r="U475"/>
  <c r="Y474"/>
  <c r="Y473" s="1"/>
  <c r="X474"/>
  <c r="X473" s="1"/>
  <c r="W473"/>
  <c r="V473"/>
  <c r="U473"/>
  <c r="U470" s="1"/>
  <c r="T473"/>
  <c r="Y472"/>
  <c r="X472"/>
  <c r="X471" s="1"/>
  <c r="Y471"/>
  <c r="Y470" s="1"/>
  <c r="W471"/>
  <c r="V471"/>
  <c r="V470" s="1"/>
  <c r="U471"/>
  <c r="T471"/>
  <c r="W470"/>
  <c r="T470"/>
  <c r="Y469"/>
  <c r="X469"/>
  <c r="Y468"/>
  <c r="Y467" s="1"/>
  <c r="X468"/>
  <c r="X467" s="1"/>
  <c r="W468"/>
  <c r="V468"/>
  <c r="U468"/>
  <c r="T468"/>
  <c r="T467" s="1"/>
  <c r="W467"/>
  <c r="V467"/>
  <c r="U467"/>
  <c r="U463" s="1"/>
  <c r="U462" s="1"/>
  <c r="Y466"/>
  <c r="X466"/>
  <c r="X465" s="1"/>
  <c r="X464" s="1"/>
  <c r="Y465"/>
  <c r="W465"/>
  <c r="W464" s="1"/>
  <c r="W463" s="1"/>
  <c r="V465"/>
  <c r="V464" s="1"/>
  <c r="V463" s="1"/>
  <c r="U465"/>
  <c r="T465"/>
  <c r="Y464"/>
  <c r="Y463" s="1"/>
  <c r="Y462" s="1"/>
  <c r="U464"/>
  <c r="T464"/>
  <c r="Y461"/>
  <c r="X461"/>
  <c r="Y460"/>
  <c r="Y459" s="1"/>
  <c r="Y458" s="1"/>
  <c r="Y457" s="1"/>
  <c r="X460"/>
  <c r="X459" s="1"/>
  <c r="X458" s="1"/>
  <c r="X457" s="1"/>
  <c r="W460"/>
  <c r="W459" s="1"/>
  <c r="W458" s="1"/>
  <c r="W457" s="1"/>
  <c r="V460"/>
  <c r="U460"/>
  <c r="U459" s="1"/>
  <c r="T460"/>
  <c r="T459" s="1"/>
  <c r="T458" s="1"/>
  <c r="T457" s="1"/>
  <c r="V459"/>
  <c r="V458" s="1"/>
  <c r="V457" s="1"/>
  <c r="U458"/>
  <c r="U457" s="1"/>
  <c r="U456" s="1"/>
  <c r="U455" s="1"/>
  <c r="Y453"/>
  <c r="X453"/>
  <c r="X452" s="1"/>
  <c r="X451" s="1"/>
  <c r="Y452"/>
  <c r="Y451" s="1"/>
  <c r="W452"/>
  <c r="V452"/>
  <c r="V451" s="1"/>
  <c r="U452"/>
  <c r="T452"/>
  <c r="W451"/>
  <c r="U451"/>
  <c r="T451"/>
  <c r="Y450"/>
  <c r="X450"/>
  <c r="Y449"/>
  <c r="Y448" s="1"/>
  <c r="Y447" s="1"/>
  <c r="X449"/>
  <c r="X448" s="1"/>
  <c r="X447" s="1"/>
  <c r="W449"/>
  <c r="V449"/>
  <c r="U449"/>
  <c r="T449"/>
  <c r="T448" s="1"/>
  <c r="T447" s="1"/>
  <c r="T426" s="1"/>
  <c r="T425" s="1"/>
  <c r="T424" s="1"/>
  <c r="W448"/>
  <c r="V448"/>
  <c r="V447" s="1"/>
  <c r="U448"/>
  <c r="U447" s="1"/>
  <c r="W447"/>
  <c r="Y446"/>
  <c r="Y445" s="1"/>
  <c r="X446"/>
  <c r="X445"/>
  <c r="X444" s="1"/>
  <c r="W445"/>
  <c r="W444" s="1"/>
  <c r="V445"/>
  <c r="U445"/>
  <c r="U444" s="1"/>
  <c r="T445"/>
  <c r="T444" s="1"/>
  <c r="Y444"/>
  <c r="V444"/>
  <c r="Y443"/>
  <c r="Y442" s="1"/>
  <c r="Y441" s="1"/>
  <c r="X443"/>
  <c r="X442" s="1"/>
  <c r="X441" s="1"/>
  <c r="W442"/>
  <c r="V442"/>
  <c r="V441" s="1"/>
  <c r="U442"/>
  <c r="T442"/>
  <c r="W441"/>
  <c r="U441"/>
  <c r="T441"/>
  <c r="Y440"/>
  <c r="Y439" s="1"/>
  <c r="Y438" s="1"/>
  <c r="X440"/>
  <c r="X439"/>
  <c r="X438" s="1"/>
  <c r="W439"/>
  <c r="V439"/>
  <c r="U439"/>
  <c r="T439"/>
  <c r="T438" s="1"/>
  <c r="W438"/>
  <c r="V438"/>
  <c r="U438"/>
  <c r="Y437"/>
  <c r="Y436" s="1"/>
  <c r="Y435" s="1"/>
  <c r="X437"/>
  <c r="X436" s="1"/>
  <c r="X435" s="1"/>
  <c r="W436"/>
  <c r="V436"/>
  <c r="V435" s="1"/>
  <c r="U436"/>
  <c r="U435" s="1"/>
  <c r="T436"/>
  <c r="W435"/>
  <c r="T435"/>
  <c r="Y434"/>
  <c r="Y433" s="1"/>
  <c r="Y432" s="1"/>
  <c r="X434"/>
  <c r="X433" s="1"/>
  <c r="X432" s="1"/>
  <c r="W433"/>
  <c r="W432" s="1"/>
  <c r="V433"/>
  <c r="V432" s="1"/>
  <c r="V431" s="1"/>
  <c r="U433"/>
  <c r="T433"/>
  <c r="U432"/>
  <c r="T432"/>
  <c r="T431" s="1"/>
  <c r="Y430"/>
  <c r="Y429" s="1"/>
  <c r="Y428" s="1"/>
  <c r="Y427" s="1"/>
  <c r="X430"/>
  <c r="X429" s="1"/>
  <c r="X428" s="1"/>
  <c r="X427" s="1"/>
  <c r="W429"/>
  <c r="W428" s="1"/>
  <c r="W427" s="1"/>
  <c r="V429"/>
  <c r="V428" s="1"/>
  <c r="U429"/>
  <c r="T429"/>
  <c r="U428"/>
  <c r="U427" s="1"/>
  <c r="T428"/>
  <c r="T427" s="1"/>
  <c r="V427"/>
  <c r="Y422"/>
  <c r="X422"/>
  <c r="Y421"/>
  <c r="Y420" s="1"/>
  <c r="X421"/>
  <c r="X420" s="1"/>
  <c r="W421"/>
  <c r="V421"/>
  <c r="U421"/>
  <c r="U420" s="1"/>
  <c r="T421"/>
  <c r="T420" s="1"/>
  <c r="W420"/>
  <c r="V420"/>
  <c r="Y419"/>
  <c r="Y418" s="1"/>
  <c r="X419"/>
  <c r="X418" s="1"/>
  <c r="W418"/>
  <c r="V418"/>
  <c r="U418"/>
  <c r="T418"/>
  <c r="Y417"/>
  <c r="Y416" s="1"/>
  <c r="X417"/>
  <c r="X416" s="1"/>
  <c r="W416"/>
  <c r="W415" s="1"/>
  <c r="V416"/>
  <c r="V415" s="1"/>
  <c r="U416"/>
  <c r="T416"/>
  <c r="X415"/>
  <c r="U415"/>
  <c r="T415"/>
  <c r="Y414"/>
  <c r="X414"/>
  <c r="Y413"/>
  <c r="Y412" s="1"/>
  <c r="X413"/>
  <c r="X412" s="1"/>
  <c r="W413"/>
  <c r="V413"/>
  <c r="U413"/>
  <c r="U412" s="1"/>
  <c r="T413"/>
  <c r="T412" s="1"/>
  <c r="W412"/>
  <c r="V412"/>
  <c r="Y411"/>
  <c r="Y410" s="1"/>
  <c r="Y409" s="1"/>
  <c r="X411"/>
  <c r="X410" s="1"/>
  <c r="X409" s="1"/>
  <c r="W410"/>
  <c r="W409" s="1"/>
  <c r="V410"/>
  <c r="V409" s="1"/>
  <c r="U410"/>
  <c r="T410"/>
  <c r="U409"/>
  <c r="T409"/>
  <c r="Y408"/>
  <c r="X408"/>
  <c r="Y407"/>
  <c r="Y406" s="1"/>
  <c r="X407"/>
  <c r="X406" s="1"/>
  <c r="W407"/>
  <c r="V407"/>
  <c r="U407"/>
  <c r="U406" s="1"/>
  <c r="T407"/>
  <c r="T406" s="1"/>
  <c r="W406"/>
  <c r="V406"/>
  <c r="Y405"/>
  <c r="Y404" s="1"/>
  <c r="Y403" s="1"/>
  <c r="X405"/>
  <c r="X404" s="1"/>
  <c r="W404"/>
  <c r="W403" s="1"/>
  <c r="V404"/>
  <c r="V403" s="1"/>
  <c r="U404"/>
  <c r="T404"/>
  <c r="X403"/>
  <c r="U403"/>
  <c r="T403"/>
  <c r="Y402"/>
  <c r="X402"/>
  <c r="Y401"/>
  <c r="Y400" s="1"/>
  <c r="X401"/>
  <c r="X400" s="1"/>
  <c r="W401"/>
  <c r="V401"/>
  <c r="U401"/>
  <c r="U400" s="1"/>
  <c r="T401"/>
  <c r="T400" s="1"/>
  <c r="W400"/>
  <c r="V400"/>
  <c r="Y399"/>
  <c r="Y398" s="1"/>
  <c r="Y397" s="1"/>
  <c r="X399"/>
  <c r="X398" s="1"/>
  <c r="X397" s="1"/>
  <c r="W398"/>
  <c r="W397" s="1"/>
  <c r="V398"/>
  <c r="V397" s="1"/>
  <c r="U398"/>
  <c r="T398"/>
  <c r="U397"/>
  <c r="T397"/>
  <c r="Y396"/>
  <c r="X396"/>
  <c r="Y395"/>
  <c r="X395"/>
  <c r="W395"/>
  <c r="V395"/>
  <c r="U395"/>
  <c r="T395"/>
  <c r="Y394"/>
  <c r="X394"/>
  <c r="Y393"/>
  <c r="X393"/>
  <c r="W393"/>
  <c r="V393"/>
  <c r="U393"/>
  <c r="T393"/>
  <c r="Y392"/>
  <c r="X392"/>
  <c r="Y391"/>
  <c r="Y390" s="1"/>
  <c r="Y389" s="1"/>
  <c r="X391"/>
  <c r="X390" s="1"/>
  <c r="W391"/>
  <c r="V391"/>
  <c r="U391"/>
  <c r="U390" s="1"/>
  <c r="U389" s="1"/>
  <c r="T391"/>
  <c r="T390" s="1"/>
  <c r="W390"/>
  <c r="W389" s="1"/>
  <c r="V390"/>
  <c r="V389" s="1"/>
  <c r="X389"/>
  <c r="T389"/>
  <c r="Y388"/>
  <c r="X388"/>
  <c r="Y384"/>
  <c r="Y383" s="1"/>
  <c r="Y382" s="1"/>
  <c r="Y381" s="1"/>
  <c r="X384"/>
  <c r="X383" s="1"/>
  <c r="W383"/>
  <c r="W382" s="1"/>
  <c r="W381" s="1"/>
  <c r="W380" s="1"/>
  <c r="W379" s="1"/>
  <c r="V383"/>
  <c r="V382" s="1"/>
  <c r="V381" s="1"/>
  <c r="V380" s="1"/>
  <c r="V379" s="1"/>
  <c r="U383"/>
  <c r="T383"/>
  <c r="X382"/>
  <c r="X381" s="1"/>
  <c r="U382"/>
  <c r="U381" s="1"/>
  <c r="T382"/>
  <c r="T381" s="1"/>
  <c r="T380" s="1"/>
  <c r="T379" s="1"/>
  <c r="Y377"/>
  <c r="Y376" s="1"/>
  <c r="Y375" s="1"/>
  <c r="Y374" s="1"/>
  <c r="Y373" s="1"/>
  <c r="Y372" s="1"/>
  <c r="X377"/>
  <c r="X376" s="1"/>
  <c r="X375" s="1"/>
  <c r="X374" s="1"/>
  <c r="X373" s="1"/>
  <c r="X372" s="1"/>
  <c r="W376"/>
  <c r="W375" s="1"/>
  <c r="W374" s="1"/>
  <c r="W373" s="1"/>
  <c r="W372" s="1"/>
  <c r="V376"/>
  <c r="V375" s="1"/>
  <c r="U376"/>
  <c r="T376"/>
  <c r="U375"/>
  <c r="U374" s="1"/>
  <c r="U373" s="1"/>
  <c r="U372" s="1"/>
  <c r="T375"/>
  <c r="T374" s="1"/>
  <c r="V374"/>
  <c r="V373" s="1"/>
  <c r="V372" s="1"/>
  <c r="T373"/>
  <c r="T372" s="1"/>
  <c r="Y368"/>
  <c r="X368"/>
  <c r="Y363"/>
  <c r="Y362" s="1"/>
  <c r="Y361" s="1"/>
  <c r="X363"/>
  <c r="X362" s="1"/>
  <c r="W362"/>
  <c r="W361" s="1"/>
  <c r="V362"/>
  <c r="V361" s="1"/>
  <c r="U362"/>
  <c r="T362"/>
  <c r="X361"/>
  <c r="U361"/>
  <c r="T361"/>
  <c r="Y360"/>
  <c r="X360"/>
  <c r="Y359"/>
  <c r="Y358" s="1"/>
  <c r="X359"/>
  <c r="X358" s="1"/>
  <c r="W358"/>
  <c r="V358"/>
  <c r="U358"/>
  <c r="T358"/>
  <c r="Y357"/>
  <c r="Y356" s="1"/>
  <c r="X357"/>
  <c r="X356" s="1"/>
  <c r="W356"/>
  <c r="V356"/>
  <c r="U356"/>
  <c r="T356"/>
  <c r="Y355"/>
  <c r="Y354" s="1"/>
  <c r="X355"/>
  <c r="X354" s="1"/>
  <c r="X353" s="1"/>
  <c r="X352" s="1"/>
  <c r="W354"/>
  <c r="W353" s="1"/>
  <c r="W352" s="1"/>
  <c r="V354"/>
  <c r="U354"/>
  <c r="T354"/>
  <c r="U353"/>
  <c r="U352" s="1"/>
  <c r="T353"/>
  <c r="T352" s="1"/>
  <c r="Y351"/>
  <c r="Y350" s="1"/>
  <c r="Y349" s="1"/>
  <c r="Y348" s="1"/>
  <c r="X351"/>
  <c r="X350" s="1"/>
  <c r="X349" s="1"/>
  <c r="X348" s="1"/>
  <c r="X347" s="1"/>
  <c r="W350"/>
  <c r="W349" s="1"/>
  <c r="W348" s="1"/>
  <c r="V350"/>
  <c r="V349" s="1"/>
  <c r="V348" s="1"/>
  <c r="U350"/>
  <c r="T350"/>
  <c r="U349"/>
  <c r="U348" s="1"/>
  <c r="U347" s="1"/>
  <c r="U336" s="1"/>
  <c r="T349"/>
  <c r="T348" s="1"/>
  <c r="T347"/>
  <c r="Y346"/>
  <c r="X346"/>
  <c r="Y341"/>
  <c r="X341"/>
  <c r="X340" s="1"/>
  <c r="X339" s="1"/>
  <c r="X338" s="1"/>
  <c r="X337" s="1"/>
  <c r="X336" s="1"/>
  <c r="Y340"/>
  <c r="W340"/>
  <c r="V340"/>
  <c r="V339" s="1"/>
  <c r="U340"/>
  <c r="T340"/>
  <c r="Y339"/>
  <c r="W339"/>
  <c r="U339"/>
  <c r="T339"/>
  <c r="T338" s="1"/>
  <c r="T337" s="1"/>
  <c r="T336" s="1"/>
  <c r="Y338"/>
  <c r="W338"/>
  <c r="V338"/>
  <c r="V337" s="1"/>
  <c r="U338"/>
  <c r="Y337"/>
  <c r="W337"/>
  <c r="U337"/>
  <c r="Y334"/>
  <c r="X334"/>
  <c r="X332" s="1"/>
  <c r="Y333"/>
  <c r="Y332" s="1"/>
  <c r="X333"/>
  <c r="W332"/>
  <c r="V332"/>
  <c r="U332"/>
  <c r="T332"/>
  <c r="Y331"/>
  <c r="Y330" s="1"/>
  <c r="Y329" s="1"/>
  <c r="Y328" s="1"/>
  <c r="Y327" s="1"/>
  <c r="X331"/>
  <c r="X330"/>
  <c r="W330"/>
  <c r="W329" s="1"/>
  <c r="W328" s="1"/>
  <c r="W327" s="1"/>
  <c r="V330"/>
  <c r="U330"/>
  <c r="T330"/>
  <c r="T329" s="1"/>
  <c r="V329"/>
  <c r="V328" s="1"/>
  <c r="U329"/>
  <c r="U328" s="1"/>
  <c r="U327" s="1"/>
  <c r="T328"/>
  <c r="T327" s="1"/>
  <c r="V327"/>
  <c r="Y326"/>
  <c r="Y325" s="1"/>
  <c r="Y324" s="1"/>
  <c r="Y323" s="1"/>
  <c r="Y322" s="1"/>
  <c r="X326"/>
  <c r="X325" s="1"/>
  <c r="W325"/>
  <c r="W324" s="1"/>
  <c r="W323" s="1"/>
  <c r="W322" s="1"/>
  <c r="V325"/>
  <c r="V324" s="1"/>
  <c r="V323" s="1"/>
  <c r="V322" s="1"/>
  <c r="V307" s="1"/>
  <c r="U325"/>
  <c r="T325"/>
  <c r="X324"/>
  <c r="X323" s="1"/>
  <c r="X322" s="1"/>
  <c r="U324"/>
  <c r="T324"/>
  <c r="T323" s="1"/>
  <c r="T322" s="1"/>
  <c r="U323"/>
  <c r="U322"/>
  <c r="Y321"/>
  <c r="X321"/>
  <c r="Y320"/>
  <c r="X320"/>
  <c r="W320"/>
  <c r="V320"/>
  <c r="U320"/>
  <c r="T320"/>
  <c r="Y319"/>
  <c r="Y318" s="1"/>
  <c r="X319"/>
  <c r="X318"/>
  <c r="W318"/>
  <c r="V318"/>
  <c r="U318"/>
  <c r="T318"/>
  <c r="Y317"/>
  <c r="Y316" s="1"/>
  <c r="X317"/>
  <c r="X316"/>
  <c r="W316"/>
  <c r="W315" s="1"/>
  <c r="W314" s="1"/>
  <c r="W313" s="1"/>
  <c r="V316"/>
  <c r="U316"/>
  <c r="T316"/>
  <c r="V315"/>
  <c r="V314" s="1"/>
  <c r="U315"/>
  <c r="U314" s="1"/>
  <c r="U313" s="1"/>
  <c r="V313"/>
  <c r="Y312"/>
  <c r="X312"/>
  <c r="X311" s="1"/>
  <c r="X310" s="1"/>
  <c r="X309" s="1"/>
  <c r="X308" s="1"/>
  <c r="Y311"/>
  <c r="Y310" s="1"/>
  <c r="Y309" s="1"/>
  <c r="Y308" s="1"/>
  <c r="W311"/>
  <c r="V311"/>
  <c r="V310" s="1"/>
  <c r="U311"/>
  <c r="U310" s="1"/>
  <c r="U309" s="1"/>
  <c r="U308" s="1"/>
  <c r="T311"/>
  <c r="W310"/>
  <c r="W309" s="1"/>
  <c r="W308" s="1"/>
  <c r="T310"/>
  <c r="T309" s="1"/>
  <c r="T308" s="1"/>
  <c r="V309"/>
  <c r="V308" s="1"/>
  <c r="Y303"/>
  <c r="Y302" s="1"/>
  <c r="Y301" s="1"/>
  <c r="X303"/>
  <c r="X302"/>
  <c r="X301" s="1"/>
  <c r="W302"/>
  <c r="W301" s="1"/>
  <c r="V302"/>
  <c r="U302"/>
  <c r="T302"/>
  <c r="T301" s="1"/>
  <c r="V301"/>
  <c r="U301"/>
  <c r="Y300"/>
  <c r="X300"/>
  <c r="X299" s="1"/>
  <c r="Y299"/>
  <c r="W299"/>
  <c r="V299"/>
  <c r="V298" s="1"/>
  <c r="V297" s="1"/>
  <c r="U299"/>
  <c r="T299"/>
  <c r="Y298"/>
  <c r="X298"/>
  <c r="X297" s="1"/>
  <c r="W298"/>
  <c r="U298"/>
  <c r="T298"/>
  <c r="T297" s="1"/>
  <c r="Y297"/>
  <c r="W297"/>
  <c r="U297"/>
  <c r="Y296"/>
  <c r="Y295" s="1"/>
  <c r="Y294" s="1"/>
  <c r="X296"/>
  <c r="X295" s="1"/>
  <c r="W295"/>
  <c r="V295"/>
  <c r="V294" s="1"/>
  <c r="U295"/>
  <c r="T295"/>
  <c r="X294"/>
  <c r="W294"/>
  <c r="U294"/>
  <c r="T294"/>
  <c r="Y293"/>
  <c r="Y292" s="1"/>
  <c r="Y291" s="1"/>
  <c r="X293"/>
  <c r="X292"/>
  <c r="X291" s="1"/>
  <c r="W292"/>
  <c r="V292"/>
  <c r="U292"/>
  <c r="T292"/>
  <c r="T291" s="1"/>
  <c r="W291"/>
  <c r="V291"/>
  <c r="U291"/>
  <c r="Y290"/>
  <c r="Y289" s="1"/>
  <c r="Y288" s="1"/>
  <c r="X290"/>
  <c r="X289" s="1"/>
  <c r="W289"/>
  <c r="W288" s="1"/>
  <c r="W274" s="1"/>
  <c r="W273" s="1"/>
  <c r="V289"/>
  <c r="V288" s="1"/>
  <c r="U289"/>
  <c r="T289"/>
  <c r="X288"/>
  <c r="U288"/>
  <c r="T288"/>
  <c r="Y287"/>
  <c r="Y286" s="1"/>
  <c r="Y285" s="1"/>
  <c r="X287"/>
  <c r="X286"/>
  <c r="X285" s="1"/>
  <c r="W286"/>
  <c r="V286"/>
  <c r="U286"/>
  <c r="T286"/>
  <c r="T285" s="1"/>
  <c r="W285"/>
  <c r="V285"/>
  <c r="U285"/>
  <c r="Y284"/>
  <c r="X284"/>
  <c r="X282" s="1"/>
  <c r="Y283"/>
  <c r="X283"/>
  <c r="Y282"/>
  <c r="W282"/>
  <c r="V282"/>
  <c r="U282"/>
  <c r="T282"/>
  <c r="T275" s="1"/>
  <c r="T274" s="1"/>
  <c r="T273" s="1"/>
  <c r="Y281"/>
  <c r="X281"/>
  <c r="Y279"/>
  <c r="X279"/>
  <c r="X278" s="1"/>
  <c r="Y278"/>
  <c r="W278"/>
  <c r="V278"/>
  <c r="U278"/>
  <c r="T278"/>
  <c r="Y277"/>
  <c r="X277"/>
  <c r="X276" s="1"/>
  <c r="Y276"/>
  <c r="W276"/>
  <c r="V276"/>
  <c r="V275" s="1"/>
  <c r="U276"/>
  <c r="T276"/>
  <c r="Y275"/>
  <c r="W275"/>
  <c r="U275"/>
  <c r="V274"/>
  <c r="U274"/>
  <c r="U273" s="1"/>
  <c r="Y272"/>
  <c r="Y271" s="1"/>
  <c r="X272"/>
  <c r="X271"/>
  <c r="W271"/>
  <c r="V271"/>
  <c r="U271"/>
  <c r="T271"/>
  <c r="Y270"/>
  <c r="Y269" s="1"/>
  <c r="X270"/>
  <c r="X269"/>
  <c r="W269"/>
  <c r="W268" s="1"/>
  <c r="W259" s="1"/>
  <c r="V269"/>
  <c r="U269"/>
  <c r="T269"/>
  <c r="V268"/>
  <c r="U268"/>
  <c r="Y267"/>
  <c r="X267"/>
  <c r="X266" s="1"/>
  <c r="Y266"/>
  <c r="W266"/>
  <c r="V266"/>
  <c r="U266"/>
  <c r="T266"/>
  <c r="Y265"/>
  <c r="X265"/>
  <c r="X264" s="1"/>
  <c r="Y264"/>
  <c r="W264"/>
  <c r="V264"/>
  <c r="U264"/>
  <c r="T264"/>
  <c r="Y263"/>
  <c r="Y262" s="1"/>
  <c r="Y261" s="1"/>
  <c r="Y260" s="1"/>
  <c r="X263"/>
  <c r="X262" s="1"/>
  <c r="W262"/>
  <c r="V262"/>
  <c r="U262"/>
  <c r="T262"/>
  <c r="X261"/>
  <c r="X260" s="1"/>
  <c r="W261"/>
  <c r="U261"/>
  <c r="T261"/>
  <c r="T260" s="1"/>
  <c r="W260"/>
  <c r="U260"/>
  <c r="U259"/>
  <c r="Y258"/>
  <c r="Y257" s="1"/>
  <c r="Y256" s="1"/>
  <c r="Y255" s="1"/>
  <c r="Y254" s="1"/>
  <c r="X258"/>
  <c r="X257"/>
  <c r="X256" s="1"/>
  <c r="X255" s="1"/>
  <c r="X254" s="1"/>
  <c r="W257"/>
  <c r="W256" s="1"/>
  <c r="W255" s="1"/>
  <c r="W254" s="1"/>
  <c r="V257"/>
  <c r="U257"/>
  <c r="T257"/>
  <c r="T256" s="1"/>
  <c r="T255" s="1"/>
  <c r="T254" s="1"/>
  <c r="V256"/>
  <c r="V255" s="1"/>
  <c r="U256"/>
  <c r="U255"/>
  <c r="V254"/>
  <c r="U254"/>
  <c r="Y253"/>
  <c r="X253"/>
  <c r="X252" s="1"/>
  <c r="Y252"/>
  <c r="W252"/>
  <c r="V252"/>
  <c r="V251" s="1"/>
  <c r="U252"/>
  <c r="T252"/>
  <c r="Y251"/>
  <c r="X251"/>
  <c r="X250" s="1"/>
  <c r="W251"/>
  <c r="U251"/>
  <c r="T251"/>
  <c r="T250" s="1"/>
  <c r="Y250"/>
  <c r="W250"/>
  <c r="V250"/>
  <c r="U250"/>
  <c r="Y249"/>
  <c r="X249"/>
  <c r="X248" s="1"/>
  <c r="Y248"/>
  <c r="W248"/>
  <c r="V248"/>
  <c r="U248"/>
  <c r="T248"/>
  <c r="Y247"/>
  <c r="X247"/>
  <c r="X246" s="1"/>
  <c r="X245" s="1"/>
  <c r="X244" s="1"/>
  <c r="X243" s="1"/>
  <c r="Y246"/>
  <c r="W246"/>
  <c r="V246"/>
  <c r="U246"/>
  <c r="T246"/>
  <c r="Y245"/>
  <c r="W245"/>
  <c r="U245"/>
  <c r="T245"/>
  <c r="T244" s="1"/>
  <c r="T243" s="1"/>
  <c r="Y244"/>
  <c r="W244"/>
  <c r="U244"/>
  <c r="Y243"/>
  <c r="W243"/>
  <c r="U243"/>
  <c r="Y242"/>
  <c r="Y241" s="1"/>
  <c r="X242"/>
  <c r="X241"/>
  <c r="W241"/>
  <c r="V241"/>
  <c r="U241"/>
  <c r="T241"/>
  <c r="Y240"/>
  <c r="Y239" s="1"/>
  <c r="X240"/>
  <c r="X239"/>
  <c r="W239"/>
  <c r="W238" s="1"/>
  <c r="V239"/>
  <c r="U239"/>
  <c r="T239"/>
  <c r="V238"/>
  <c r="U238"/>
  <c r="Y237"/>
  <c r="X237"/>
  <c r="X236" s="1"/>
  <c r="Y236"/>
  <c r="W236"/>
  <c r="V236"/>
  <c r="U236"/>
  <c r="T236"/>
  <c r="Y235"/>
  <c r="X235"/>
  <c r="X234" s="1"/>
  <c r="Y234"/>
  <c r="W234"/>
  <c r="V234"/>
  <c r="U234"/>
  <c r="T234"/>
  <c r="Y233"/>
  <c r="X233"/>
  <c r="X232" s="1"/>
  <c r="Y232"/>
  <c r="W232"/>
  <c r="V232"/>
  <c r="V231" s="1"/>
  <c r="U232"/>
  <c r="T232"/>
  <c r="Y231"/>
  <c r="X231"/>
  <c r="W231"/>
  <c r="U231"/>
  <c r="T231"/>
  <c r="Y230"/>
  <c r="Y229" s="1"/>
  <c r="X230"/>
  <c r="X229"/>
  <c r="W229"/>
  <c r="V229"/>
  <c r="U229"/>
  <c r="T229"/>
  <c r="Y228"/>
  <c r="Y227" s="1"/>
  <c r="X228"/>
  <c r="X227"/>
  <c r="W227"/>
  <c r="V227"/>
  <c r="U227"/>
  <c r="T227"/>
  <c r="Y226"/>
  <c r="Y225" s="1"/>
  <c r="X226"/>
  <c r="X225"/>
  <c r="X224" s="1"/>
  <c r="W225"/>
  <c r="W224" s="1"/>
  <c r="V225"/>
  <c r="U225"/>
  <c r="T225"/>
  <c r="T224" s="1"/>
  <c r="V224"/>
  <c r="U224"/>
  <c r="Y223"/>
  <c r="X223"/>
  <c r="X222" s="1"/>
  <c r="X221" s="1"/>
  <c r="Y222"/>
  <c r="Y221" s="1"/>
  <c r="W222"/>
  <c r="V222"/>
  <c r="V221" s="1"/>
  <c r="U222"/>
  <c r="U221" s="1"/>
  <c r="U204" s="1"/>
  <c r="T222"/>
  <c r="W221"/>
  <c r="T221"/>
  <c r="Y220"/>
  <c r="Y219" s="1"/>
  <c r="Y218" s="1"/>
  <c r="X220"/>
  <c r="X219"/>
  <c r="X218" s="1"/>
  <c r="W219"/>
  <c r="W218" s="1"/>
  <c r="V219"/>
  <c r="U219"/>
  <c r="T219"/>
  <c r="T218" s="1"/>
  <c r="V218"/>
  <c r="U218"/>
  <c r="Y217"/>
  <c r="X217"/>
  <c r="X216" s="1"/>
  <c r="Y216"/>
  <c r="W216"/>
  <c r="V216"/>
  <c r="U216"/>
  <c r="T216"/>
  <c r="Y215"/>
  <c r="X215"/>
  <c r="X214" s="1"/>
  <c r="X213" s="1"/>
  <c r="Y214"/>
  <c r="W214"/>
  <c r="V214"/>
  <c r="U214"/>
  <c r="T214"/>
  <c r="Y213"/>
  <c r="W213"/>
  <c r="U213"/>
  <c r="T213"/>
  <c r="Y212"/>
  <c r="X212"/>
  <c r="Y211"/>
  <c r="X211"/>
  <c r="W211"/>
  <c r="V211"/>
  <c r="U211"/>
  <c r="T211"/>
  <c r="Y210"/>
  <c r="Y209" s="1"/>
  <c r="Y208" s="1"/>
  <c r="X210"/>
  <c r="X209"/>
  <c r="W209"/>
  <c r="W208" s="1"/>
  <c r="W204" s="1"/>
  <c r="V209"/>
  <c r="U209"/>
  <c r="T209"/>
  <c r="V208"/>
  <c r="U208"/>
  <c r="Y207"/>
  <c r="Y206" s="1"/>
  <c r="Y205" s="1"/>
  <c r="X207"/>
  <c r="X206" s="1"/>
  <c r="W206"/>
  <c r="V206"/>
  <c r="V205" s="1"/>
  <c r="U206"/>
  <c r="T206"/>
  <c r="X205"/>
  <c r="W205"/>
  <c r="U205"/>
  <c r="T205"/>
  <c r="Y203"/>
  <c r="X203"/>
  <c r="X201" s="1"/>
  <c r="Y202"/>
  <c r="Y201" s="1"/>
  <c r="X202"/>
  <c r="W201"/>
  <c r="V201"/>
  <c r="U201"/>
  <c r="T201"/>
  <c r="Y200"/>
  <c r="Y199" s="1"/>
  <c r="X200"/>
  <c r="X199"/>
  <c r="W199"/>
  <c r="V199"/>
  <c r="U199"/>
  <c r="T199"/>
  <c r="Y198"/>
  <c r="Y197" s="1"/>
  <c r="X198"/>
  <c r="X197"/>
  <c r="W197"/>
  <c r="W196" s="1"/>
  <c r="W188" s="1"/>
  <c r="V197"/>
  <c r="U197"/>
  <c r="T197"/>
  <c r="V196"/>
  <c r="U196"/>
  <c r="Y195"/>
  <c r="X195"/>
  <c r="X194" s="1"/>
  <c r="Y194"/>
  <c r="W194"/>
  <c r="V194"/>
  <c r="U194"/>
  <c r="T194"/>
  <c r="Y193"/>
  <c r="X193"/>
  <c r="X192" s="1"/>
  <c r="Y192"/>
  <c r="W192"/>
  <c r="V192"/>
  <c r="U192"/>
  <c r="T192"/>
  <c r="Y191"/>
  <c r="Y190" s="1"/>
  <c r="Y189" s="1"/>
  <c r="X191"/>
  <c r="X190" s="1"/>
  <c r="W190"/>
  <c r="V190"/>
  <c r="U190"/>
  <c r="T190"/>
  <c r="X189"/>
  <c r="W189"/>
  <c r="U189"/>
  <c r="T189"/>
  <c r="U188"/>
  <c r="Y187"/>
  <c r="Y186" s="1"/>
  <c r="Y185" s="1"/>
  <c r="X187"/>
  <c r="X186" s="1"/>
  <c r="W186"/>
  <c r="V186"/>
  <c r="V185" s="1"/>
  <c r="U186"/>
  <c r="T186"/>
  <c r="X185"/>
  <c r="W185"/>
  <c r="U185"/>
  <c r="T185"/>
  <c r="Y184"/>
  <c r="Y183" s="1"/>
  <c r="X184"/>
  <c r="X183"/>
  <c r="W183"/>
  <c r="V183"/>
  <c r="U183"/>
  <c r="T183"/>
  <c r="Y182"/>
  <c r="Y181" s="1"/>
  <c r="X182"/>
  <c r="X181"/>
  <c r="W181"/>
  <c r="V181"/>
  <c r="U181"/>
  <c r="T181"/>
  <c r="Y180"/>
  <c r="Y179" s="1"/>
  <c r="Y178" s="1"/>
  <c r="Y177" s="1"/>
  <c r="X180"/>
  <c r="X179"/>
  <c r="W179"/>
  <c r="W178" s="1"/>
  <c r="W177" s="1"/>
  <c r="V179"/>
  <c r="U179"/>
  <c r="T179"/>
  <c r="V178"/>
  <c r="V177" s="1"/>
  <c r="U178"/>
  <c r="U177" s="1"/>
  <c r="U176" s="1"/>
  <c r="Y175"/>
  <c r="X175"/>
  <c r="X174" s="1"/>
  <c r="X173" s="1"/>
  <c r="X172" s="1"/>
  <c r="X171" s="1"/>
  <c r="Y174"/>
  <c r="Y173" s="1"/>
  <c r="Y172" s="1"/>
  <c r="Y171" s="1"/>
  <c r="W174"/>
  <c r="V174"/>
  <c r="V173" s="1"/>
  <c r="V172" s="1"/>
  <c r="V171" s="1"/>
  <c r="U174"/>
  <c r="T174"/>
  <c r="T173" s="1"/>
  <c r="T172" s="1"/>
  <c r="T171" s="1"/>
  <c r="W173"/>
  <c r="U173"/>
  <c r="W172"/>
  <c r="U172"/>
  <c r="W171"/>
  <c r="U171"/>
  <c r="Y170"/>
  <c r="X170"/>
  <c r="Y166"/>
  <c r="X166"/>
  <c r="Y163"/>
  <c r="Y162" s="1"/>
  <c r="Y161" s="1"/>
  <c r="X163"/>
  <c r="X162"/>
  <c r="X161" s="1"/>
  <c r="W162"/>
  <c r="V162"/>
  <c r="V161" s="1"/>
  <c r="U162"/>
  <c r="T162"/>
  <c r="T161" s="1"/>
  <c r="W161"/>
  <c r="U161"/>
  <c r="Y160"/>
  <c r="Y159" s="1"/>
  <c r="Y158" s="1"/>
  <c r="X160"/>
  <c r="X159"/>
  <c r="X158" s="1"/>
  <c r="W159"/>
  <c r="W158" s="1"/>
  <c r="V159"/>
  <c r="U159"/>
  <c r="T159"/>
  <c r="T158" s="1"/>
  <c r="T151" s="1"/>
  <c r="V158"/>
  <c r="U158"/>
  <c r="Y157"/>
  <c r="Y156" s="1"/>
  <c r="Y155" s="1"/>
  <c r="X157"/>
  <c r="X156" s="1"/>
  <c r="X155" s="1"/>
  <c r="W156"/>
  <c r="W155" s="1"/>
  <c r="V156"/>
  <c r="U156"/>
  <c r="T156"/>
  <c r="V155"/>
  <c r="U155"/>
  <c r="T155"/>
  <c r="Y154"/>
  <c r="Y153" s="1"/>
  <c r="Y152" s="1"/>
  <c r="Y151" s="1"/>
  <c r="X154"/>
  <c r="X153"/>
  <c r="X152" s="1"/>
  <c r="W153"/>
  <c r="W152" s="1"/>
  <c r="V153"/>
  <c r="V152" s="1"/>
  <c r="V151" s="1"/>
  <c r="U153"/>
  <c r="T153"/>
  <c r="U152"/>
  <c r="T152"/>
  <c r="U151"/>
  <c r="Y150"/>
  <c r="Y149" s="1"/>
  <c r="Y148" s="1"/>
  <c r="Y142" s="1"/>
  <c r="X150"/>
  <c r="X149" s="1"/>
  <c r="X148" s="1"/>
  <c r="W149"/>
  <c r="V149"/>
  <c r="U149"/>
  <c r="T149"/>
  <c r="W148"/>
  <c r="V148"/>
  <c r="U148"/>
  <c r="T148"/>
  <c r="Y147"/>
  <c r="X147"/>
  <c r="Y145"/>
  <c r="X145"/>
  <c r="Y144"/>
  <c r="X144"/>
  <c r="X143" s="1"/>
  <c r="W144"/>
  <c r="V144"/>
  <c r="U144"/>
  <c r="T144"/>
  <c r="T143" s="1"/>
  <c r="T142" s="1"/>
  <c r="Y143"/>
  <c r="W143"/>
  <c r="V143"/>
  <c r="V142" s="1"/>
  <c r="U143"/>
  <c r="W142"/>
  <c r="U142"/>
  <c r="Y141"/>
  <c r="Y140" s="1"/>
  <c r="Y139" s="1"/>
  <c r="Y138" s="1"/>
  <c r="Y137" s="1"/>
  <c r="X141"/>
  <c r="X140"/>
  <c r="X139" s="1"/>
  <c r="X138" s="1"/>
  <c r="W140"/>
  <c r="V140"/>
  <c r="V139" s="1"/>
  <c r="V138" s="1"/>
  <c r="V137" s="1"/>
  <c r="U140"/>
  <c r="T140"/>
  <c r="T139" s="1"/>
  <c r="T138" s="1"/>
  <c r="W139"/>
  <c r="U139"/>
  <c r="W138"/>
  <c r="U138"/>
  <c r="U137"/>
  <c r="Y136"/>
  <c r="Y135" s="1"/>
  <c r="Y134" s="1"/>
  <c r="Y133" s="1"/>
  <c r="X136"/>
  <c r="X135" s="1"/>
  <c r="X134" s="1"/>
  <c r="X133" s="1"/>
  <c r="X132" s="1"/>
  <c r="W135"/>
  <c r="W134" s="1"/>
  <c r="W133" s="1"/>
  <c r="W132" s="1"/>
  <c r="V135"/>
  <c r="U135"/>
  <c r="T135"/>
  <c r="V134"/>
  <c r="U134"/>
  <c r="U133" s="1"/>
  <c r="T134"/>
  <c r="V133"/>
  <c r="V132" s="1"/>
  <c r="T133"/>
  <c r="Y132"/>
  <c r="U132"/>
  <c r="T132"/>
  <c r="Y131"/>
  <c r="X131"/>
  <c r="Y130"/>
  <c r="Y129" s="1"/>
  <c r="Y128" s="1"/>
  <c r="Y127" s="1"/>
  <c r="X130"/>
  <c r="X129" s="1"/>
  <c r="X128" s="1"/>
  <c r="X127" s="1"/>
  <c r="W130"/>
  <c r="V130"/>
  <c r="U130"/>
  <c r="U129" s="1"/>
  <c r="U128" s="1"/>
  <c r="U127" s="1"/>
  <c r="U126" s="1"/>
  <c r="T130"/>
  <c r="T129" s="1"/>
  <c r="T128" s="1"/>
  <c r="T127" s="1"/>
  <c r="W129"/>
  <c r="W128" s="1"/>
  <c r="W127" s="1"/>
  <c r="V129"/>
  <c r="V128" s="1"/>
  <c r="V127" s="1"/>
  <c r="Y124"/>
  <c r="X124"/>
  <c r="X123" s="1"/>
  <c r="X122" s="1"/>
  <c r="X121" s="1"/>
  <c r="X120" s="1"/>
  <c r="X119" s="1"/>
  <c r="Y123"/>
  <c r="Y122" s="1"/>
  <c r="Y121" s="1"/>
  <c r="Y120" s="1"/>
  <c r="Y119" s="1"/>
  <c r="W123"/>
  <c r="V123"/>
  <c r="U123"/>
  <c r="U122" s="1"/>
  <c r="U121" s="1"/>
  <c r="U120" s="1"/>
  <c r="U119" s="1"/>
  <c r="T123"/>
  <c r="T122" s="1"/>
  <c r="T121" s="1"/>
  <c r="T120" s="1"/>
  <c r="T119" s="1"/>
  <c r="W122"/>
  <c r="W121" s="1"/>
  <c r="W120" s="1"/>
  <c r="W119" s="1"/>
  <c r="V122"/>
  <c r="V121" s="1"/>
  <c r="V120" s="1"/>
  <c r="V119" s="1"/>
  <c r="Y117"/>
  <c r="Y116" s="1"/>
  <c r="Y115" s="1"/>
  <c r="Y114" s="1"/>
  <c r="Y113" s="1"/>
  <c r="Y112" s="1"/>
  <c r="T116"/>
  <c r="T115" s="1"/>
  <c r="T114" s="1"/>
  <c r="T113" s="1"/>
  <c r="T112" s="1"/>
  <c r="W116"/>
  <c r="V116"/>
  <c r="V115" s="1"/>
  <c r="V114" s="1"/>
  <c r="V113" s="1"/>
  <c r="V112" s="1"/>
  <c r="U116"/>
  <c r="U115" s="1"/>
  <c r="U114" s="1"/>
  <c r="U113" s="1"/>
  <c r="U112" s="1"/>
  <c r="W115"/>
  <c r="W114" s="1"/>
  <c r="W113" s="1"/>
  <c r="W112" s="1"/>
  <c r="Y110"/>
  <c r="X110"/>
  <c r="X109" s="1"/>
  <c r="X108" s="1"/>
  <c r="Y109"/>
  <c r="Y108" s="1"/>
  <c r="W109"/>
  <c r="V109"/>
  <c r="V108" s="1"/>
  <c r="U109"/>
  <c r="U108" s="1"/>
  <c r="T109"/>
  <c r="W108"/>
  <c r="T108"/>
  <c r="Y107"/>
  <c r="X107"/>
  <c r="X105" s="1"/>
  <c r="U107"/>
  <c r="Y106"/>
  <c r="X106"/>
  <c r="Y105"/>
  <c r="W105"/>
  <c r="V105"/>
  <c r="U105"/>
  <c r="T105"/>
  <c r="Y104"/>
  <c r="Y103" s="1"/>
  <c r="U104"/>
  <c r="X104" s="1"/>
  <c r="X103" s="1"/>
  <c r="W103"/>
  <c r="V103"/>
  <c r="T103"/>
  <c r="Y102"/>
  <c r="Y101" s="1"/>
  <c r="Y100" s="1"/>
  <c r="Y99" s="1"/>
  <c r="Y98" s="1"/>
  <c r="Y97" s="1"/>
  <c r="X102"/>
  <c r="X101"/>
  <c r="W101"/>
  <c r="W100" s="1"/>
  <c r="W99" s="1"/>
  <c r="W98" s="1"/>
  <c r="W97" s="1"/>
  <c r="V101"/>
  <c r="U101"/>
  <c r="T101"/>
  <c r="T100" s="1"/>
  <c r="T99" s="1"/>
  <c r="T98" s="1"/>
  <c r="T97" s="1"/>
  <c r="V100"/>
  <c r="Y95"/>
  <c r="Y94" s="1"/>
  <c r="Y93" s="1"/>
  <c r="X95"/>
  <c r="X94"/>
  <c r="X93" s="1"/>
  <c r="W94"/>
  <c r="W93" s="1"/>
  <c r="V94"/>
  <c r="U94"/>
  <c r="T94"/>
  <c r="T93" s="1"/>
  <c r="V93"/>
  <c r="U93"/>
  <c r="Y92"/>
  <c r="X92"/>
  <c r="X91" s="1"/>
  <c r="Y91"/>
  <c r="W91"/>
  <c r="V91"/>
  <c r="U91"/>
  <c r="T91"/>
  <c r="Y90"/>
  <c r="X90"/>
  <c r="X89" s="1"/>
  <c r="Y89"/>
  <c r="Y88" s="1"/>
  <c r="W89"/>
  <c r="V89"/>
  <c r="V88" s="1"/>
  <c r="U89"/>
  <c r="U88" s="1"/>
  <c r="T89"/>
  <c r="W88"/>
  <c r="T88"/>
  <c r="Y87"/>
  <c r="Y86" s="1"/>
  <c r="X87"/>
  <c r="X86"/>
  <c r="W86"/>
  <c r="V86"/>
  <c r="U86"/>
  <c r="T86"/>
  <c r="Y85"/>
  <c r="Y84" s="1"/>
  <c r="Y83" s="1"/>
  <c r="X85"/>
  <c r="X84"/>
  <c r="X83" s="1"/>
  <c r="W84"/>
  <c r="W83" s="1"/>
  <c r="V84"/>
  <c r="U84"/>
  <c r="T84"/>
  <c r="T83" s="1"/>
  <c r="V83"/>
  <c r="U83"/>
  <c r="Y82"/>
  <c r="X82"/>
  <c r="Y80"/>
  <c r="Y79" s="1"/>
  <c r="X80"/>
  <c r="X79"/>
  <c r="W79"/>
  <c r="V79"/>
  <c r="U79"/>
  <c r="T79"/>
  <c r="Y78"/>
  <c r="Y77" s="1"/>
  <c r="Y76" s="1"/>
  <c r="X78"/>
  <c r="X77"/>
  <c r="X76" s="1"/>
  <c r="W77"/>
  <c r="W76" s="1"/>
  <c r="V77"/>
  <c r="U77"/>
  <c r="T77"/>
  <c r="T76" s="1"/>
  <c r="V76"/>
  <c r="U76"/>
  <c r="Y75"/>
  <c r="X75"/>
  <c r="X74" s="1"/>
  <c r="Y74"/>
  <c r="W74"/>
  <c r="V74"/>
  <c r="U74"/>
  <c r="T74"/>
  <c r="Y73"/>
  <c r="X73"/>
  <c r="X72" s="1"/>
  <c r="Y72"/>
  <c r="Y71" s="1"/>
  <c r="W72"/>
  <c r="V72"/>
  <c r="V71" s="1"/>
  <c r="U72"/>
  <c r="U71" s="1"/>
  <c r="T72"/>
  <c r="W71"/>
  <c r="T71"/>
  <c r="Y70"/>
  <c r="Y69" s="1"/>
  <c r="Y68" s="1"/>
  <c r="X70"/>
  <c r="X69"/>
  <c r="X68" s="1"/>
  <c r="W69"/>
  <c r="W68" s="1"/>
  <c r="V69"/>
  <c r="U69"/>
  <c r="T69"/>
  <c r="T68" s="1"/>
  <c r="V68"/>
  <c r="U68"/>
  <c r="Y67"/>
  <c r="X67"/>
  <c r="X66" s="1"/>
  <c r="Y66"/>
  <c r="W66"/>
  <c r="V66"/>
  <c r="U66"/>
  <c r="T66"/>
  <c r="Y65"/>
  <c r="X65"/>
  <c r="X64" s="1"/>
  <c r="X63" s="1"/>
  <c r="Y64"/>
  <c r="Y63" s="1"/>
  <c r="W64"/>
  <c r="V64"/>
  <c r="V63" s="1"/>
  <c r="U64"/>
  <c r="U63" s="1"/>
  <c r="T64"/>
  <c r="W63"/>
  <c r="T63"/>
  <c r="Y62"/>
  <c r="Y61" s="1"/>
  <c r="X62"/>
  <c r="X61"/>
  <c r="W61"/>
  <c r="V61"/>
  <c r="U61"/>
  <c r="T61"/>
  <c r="Y60"/>
  <c r="Y59" s="1"/>
  <c r="X60"/>
  <c r="X59"/>
  <c r="X58" s="1"/>
  <c r="W59"/>
  <c r="W58" s="1"/>
  <c r="W57" s="1"/>
  <c r="V59"/>
  <c r="U59"/>
  <c r="T59"/>
  <c r="T58" s="1"/>
  <c r="V58"/>
  <c r="U58"/>
  <c r="Y56"/>
  <c r="Y55" s="1"/>
  <c r="X56"/>
  <c r="X55"/>
  <c r="W55"/>
  <c r="V55"/>
  <c r="U55"/>
  <c r="T55"/>
  <c r="Y54"/>
  <c r="Y53" s="1"/>
  <c r="X54"/>
  <c r="X53"/>
  <c r="W53"/>
  <c r="V53"/>
  <c r="U53"/>
  <c r="T53"/>
  <c r="Y52"/>
  <c r="Y51" s="1"/>
  <c r="X52"/>
  <c r="X51"/>
  <c r="W51"/>
  <c r="V51"/>
  <c r="U51"/>
  <c r="T51"/>
  <c r="Y50"/>
  <c r="Y49" s="1"/>
  <c r="X50"/>
  <c r="X49"/>
  <c r="X48" s="1"/>
  <c r="X47" s="1"/>
  <c r="W49"/>
  <c r="W48" s="1"/>
  <c r="W47" s="1"/>
  <c r="W46" s="1"/>
  <c r="W45" s="1"/>
  <c r="V49"/>
  <c r="U49"/>
  <c r="T49"/>
  <c r="T48" s="1"/>
  <c r="T47" s="1"/>
  <c r="V48"/>
  <c r="V47" s="1"/>
  <c r="U48"/>
  <c r="U47" s="1"/>
  <c r="Y43"/>
  <c r="X43"/>
  <c r="X41" s="1"/>
  <c r="Y42"/>
  <c r="X42"/>
  <c r="Y41"/>
  <c r="W41"/>
  <c r="V41"/>
  <c r="U41"/>
  <c r="T41"/>
  <c r="Y40"/>
  <c r="X40"/>
  <c r="Y39"/>
  <c r="Y38" s="1"/>
  <c r="X39"/>
  <c r="X38"/>
  <c r="W38"/>
  <c r="V38"/>
  <c r="U38"/>
  <c r="T38"/>
  <c r="Y37"/>
  <c r="Y36" s="1"/>
  <c r="X37"/>
  <c r="X36"/>
  <c r="W36"/>
  <c r="V36"/>
  <c r="U36"/>
  <c r="T36"/>
  <c r="Y35"/>
  <c r="Y34" s="1"/>
  <c r="X35"/>
  <c r="X34"/>
  <c r="W34"/>
  <c r="W33" s="1"/>
  <c r="V34"/>
  <c r="U34"/>
  <c r="T34"/>
  <c r="T33" s="1"/>
  <c r="V33"/>
  <c r="U33"/>
  <c r="Y32"/>
  <c r="X32"/>
  <c r="X31" s="1"/>
  <c r="X30" s="1"/>
  <c r="Y31"/>
  <c r="Y30" s="1"/>
  <c r="W31"/>
  <c r="V31"/>
  <c r="V30" s="1"/>
  <c r="U31"/>
  <c r="U30" s="1"/>
  <c r="T31"/>
  <c r="W30"/>
  <c r="T30"/>
  <c r="Y29"/>
  <c r="Y28" s="1"/>
  <c r="Y27" s="1"/>
  <c r="X29"/>
  <c r="X28"/>
  <c r="X27" s="1"/>
  <c r="W28"/>
  <c r="W27" s="1"/>
  <c r="W26" s="1"/>
  <c r="W25" s="1"/>
  <c r="W24" s="1"/>
  <c r="V28"/>
  <c r="U28"/>
  <c r="T28"/>
  <c r="T27" s="1"/>
  <c r="T26" s="1"/>
  <c r="T25" s="1"/>
  <c r="T24" s="1"/>
  <c r="V27"/>
  <c r="V26" s="1"/>
  <c r="V25" s="1"/>
  <c r="V24" s="1"/>
  <c r="U27"/>
  <c r="U26" s="1"/>
  <c r="U25" s="1"/>
  <c r="U24" s="1"/>
  <c r="Y22"/>
  <c r="Y21" s="1"/>
  <c r="Y20" s="1"/>
  <c r="Y19" s="1"/>
  <c r="Y18" s="1"/>
  <c r="Y17" s="1"/>
  <c r="X22"/>
  <c r="X21"/>
  <c r="X20" s="1"/>
  <c r="X19" s="1"/>
  <c r="X18" s="1"/>
  <c r="X17" s="1"/>
  <c r="W21"/>
  <c r="W20" s="1"/>
  <c r="W19" s="1"/>
  <c r="W18" s="1"/>
  <c r="W17" s="1"/>
  <c r="V21"/>
  <c r="U21"/>
  <c r="T21"/>
  <c r="T20" s="1"/>
  <c r="T19" s="1"/>
  <c r="T18" s="1"/>
  <c r="T17" s="1"/>
  <c r="V20"/>
  <c r="V19" s="1"/>
  <c r="V18" s="1"/>
  <c r="V17" s="1"/>
  <c r="U20"/>
  <c r="U19" s="1"/>
  <c r="U18" s="1"/>
  <c r="U17" s="1"/>
  <c r="N117"/>
  <c r="Y33" l="1"/>
  <c r="T46"/>
  <c r="T45" s="1"/>
  <c r="U57"/>
  <c r="Y58"/>
  <c r="Y57" s="1"/>
  <c r="X71"/>
  <c r="V99"/>
  <c r="V98" s="1"/>
  <c r="V97" s="1"/>
  <c r="X380"/>
  <c r="X379" s="1"/>
  <c r="U513"/>
  <c r="X151"/>
  <c r="Y456"/>
  <c r="Y455" s="1"/>
  <c r="V57"/>
  <c r="V46" s="1"/>
  <c r="V45" s="1"/>
  <c r="X100"/>
  <c r="X99" s="1"/>
  <c r="X98" s="1"/>
  <c r="X97" s="1"/>
  <c r="T137"/>
  <c r="Y26"/>
  <c r="Y25" s="1"/>
  <c r="Y24" s="1"/>
  <c r="Y15" s="1"/>
  <c r="X33"/>
  <c r="X26" s="1"/>
  <c r="X25" s="1"/>
  <c r="X24" s="1"/>
  <c r="U46"/>
  <c r="U45" s="1"/>
  <c r="Y48"/>
  <c r="Y47" s="1"/>
  <c r="Y46" s="1"/>
  <c r="Y45" s="1"/>
  <c r="T57"/>
  <c r="X57"/>
  <c r="X46" s="1"/>
  <c r="X45" s="1"/>
  <c r="X88"/>
  <c r="X142"/>
  <c r="X137" s="1"/>
  <c r="X275"/>
  <c r="X274" s="1"/>
  <c r="X273" s="1"/>
  <c r="U103"/>
  <c r="U100" s="1"/>
  <c r="U99" s="1"/>
  <c r="U98" s="1"/>
  <c r="U97" s="1"/>
  <c r="U15" s="1"/>
  <c r="X117"/>
  <c r="X116" s="1"/>
  <c r="X115" s="1"/>
  <c r="X114" s="1"/>
  <c r="X113" s="1"/>
  <c r="X112" s="1"/>
  <c r="W151"/>
  <c r="W137" s="1"/>
  <c r="W126" s="1"/>
  <c r="W15" s="1"/>
  <c r="W176"/>
  <c r="V189"/>
  <c r="V188" s="1"/>
  <c r="T196"/>
  <c r="T188" s="1"/>
  <c r="X196"/>
  <c r="T208"/>
  <c r="T204" s="1"/>
  <c r="X208"/>
  <c r="T238"/>
  <c r="X238"/>
  <c r="V261"/>
  <c r="V260" s="1"/>
  <c r="V259" s="1"/>
  <c r="T268"/>
  <c r="T259" s="1"/>
  <c r="X268"/>
  <c r="X259" s="1"/>
  <c r="U307"/>
  <c r="U305" s="1"/>
  <c r="Y315"/>
  <c r="Y314" s="1"/>
  <c r="Y313" s="1"/>
  <c r="Y307" s="1"/>
  <c r="W347"/>
  <c r="W336" s="1"/>
  <c r="Y353"/>
  <c r="Y352" s="1"/>
  <c r="W431"/>
  <c r="V456"/>
  <c r="V455" s="1"/>
  <c r="Y489"/>
  <c r="Y503"/>
  <c r="Y259"/>
  <c r="X329"/>
  <c r="X328" s="1"/>
  <c r="X327" s="1"/>
  <c r="V426"/>
  <c r="V425" s="1"/>
  <c r="V424" s="1"/>
  <c r="T178"/>
  <c r="T177" s="1"/>
  <c r="X178"/>
  <c r="X177" s="1"/>
  <c r="X188"/>
  <c r="Y224"/>
  <c r="Y204" s="1"/>
  <c r="V273"/>
  <c r="W307"/>
  <c r="W305" s="1"/>
  <c r="V353"/>
  <c r="V352" s="1"/>
  <c r="V347" s="1"/>
  <c r="V336" s="1"/>
  <c r="V305" s="1"/>
  <c r="Y415"/>
  <c r="Y380" s="1"/>
  <c r="Y379" s="1"/>
  <c r="U426"/>
  <c r="U425" s="1"/>
  <c r="U424" s="1"/>
  <c r="X431"/>
  <c r="X426" s="1"/>
  <c r="X425" s="1"/>
  <c r="X424" s="1"/>
  <c r="X204"/>
  <c r="Y196"/>
  <c r="Y188" s="1"/>
  <c r="Y176" s="1"/>
  <c r="Y126" s="1"/>
  <c r="V213"/>
  <c r="V204" s="1"/>
  <c r="Y238"/>
  <c r="V245"/>
  <c r="V244" s="1"/>
  <c r="V243" s="1"/>
  <c r="Y268"/>
  <c r="Y274"/>
  <c r="Y273" s="1"/>
  <c r="T315"/>
  <c r="T314" s="1"/>
  <c r="T313" s="1"/>
  <c r="T307" s="1"/>
  <c r="T305" s="1"/>
  <c r="X315"/>
  <c r="X314" s="1"/>
  <c r="X313" s="1"/>
  <c r="X307" s="1"/>
  <c r="X305" s="1"/>
  <c r="Y347"/>
  <c r="Y336" s="1"/>
  <c r="U380"/>
  <c r="U379" s="1"/>
  <c r="U370" s="1"/>
  <c r="W426"/>
  <c r="W425" s="1"/>
  <c r="W424" s="1"/>
  <c r="U431"/>
  <c r="Y431"/>
  <c r="Y426" s="1"/>
  <c r="Y425" s="1"/>
  <c r="Y424" s="1"/>
  <c r="W489"/>
  <c r="W456" s="1"/>
  <c r="W455" s="1"/>
  <c r="W503"/>
  <c r="X636"/>
  <c r="T463"/>
  <c r="T462" s="1"/>
  <c r="X470"/>
  <c r="T519"/>
  <c r="Y557"/>
  <c r="Y556" s="1"/>
  <c r="Y555" s="1"/>
  <c r="Y513" s="1"/>
  <c r="T603"/>
  <c r="X675"/>
  <c r="X674" s="1"/>
  <c r="X463"/>
  <c r="X462" s="1"/>
  <c r="X456" s="1"/>
  <c r="X455" s="1"/>
  <c r="W514"/>
  <c r="X514"/>
  <c r="W526"/>
  <c r="X526"/>
  <c r="X556"/>
  <c r="X555" s="1"/>
  <c r="W581"/>
  <c r="W580" s="1"/>
  <c r="W579" s="1"/>
  <c r="W578" s="1"/>
  <c r="U603"/>
  <c r="U576" s="1"/>
  <c r="V603"/>
  <c r="U636"/>
  <c r="T456"/>
  <c r="T455" s="1"/>
  <c r="V462"/>
  <c r="X489"/>
  <c r="X503"/>
  <c r="T514"/>
  <c r="T526"/>
  <c r="V556"/>
  <c r="V555" s="1"/>
  <c r="V513" s="1"/>
  <c r="V578"/>
  <c r="X581"/>
  <c r="X580" s="1"/>
  <c r="X579" s="1"/>
  <c r="X578" s="1"/>
  <c r="Y619"/>
  <c r="Y603" s="1"/>
  <c r="Y576" s="1"/>
  <c r="W628"/>
  <c r="W627" s="1"/>
  <c r="W603" s="1"/>
  <c r="V665"/>
  <c r="V664" s="1"/>
  <c r="V663" s="1"/>
  <c r="V636" s="1"/>
  <c r="V701"/>
  <c r="V696" s="1"/>
  <c r="T721"/>
  <c r="X724"/>
  <c r="X723" s="1"/>
  <c r="V733"/>
  <c r="U764"/>
  <c r="U763" s="1"/>
  <c r="W764"/>
  <c r="W763" s="1"/>
  <c r="X770"/>
  <c r="V721"/>
  <c r="X739"/>
  <c r="X738" s="1"/>
  <c r="X733" s="1"/>
  <c r="X764"/>
  <c r="X763" s="1"/>
  <c r="Y835"/>
  <c r="Y830" s="1"/>
  <c r="Y829" s="1"/>
  <c r="T674"/>
  <c r="T636" s="1"/>
  <c r="T576" s="1"/>
  <c r="T686"/>
  <c r="T685" s="1"/>
  <c r="X701"/>
  <c r="X696" s="1"/>
  <c r="W724"/>
  <c r="W723" s="1"/>
  <c r="W721" s="1"/>
  <c r="Y764"/>
  <c r="Y763" s="1"/>
  <c r="T830"/>
  <c r="T829" s="1"/>
  <c r="X830"/>
  <c r="X829" s="1"/>
  <c r="X911"/>
  <c r="U911"/>
  <c r="U910" s="1"/>
  <c r="W926"/>
  <c r="W911"/>
  <c r="W910" s="1"/>
  <c r="X926"/>
  <c r="V941"/>
  <c r="T950"/>
  <c r="T941" s="1"/>
  <c r="T910" s="1"/>
  <c r="V911"/>
  <c r="V1018"/>
  <c r="V1017" s="1"/>
  <c r="W1018"/>
  <c r="W1017" s="1"/>
  <c r="T1039"/>
  <c r="T1038" s="1"/>
  <c r="X1039"/>
  <c r="X1038" s="1"/>
  <c r="Y1049"/>
  <c r="Y1048" s="1"/>
  <c r="U1064"/>
  <c r="U1063" s="1"/>
  <c r="U1062" s="1"/>
  <c r="U1060" s="1"/>
  <c r="Y1064"/>
  <c r="W1083"/>
  <c r="Y1140"/>
  <c r="Y1139" s="1"/>
  <c r="U988"/>
  <c r="Y988"/>
  <c r="V1063"/>
  <c r="V1062" s="1"/>
  <c r="V1060" s="1"/>
  <c r="W1063"/>
  <c r="Y1083"/>
  <c r="W1140"/>
  <c r="W1139" s="1"/>
  <c r="W989"/>
  <c r="W988" s="1"/>
  <c r="Y1032"/>
  <c r="Y1031" s="1"/>
  <c r="Y1030" s="1"/>
  <c r="Y1017" s="1"/>
  <c r="U1039"/>
  <c r="U1038" s="1"/>
  <c r="Y1039"/>
  <c r="Y1038" s="1"/>
  <c r="T1064"/>
  <c r="T1063" s="1"/>
  <c r="X1064"/>
  <c r="X1063" s="1"/>
  <c r="X1062" s="1"/>
  <c r="X1060" s="1"/>
  <c r="U1083"/>
  <c r="X1083"/>
  <c r="X1132"/>
  <c r="X1131" s="1"/>
  <c r="T1140"/>
  <c r="T1139" s="1"/>
  <c r="X1140"/>
  <c r="X1139" s="1"/>
  <c r="W1151"/>
  <c r="V1283"/>
  <c r="T1282"/>
  <c r="V1282"/>
  <c r="V1281" s="1"/>
  <c r="V1169" s="1"/>
  <c r="W1283"/>
  <c r="W1282" s="1"/>
  <c r="W1281" s="1"/>
  <c r="U1282"/>
  <c r="U1281" s="1"/>
  <c r="X1283"/>
  <c r="X1282"/>
  <c r="W1182"/>
  <c r="W1181" s="1"/>
  <c r="U1263"/>
  <c r="U1180" s="1"/>
  <c r="U1169" s="1"/>
  <c r="W1263"/>
  <c r="Y1283"/>
  <c r="Y1282" s="1"/>
  <c r="Y1281" s="1"/>
  <c r="Y1169" s="1"/>
  <c r="V1321"/>
  <c r="T1328"/>
  <c r="X1328"/>
  <c r="T1347"/>
  <c r="X1348"/>
  <c r="X1347" s="1"/>
  <c r="V1369"/>
  <c r="Y1424"/>
  <c r="Y1423" s="1"/>
  <c r="Y1348"/>
  <c r="Y1347" s="1"/>
  <c r="Y1346" s="1"/>
  <c r="V1380"/>
  <c r="V1346"/>
  <c r="T1369"/>
  <c r="Y1321"/>
  <c r="W1328"/>
  <c r="W1348"/>
  <c r="W1347" s="1"/>
  <c r="W1346" s="1"/>
  <c r="X1371"/>
  <c r="X1370" s="1"/>
  <c r="T1380"/>
  <c r="X1380"/>
  <c r="Y1400"/>
  <c r="Y1399" s="1"/>
  <c r="Y1397" s="1"/>
  <c r="T1423"/>
  <c r="T1397" s="1"/>
  <c r="X1424"/>
  <c r="X1423" s="1"/>
  <c r="X1397" s="1"/>
  <c r="S117"/>
  <c r="S116" s="1"/>
  <c r="S115" s="1"/>
  <c r="S114" s="1"/>
  <c r="S113" s="1"/>
  <c r="S112" s="1"/>
  <c r="R117"/>
  <c r="R116" s="1"/>
  <c r="R115" s="1"/>
  <c r="R114" s="1"/>
  <c r="R113" s="1"/>
  <c r="R112" s="1"/>
  <c r="Q116"/>
  <c r="Q115" s="1"/>
  <c r="Q114" s="1"/>
  <c r="Q113" s="1"/>
  <c r="Q112" s="1"/>
  <c r="P116"/>
  <c r="P115" s="1"/>
  <c r="P114" s="1"/>
  <c r="P113" s="1"/>
  <c r="P112" s="1"/>
  <c r="O116"/>
  <c r="O115" s="1"/>
  <c r="O114" s="1"/>
  <c r="O113" s="1"/>
  <c r="O112" s="1"/>
  <c r="N116"/>
  <c r="N115" s="1"/>
  <c r="N114" s="1"/>
  <c r="N113" s="1"/>
  <c r="N112" s="1"/>
  <c r="Q1468"/>
  <c r="Q1467" s="1"/>
  <c r="Q1466" s="1"/>
  <c r="Q1465" s="1"/>
  <c r="Q1463" s="1"/>
  <c r="P1468"/>
  <c r="P1467" s="1"/>
  <c r="P1466" s="1"/>
  <c r="P1465" s="1"/>
  <c r="P1463" s="1"/>
  <c r="O1468"/>
  <c r="O1467" s="1"/>
  <c r="O1466" s="1"/>
  <c r="O1465" s="1"/>
  <c r="O1463" s="1"/>
  <c r="N1468"/>
  <c r="N1467"/>
  <c r="N1466" s="1"/>
  <c r="N1465" s="1"/>
  <c r="N1463" s="1"/>
  <c r="Q1460"/>
  <c r="Q1459" s="1"/>
  <c r="Q1458" s="1"/>
  <c r="Q1457" s="1"/>
  <c r="Q1456" s="1"/>
  <c r="Q1454" s="1"/>
  <c r="P1460"/>
  <c r="P1459" s="1"/>
  <c r="P1458" s="1"/>
  <c r="P1457" s="1"/>
  <c r="P1456" s="1"/>
  <c r="P1454" s="1"/>
  <c r="O1460"/>
  <c r="N1460"/>
  <c r="N1459" s="1"/>
  <c r="N1458" s="1"/>
  <c r="N1457" s="1"/>
  <c r="N1456" s="1"/>
  <c r="N1454" s="1"/>
  <c r="O1459"/>
  <c r="O1458" s="1"/>
  <c r="O1457" s="1"/>
  <c r="O1456" s="1"/>
  <c r="O1454" s="1"/>
  <c r="Q1451"/>
  <c r="P1451"/>
  <c r="O1451"/>
  <c r="O1450" s="1"/>
  <c r="O1449" s="1"/>
  <c r="O1448" s="1"/>
  <c r="N1451"/>
  <c r="N1450" s="1"/>
  <c r="N1449" s="1"/>
  <c r="N1448" s="1"/>
  <c r="Q1450"/>
  <c r="Q1449" s="1"/>
  <c r="Q1448" s="1"/>
  <c r="P1450"/>
  <c r="P1449" s="1"/>
  <c r="P1448" s="1"/>
  <c r="Q1446"/>
  <c r="Q1445" s="1"/>
  <c r="Q1444" s="1"/>
  <c r="Q1443" s="1"/>
  <c r="P1446"/>
  <c r="P1445" s="1"/>
  <c r="P1444" s="1"/>
  <c r="P1443" s="1"/>
  <c r="O1446"/>
  <c r="O1445" s="1"/>
  <c r="O1444" s="1"/>
  <c r="O1443" s="1"/>
  <c r="N1446"/>
  <c r="N1445" s="1"/>
  <c r="N1444" s="1"/>
  <c r="N1443" s="1"/>
  <c r="Q1441"/>
  <c r="P1441"/>
  <c r="O1441"/>
  <c r="O1440" s="1"/>
  <c r="O1439" s="1"/>
  <c r="N1441"/>
  <c r="N1440" s="1"/>
  <c r="N1439" s="1"/>
  <c r="Q1440"/>
  <c r="Q1439" s="1"/>
  <c r="P1440"/>
  <c r="P1439" s="1"/>
  <c r="Q1437"/>
  <c r="P1437"/>
  <c r="O1437"/>
  <c r="O1436" s="1"/>
  <c r="N1437"/>
  <c r="N1436" s="1"/>
  <c r="Q1436"/>
  <c r="P1436"/>
  <c r="Q1434"/>
  <c r="Q1433" s="1"/>
  <c r="P1434"/>
  <c r="P1433" s="1"/>
  <c r="O1434"/>
  <c r="N1434"/>
  <c r="N1433" s="1"/>
  <c r="O1433"/>
  <c r="Q1431"/>
  <c r="P1431"/>
  <c r="O1431"/>
  <c r="O1430" s="1"/>
  <c r="O1429" s="1"/>
  <c r="N1431"/>
  <c r="N1430" s="1"/>
  <c r="N1429" s="1"/>
  <c r="Q1430"/>
  <c r="Q1429" s="1"/>
  <c r="P1430"/>
  <c r="P1429" s="1"/>
  <c r="Q1427"/>
  <c r="P1427"/>
  <c r="O1427"/>
  <c r="O1426" s="1"/>
  <c r="O1425" s="1"/>
  <c r="N1427"/>
  <c r="N1426" s="1"/>
  <c r="N1425" s="1"/>
  <c r="Q1426"/>
  <c r="Q1425" s="1"/>
  <c r="P1426"/>
  <c r="P1425" s="1"/>
  <c r="Q1420"/>
  <c r="P1420"/>
  <c r="O1420"/>
  <c r="O1419" s="1"/>
  <c r="N1420"/>
  <c r="N1419" s="1"/>
  <c r="Q1419"/>
  <c r="P1419"/>
  <c r="Q1417"/>
  <c r="Q1416" s="1"/>
  <c r="Q1415" s="1"/>
  <c r="Q1414" s="1"/>
  <c r="Q1413" s="1"/>
  <c r="P1417"/>
  <c r="P1416" s="1"/>
  <c r="O1417"/>
  <c r="N1417"/>
  <c r="N1416" s="1"/>
  <c r="O1416"/>
  <c r="O1415" s="1"/>
  <c r="O1414" s="1"/>
  <c r="O1413" s="1"/>
  <c r="Q1410"/>
  <c r="Q1409" s="1"/>
  <c r="P1410"/>
  <c r="P1409" s="1"/>
  <c r="O1410"/>
  <c r="O1409" s="1"/>
  <c r="N1410"/>
  <c r="N1409" s="1"/>
  <c r="Q1407"/>
  <c r="P1407"/>
  <c r="O1407"/>
  <c r="O1406" s="1"/>
  <c r="N1407"/>
  <c r="N1406" s="1"/>
  <c r="Q1406"/>
  <c r="P1406"/>
  <c r="Q1403"/>
  <c r="P1403"/>
  <c r="O1403"/>
  <c r="O1402" s="1"/>
  <c r="O1401" s="1"/>
  <c r="N1403"/>
  <c r="N1402" s="1"/>
  <c r="N1401" s="1"/>
  <c r="Q1402"/>
  <c r="Q1401" s="1"/>
  <c r="P1402"/>
  <c r="P1401" s="1"/>
  <c r="Q1394"/>
  <c r="Q1393" s="1"/>
  <c r="P1394"/>
  <c r="P1393" s="1"/>
  <c r="O1394"/>
  <c r="N1394"/>
  <c r="O1393"/>
  <c r="N1393"/>
  <c r="Q1391"/>
  <c r="P1391"/>
  <c r="P1390" s="1"/>
  <c r="O1391"/>
  <c r="O1390" s="1"/>
  <c r="N1391"/>
  <c r="N1390" s="1"/>
  <c r="Q1390"/>
  <c r="Q1388"/>
  <c r="Q1387" s="1"/>
  <c r="P1388"/>
  <c r="O1388"/>
  <c r="N1388"/>
  <c r="N1387" s="1"/>
  <c r="P1387"/>
  <c r="O1387"/>
  <c r="Q1385"/>
  <c r="P1385"/>
  <c r="P1384" s="1"/>
  <c r="O1385"/>
  <c r="O1384" s="1"/>
  <c r="N1385"/>
  <c r="N1384" s="1"/>
  <c r="Q1384"/>
  <c r="Q1382"/>
  <c r="Q1381" s="1"/>
  <c r="P1382"/>
  <c r="O1382"/>
  <c r="N1382"/>
  <c r="N1381" s="1"/>
  <c r="P1381"/>
  <c r="O1381"/>
  <c r="Q1374"/>
  <c r="P1374"/>
  <c r="O1374"/>
  <c r="N1374"/>
  <c r="Q1372"/>
  <c r="Q1371" s="1"/>
  <c r="Q1370" s="1"/>
  <c r="P1372"/>
  <c r="P1371" s="1"/>
  <c r="P1370" s="1"/>
  <c r="O1372"/>
  <c r="N1372"/>
  <c r="N1371" s="1"/>
  <c r="N1370" s="1"/>
  <c r="Q1367"/>
  <c r="Q1366" s="1"/>
  <c r="Q1365" s="1"/>
  <c r="P1367"/>
  <c r="P1366" s="1"/>
  <c r="P1365" s="1"/>
  <c r="O1367"/>
  <c r="O1366" s="1"/>
  <c r="O1365" s="1"/>
  <c r="N1367"/>
  <c r="N1366"/>
  <c r="N1365" s="1"/>
  <c r="Q1363"/>
  <c r="P1363"/>
  <c r="O1363"/>
  <c r="N1363"/>
  <c r="Q1361"/>
  <c r="P1361"/>
  <c r="O1361"/>
  <c r="N1361"/>
  <c r="Q1359"/>
  <c r="Q1358" s="1"/>
  <c r="P1359"/>
  <c r="P1358" s="1"/>
  <c r="O1359"/>
  <c r="O1358" s="1"/>
  <c r="N1359"/>
  <c r="N1358" s="1"/>
  <c r="Q1356"/>
  <c r="Q1355" s="1"/>
  <c r="P1356"/>
  <c r="O1356"/>
  <c r="O1355" s="1"/>
  <c r="N1356"/>
  <c r="N1355" s="1"/>
  <c r="P1355"/>
  <c r="Q1353"/>
  <c r="Q1352" s="1"/>
  <c r="P1353"/>
  <c r="P1352" s="1"/>
  <c r="O1353"/>
  <c r="O1352" s="1"/>
  <c r="N1353"/>
  <c r="N1352" s="1"/>
  <c r="Q1350"/>
  <c r="P1350"/>
  <c r="O1350"/>
  <c r="O1349" s="1"/>
  <c r="N1350"/>
  <c r="N1349" s="1"/>
  <c r="Q1349"/>
  <c r="P1349"/>
  <c r="Q1343"/>
  <c r="P1343"/>
  <c r="O1343"/>
  <c r="O1342" s="1"/>
  <c r="N1343"/>
  <c r="N1342" s="1"/>
  <c r="Q1342"/>
  <c r="P1342"/>
  <c r="Q1337"/>
  <c r="P1337"/>
  <c r="O1337"/>
  <c r="O1336" s="1"/>
  <c r="N1337"/>
  <c r="N1336" s="1"/>
  <c r="Q1336"/>
  <c r="P1336"/>
  <c r="Q1334"/>
  <c r="Q1333" s="1"/>
  <c r="P1334"/>
  <c r="O1334"/>
  <c r="O1333" s="1"/>
  <c r="N1334"/>
  <c r="N1333" s="1"/>
  <c r="P1333"/>
  <c r="Q1331"/>
  <c r="Q1330" s="1"/>
  <c r="Q1329" s="1"/>
  <c r="Q1328" s="1"/>
  <c r="P1331"/>
  <c r="O1331"/>
  <c r="O1330" s="1"/>
  <c r="O1329" s="1"/>
  <c r="N1331"/>
  <c r="P1330"/>
  <c r="P1329" s="1"/>
  <c r="P1328" s="1"/>
  <c r="N1330"/>
  <c r="N1329" s="1"/>
  <c r="Q1326"/>
  <c r="Q1325" s="1"/>
  <c r="P1326"/>
  <c r="P1325" s="1"/>
  <c r="O1326"/>
  <c r="O1325" s="1"/>
  <c r="N1326"/>
  <c r="N1325" s="1"/>
  <c r="Q1323"/>
  <c r="Q1322" s="1"/>
  <c r="P1323"/>
  <c r="O1323"/>
  <c r="O1322" s="1"/>
  <c r="N1323"/>
  <c r="P1322"/>
  <c r="N1322"/>
  <c r="Q1319"/>
  <c r="P1319"/>
  <c r="P1318" s="1"/>
  <c r="O1319"/>
  <c r="O1318" s="1"/>
  <c r="N1319"/>
  <c r="N1318" s="1"/>
  <c r="Q1318"/>
  <c r="Q1316"/>
  <c r="Q1315" s="1"/>
  <c r="Q1314" s="1"/>
  <c r="P1316"/>
  <c r="P1315" s="1"/>
  <c r="O1316"/>
  <c r="N1316"/>
  <c r="N1315" s="1"/>
  <c r="O1315"/>
  <c r="Q1312"/>
  <c r="Q1311" s="1"/>
  <c r="P1312"/>
  <c r="P1311" s="1"/>
  <c r="O1312"/>
  <c r="N1312"/>
  <c r="N1311" s="1"/>
  <c r="O1311"/>
  <c r="Q1297"/>
  <c r="P1297"/>
  <c r="O1297"/>
  <c r="O1296" s="1"/>
  <c r="N1297"/>
  <c r="Q1296"/>
  <c r="P1296"/>
  <c r="N1296"/>
  <c r="Q1294"/>
  <c r="Q1293" s="1"/>
  <c r="P1294"/>
  <c r="O1294"/>
  <c r="O1293" s="1"/>
  <c r="N1294"/>
  <c r="N1293" s="1"/>
  <c r="P1293"/>
  <c r="Q1288"/>
  <c r="Q1287" s="1"/>
  <c r="P1288"/>
  <c r="P1287" s="1"/>
  <c r="O1288"/>
  <c r="N1288"/>
  <c r="N1287" s="1"/>
  <c r="O1287"/>
  <c r="Q1285"/>
  <c r="P1285"/>
  <c r="P1284" s="1"/>
  <c r="O1285"/>
  <c r="O1284" s="1"/>
  <c r="N1285"/>
  <c r="N1284" s="1"/>
  <c r="Q1284"/>
  <c r="Q1275"/>
  <c r="Q1274" s="1"/>
  <c r="Q1273" s="1"/>
  <c r="P1275"/>
  <c r="P1274" s="1"/>
  <c r="P1273" s="1"/>
  <c r="O1275"/>
  <c r="O1274" s="1"/>
  <c r="O1273" s="1"/>
  <c r="N1275"/>
  <c r="N1274" s="1"/>
  <c r="N1273" s="1"/>
  <c r="Q1271"/>
  <c r="Q1270" s="1"/>
  <c r="P1271"/>
  <c r="P1270" s="1"/>
  <c r="O1271"/>
  <c r="O1270" s="1"/>
  <c r="N1271"/>
  <c r="N1270" s="1"/>
  <c r="Q1268"/>
  <c r="P1268"/>
  <c r="P1267" s="1"/>
  <c r="O1268"/>
  <c r="O1267" s="1"/>
  <c r="N1268"/>
  <c r="N1267" s="1"/>
  <c r="Q1267"/>
  <c r="Q1265"/>
  <c r="Q1264" s="1"/>
  <c r="Q1263" s="1"/>
  <c r="P1265"/>
  <c r="P1264" s="1"/>
  <c r="O1265"/>
  <c r="N1265"/>
  <c r="N1264" s="1"/>
  <c r="O1264"/>
  <c r="Q1261"/>
  <c r="Q1260" s="1"/>
  <c r="Q1259" s="1"/>
  <c r="Q1258" s="1"/>
  <c r="P1261"/>
  <c r="P1260" s="1"/>
  <c r="P1259" s="1"/>
  <c r="P1258" s="1"/>
  <c r="O1261"/>
  <c r="O1260" s="1"/>
  <c r="O1259" s="1"/>
  <c r="O1258" s="1"/>
  <c r="N1261"/>
  <c r="N1260" s="1"/>
  <c r="N1259" s="1"/>
  <c r="N1258" s="1"/>
  <c r="Q1256"/>
  <c r="P1256"/>
  <c r="P1255" s="1"/>
  <c r="O1256"/>
  <c r="O1255" s="1"/>
  <c r="N1256"/>
  <c r="N1255" s="1"/>
  <c r="Q1255"/>
  <c r="Q1253"/>
  <c r="Q1252" s="1"/>
  <c r="P1253"/>
  <c r="P1252" s="1"/>
  <c r="O1253"/>
  <c r="O1252" s="1"/>
  <c r="N1253"/>
  <c r="N1252" s="1"/>
  <c r="Q1250"/>
  <c r="P1250"/>
  <c r="O1250"/>
  <c r="O1249" s="1"/>
  <c r="N1250"/>
  <c r="N1249" s="1"/>
  <c r="Q1249"/>
  <c r="P1249"/>
  <c r="Q1247"/>
  <c r="Q1246" s="1"/>
  <c r="P1247"/>
  <c r="P1246" s="1"/>
  <c r="O1247"/>
  <c r="O1246" s="1"/>
  <c r="N1247"/>
  <c r="N1246" s="1"/>
  <c r="Q1244"/>
  <c r="Q1243" s="1"/>
  <c r="P1244"/>
  <c r="O1244"/>
  <c r="O1243" s="1"/>
  <c r="N1244"/>
  <c r="N1243" s="1"/>
  <c r="P1243"/>
  <c r="Q1241"/>
  <c r="Q1240" s="1"/>
  <c r="P1241"/>
  <c r="P1240" s="1"/>
  <c r="O1241"/>
  <c r="O1240" s="1"/>
  <c r="N1241"/>
  <c r="N1240" s="1"/>
  <c r="Q1238"/>
  <c r="P1238"/>
  <c r="O1238"/>
  <c r="O1237" s="1"/>
  <c r="N1238"/>
  <c r="N1237" s="1"/>
  <c r="Q1237"/>
  <c r="P1237"/>
  <c r="Q1235"/>
  <c r="Q1234" s="1"/>
  <c r="P1235"/>
  <c r="P1234" s="1"/>
  <c r="O1235"/>
  <c r="O1234" s="1"/>
  <c r="N1235"/>
  <c r="N1234" s="1"/>
  <c r="Q1232"/>
  <c r="P1232"/>
  <c r="O1232"/>
  <c r="O1231" s="1"/>
  <c r="N1232"/>
  <c r="N1231" s="1"/>
  <c r="Q1231"/>
  <c r="P1231"/>
  <c r="Q1229"/>
  <c r="Q1228" s="1"/>
  <c r="P1229"/>
  <c r="P1228" s="1"/>
  <c r="O1229"/>
  <c r="O1228" s="1"/>
  <c r="N1229"/>
  <c r="N1228" s="1"/>
  <c r="Q1223"/>
  <c r="Q1222" s="1"/>
  <c r="P1223"/>
  <c r="P1222" s="1"/>
  <c r="O1223"/>
  <c r="O1222" s="1"/>
  <c r="N1223"/>
  <c r="N1222" s="1"/>
  <c r="Q1220"/>
  <c r="P1220"/>
  <c r="O1220"/>
  <c r="O1219" s="1"/>
  <c r="N1220"/>
  <c r="N1219" s="1"/>
  <c r="Q1219"/>
  <c r="P1219"/>
  <c r="Q1217"/>
  <c r="Q1216" s="1"/>
  <c r="P1217"/>
  <c r="P1216" s="1"/>
  <c r="O1217"/>
  <c r="O1216" s="1"/>
  <c r="N1217"/>
  <c r="N1216" s="1"/>
  <c r="Q1214"/>
  <c r="P1214"/>
  <c r="O1214"/>
  <c r="O1213" s="1"/>
  <c r="N1214"/>
  <c r="N1213" s="1"/>
  <c r="Q1213"/>
  <c r="P1213"/>
  <c r="Q1208"/>
  <c r="P1208"/>
  <c r="O1208"/>
  <c r="O1207" s="1"/>
  <c r="N1208"/>
  <c r="N1207" s="1"/>
  <c r="Q1207"/>
  <c r="P1207"/>
  <c r="Q1205"/>
  <c r="Q1204" s="1"/>
  <c r="P1205"/>
  <c r="P1204" s="1"/>
  <c r="O1205"/>
  <c r="O1204" s="1"/>
  <c r="N1205"/>
  <c r="N1204"/>
  <c r="Q1193"/>
  <c r="Q1192" s="1"/>
  <c r="P1193"/>
  <c r="P1192" s="1"/>
  <c r="O1193"/>
  <c r="N1193"/>
  <c r="N1192" s="1"/>
  <c r="O1192"/>
  <c r="Q1184"/>
  <c r="P1184"/>
  <c r="P1183" s="1"/>
  <c r="O1184"/>
  <c r="O1183" s="1"/>
  <c r="N1184"/>
  <c r="N1183" s="1"/>
  <c r="Q1183"/>
  <c r="Q1177"/>
  <c r="P1177"/>
  <c r="O1177"/>
  <c r="N1177"/>
  <c r="Q1175"/>
  <c r="Q1174" s="1"/>
  <c r="Q1173" s="1"/>
  <c r="Q1172" s="1"/>
  <c r="Q1171" s="1"/>
  <c r="P1175"/>
  <c r="O1175"/>
  <c r="O1174" s="1"/>
  <c r="O1173" s="1"/>
  <c r="O1172" s="1"/>
  <c r="O1171" s="1"/>
  <c r="N1175"/>
  <c r="N1174" s="1"/>
  <c r="N1173" s="1"/>
  <c r="N1172" s="1"/>
  <c r="N1171" s="1"/>
  <c r="P1174"/>
  <c r="P1173" s="1"/>
  <c r="P1172" s="1"/>
  <c r="P1171" s="1"/>
  <c r="Q1166"/>
  <c r="Q1165" s="1"/>
  <c r="Q1164" s="1"/>
  <c r="Q1163" s="1"/>
  <c r="Q1162" s="1"/>
  <c r="P1166"/>
  <c r="P1165" s="1"/>
  <c r="P1164" s="1"/>
  <c r="P1163" s="1"/>
  <c r="P1162" s="1"/>
  <c r="O1166"/>
  <c r="O1165" s="1"/>
  <c r="O1164" s="1"/>
  <c r="O1163" s="1"/>
  <c r="O1162" s="1"/>
  <c r="N1166"/>
  <c r="N1165" s="1"/>
  <c r="N1164" s="1"/>
  <c r="N1163" s="1"/>
  <c r="N1162" s="1"/>
  <c r="Q1158"/>
  <c r="P1158"/>
  <c r="O1158"/>
  <c r="O1157" s="1"/>
  <c r="N1158"/>
  <c r="N1157" s="1"/>
  <c r="Q1157"/>
  <c r="P1157"/>
  <c r="Q1154"/>
  <c r="P1154"/>
  <c r="O1154"/>
  <c r="O1153" s="1"/>
  <c r="O1152" s="1"/>
  <c r="N1154"/>
  <c r="N1153" s="1"/>
  <c r="N1152" s="1"/>
  <c r="N1151" s="1"/>
  <c r="Q1153"/>
  <c r="Q1152" s="1"/>
  <c r="Q1151" s="1"/>
  <c r="P1153"/>
  <c r="P1152" s="1"/>
  <c r="P1151" s="1"/>
  <c r="Q1148"/>
  <c r="P1148"/>
  <c r="O1148"/>
  <c r="O1147" s="1"/>
  <c r="N1148"/>
  <c r="N1147" s="1"/>
  <c r="Q1147"/>
  <c r="P1147"/>
  <c r="Q1145"/>
  <c r="Q1144" s="1"/>
  <c r="P1145"/>
  <c r="P1144" s="1"/>
  <c r="O1145"/>
  <c r="O1144" s="1"/>
  <c r="N1145"/>
  <c r="N1144" s="1"/>
  <c r="Q1142"/>
  <c r="P1142"/>
  <c r="O1142"/>
  <c r="O1141" s="1"/>
  <c r="N1142"/>
  <c r="N1141" s="1"/>
  <c r="Q1141"/>
  <c r="Q1140" s="1"/>
  <c r="Q1139" s="1"/>
  <c r="P1141"/>
  <c r="P1140" s="1"/>
  <c r="P1139" s="1"/>
  <c r="Q1137"/>
  <c r="Q1136" s="1"/>
  <c r="P1137"/>
  <c r="P1136" s="1"/>
  <c r="O1137"/>
  <c r="O1136" s="1"/>
  <c r="N1137"/>
  <c r="N1136" s="1"/>
  <c r="Q1134"/>
  <c r="P1134"/>
  <c r="O1134"/>
  <c r="O1133" s="1"/>
  <c r="N1134"/>
  <c r="Q1133"/>
  <c r="P1133"/>
  <c r="N1133"/>
  <c r="Q1129"/>
  <c r="Q1128" s="1"/>
  <c r="P1129"/>
  <c r="O1129"/>
  <c r="N1129"/>
  <c r="N1128" s="1"/>
  <c r="P1128"/>
  <c r="O1128"/>
  <c r="Q1125"/>
  <c r="Q1124" s="1"/>
  <c r="P1125"/>
  <c r="P1124" s="1"/>
  <c r="O1125"/>
  <c r="O1124" s="1"/>
  <c r="N1125"/>
  <c r="N1124" s="1"/>
  <c r="Q1122"/>
  <c r="Q1121" s="1"/>
  <c r="P1122"/>
  <c r="P1121" s="1"/>
  <c r="O1122"/>
  <c r="O1121" s="1"/>
  <c r="N1122"/>
  <c r="N1121" s="1"/>
  <c r="Q1119"/>
  <c r="Q1118" s="1"/>
  <c r="P1119"/>
  <c r="P1118" s="1"/>
  <c r="O1119"/>
  <c r="O1118" s="1"/>
  <c r="N1119"/>
  <c r="N1118" s="1"/>
  <c r="Q1112"/>
  <c r="Q1111" s="1"/>
  <c r="P1112"/>
  <c r="P1111" s="1"/>
  <c r="O1112"/>
  <c r="O1111" s="1"/>
  <c r="N1112"/>
  <c r="N1111"/>
  <c r="Q1109"/>
  <c r="P1109"/>
  <c r="P1102" s="1"/>
  <c r="O1109"/>
  <c r="N1109"/>
  <c r="Q1107"/>
  <c r="Q1106" s="1"/>
  <c r="Q1105" s="1"/>
  <c r="P1107"/>
  <c r="P1106" s="1"/>
  <c r="P1105" s="1"/>
  <c r="O1107"/>
  <c r="O1106" s="1"/>
  <c r="O1105" s="1"/>
  <c r="N1107"/>
  <c r="N1106"/>
  <c r="N1105" s="1"/>
  <c r="Q1103"/>
  <c r="Q1102" s="1"/>
  <c r="P1103"/>
  <c r="O1103"/>
  <c r="N1103"/>
  <c r="Q1099"/>
  <c r="Q1098" s="1"/>
  <c r="P1099"/>
  <c r="O1099"/>
  <c r="O1098" s="1"/>
  <c r="N1099"/>
  <c r="N1098" s="1"/>
  <c r="P1098"/>
  <c r="Q1095"/>
  <c r="Q1094" s="1"/>
  <c r="P1095"/>
  <c r="O1095"/>
  <c r="O1094" s="1"/>
  <c r="N1095"/>
  <c r="N1094" s="1"/>
  <c r="P1094"/>
  <c r="Q1092"/>
  <c r="P1092"/>
  <c r="O1092"/>
  <c r="O1091" s="1"/>
  <c r="N1092"/>
  <c r="N1091" s="1"/>
  <c r="Q1091"/>
  <c r="P1091"/>
  <c r="Q1088"/>
  <c r="P1088"/>
  <c r="P1087" s="1"/>
  <c r="O1088"/>
  <c r="O1087" s="1"/>
  <c r="N1088"/>
  <c r="N1087" s="1"/>
  <c r="Q1087"/>
  <c r="Q1085"/>
  <c r="Q1084" s="1"/>
  <c r="P1085"/>
  <c r="P1084" s="1"/>
  <c r="O1085"/>
  <c r="N1085"/>
  <c r="N1084" s="1"/>
  <c r="O1084"/>
  <c r="Q1080"/>
  <c r="P1080"/>
  <c r="O1080"/>
  <c r="O1079" s="1"/>
  <c r="N1080"/>
  <c r="N1079" s="1"/>
  <c r="Q1079"/>
  <c r="P1079"/>
  <c r="Q1076"/>
  <c r="P1076"/>
  <c r="O1076"/>
  <c r="O1075" s="1"/>
  <c r="N1076"/>
  <c r="N1075" s="1"/>
  <c r="Q1075"/>
  <c r="P1075"/>
  <c r="Q1073"/>
  <c r="Q1072" s="1"/>
  <c r="P1073"/>
  <c r="P1072" s="1"/>
  <c r="O1073"/>
  <c r="N1073"/>
  <c r="N1072" s="1"/>
  <c r="O1072"/>
  <c r="Q1069"/>
  <c r="Q1068" s="1"/>
  <c r="P1069"/>
  <c r="P1068" s="1"/>
  <c r="O1069"/>
  <c r="N1069"/>
  <c r="O1068"/>
  <c r="N1068"/>
  <c r="Q1066"/>
  <c r="P1066"/>
  <c r="O1066"/>
  <c r="O1065" s="1"/>
  <c r="O1064" s="1"/>
  <c r="N1066"/>
  <c r="N1065" s="1"/>
  <c r="Q1065"/>
  <c r="P1065"/>
  <c r="Q1057"/>
  <c r="Q1056" s="1"/>
  <c r="P1057"/>
  <c r="P1056" s="1"/>
  <c r="O1057"/>
  <c r="N1057"/>
  <c r="O1056"/>
  <c r="N1056"/>
  <c r="Q1054"/>
  <c r="P1054"/>
  <c r="O1054"/>
  <c r="N1054"/>
  <c r="Q1052"/>
  <c r="P1052"/>
  <c r="O1052"/>
  <c r="N1052"/>
  <c r="Q1050"/>
  <c r="P1050"/>
  <c r="P1049" s="1"/>
  <c r="P1048" s="1"/>
  <c r="O1050"/>
  <c r="O1049" s="1"/>
  <c r="O1048" s="1"/>
  <c r="N1050"/>
  <c r="N1049" s="1"/>
  <c r="N1048" s="1"/>
  <c r="Q1049"/>
  <c r="Q1048" s="1"/>
  <c r="Q1046"/>
  <c r="P1046"/>
  <c r="P1045" s="1"/>
  <c r="P1044" s="1"/>
  <c r="O1046"/>
  <c r="O1045" s="1"/>
  <c r="O1044" s="1"/>
  <c r="N1046"/>
  <c r="Q1045"/>
  <c r="Q1044" s="1"/>
  <c r="N1045"/>
  <c r="N1044" s="1"/>
  <c r="Q1042"/>
  <c r="P1042"/>
  <c r="P1041" s="1"/>
  <c r="P1040" s="1"/>
  <c r="O1042"/>
  <c r="O1041" s="1"/>
  <c r="O1040" s="1"/>
  <c r="N1042"/>
  <c r="N1041" s="1"/>
  <c r="N1040" s="1"/>
  <c r="N1039" s="1"/>
  <c r="N1038" s="1"/>
  <c r="Q1041"/>
  <c r="Q1040" s="1"/>
  <c r="Q1035"/>
  <c r="P1035"/>
  <c r="O1035"/>
  <c r="N1035"/>
  <c r="Q1033"/>
  <c r="P1033"/>
  <c r="P1032" s="1"/>
  <c r="P1031" s="1"/>
  <c r="P1030" s="1"/>
  <c r="O1033"/>
  <c r="O1032" s="1"/>
  <c r="O1031" s="1"/>
  <c r="O1030" s="1"/>
  <c r="N1033"/>
  <c r="Q1032"/>
  <c r="Q1031" s="1"/>
  <c r="Q1030" s="1"/>
  <c r="N1032"/>
  <c r="N1031" s="1"/>
  <c r="N1030" s="1"/>
  <c r="Q1028"/>
  <c r="Q1027" s="1"/>
  <c r="P1028"/>
  <c r="O1028"/>
  <c r="O1027" s="1"/>
  <c r="N1028"/>
  <c r="N1027" s="1"/>
  <c r="P1027"/>
  <c r="Q1025"/>
  <c r="P1025"/>
  <c r="P1024" s="1"/>
  <c r="P1023" s="1"/>
  <c r="O1025"/>
  <c r="O1024" s="1"/>
  <c r="O1023" s="1"/>
  <c r="N1025"/>
  <c r="N1024" s="1"/>
  <c r="N1023" s="1"/>
  <c r="Q1024"/>
  <c r="Q1023" s="1"/>
  <c r="Q1021"/>
  <c r="P1021"/>
  <c r="P1020" s="1"/>
  <c r="P1019" s="1"/>
  <c r="O1021"/>
  <c r="O1020" s="1"/>
  <c r="O1019" s="1"/>
  <c r="N1021"/>
  <c r="N1020" s="1"/>
  <c r="N1019" s="1"/>
  <c r="Q1020"/>
  <c r="Q1019" s="1"/>
  <c r="Q1009"/>
  <c r="Q1008" s="1"/>
  <c r="Q1007" s="1"/>
  <c r="Q1006" s="1"/>
  <c r="P1009"/>
  <c r="P1008" s="1"/>
  <c r="P1007" s="1"/>
  <c r="P1006" s="1"/>
  <c r="O1009"/>
  <c r="O1008" s="1"/>
  <c r="O1007" s="1"/>
  <c r="O1006" s="1"/>
  <c r="N1009"/>
  <c r="N1008" s="1"/>
  <c r="N1007" s="1"/>
  <c r="N1006" s="1"/>
  <c r="Q1004"/>
  <c r="P1004"/>
  <c r="P1003" s="1"/>
  <c r="P1002" s="1"/>
  <c r="P1001" s="1"/>
  <c r="O1004"/>
  <c r="O1003" s="1"/>
  <c r="O1002" s="1"/>
  <c r="O1001" s="1"/>
  <c r="N1004"/>
  <c r="Q1003"/>
  <c r="Q1002" s="1"/>
  <c r="Q1001" s="1"/>
  <c r="N1003"/>
  <c r="N1002" s="1"/>
  <c r="N1001" s="1"/>
  <c r="Q996"/>
  <c r="P996"/>
  <c r="P995" s="1"/>
  <c r="P994" s="1"/>
  <c r="O996"/>
  <c r="O995" s="1"/>
  <c r="O994" s="1"/>
  <c r="N996"/>
  <c r="N995" s="1"/>
  <c r="N994" s="1"/>
  <c r="Q995"/>
  <c r="Q994" s="1"/>
  <c r="Q992"/>
  <c r="P992"/>
  <c r="P991" s="1"/>
  <c r="P990" s="1"/>
  <c r="P989" s="1"/>
  <c r="O992"/>
  <c r="O991" s="1"/>
  <c r="O990" s="1"/>
  <c r="N992"/>
  <c r="Q991"/>
  <c r="Q990" s="1"/>
  <c r="Q989" s="1"/>
  <c r="N991"/>
  <c r="N990" s="1"/>
  <c r="Q985"/>
  <c r="P985"/>
  <c r="P984" s="1"/>
  <c r="P983" s="1"/>
  <c r="P982" s="1"/>
  <c r="P981" s="1"/>
  <c r="O985"/>
  <c r="O984" s="1"/>
  <c r="O983" s="1"/>
  <c r="O982" s="1"/>
  <c r="O981" s="1"/>
  <c r="N985"/>
  <c r="N984" s="1"/>
  <c r="N983" s="1"/>
  <c r="N982" s="1"/>
  <c r="N981" s="1"/>
  <c r="Q984"/>
  <c r="Q983" s="1"/>
  <c r="Q982" s="1"/>
  <c r="Q981" s="1"/>
  <c r="Q978"/>
  <c r="P978"/>
  <c r="P977" s="1"/>
  <c r="P976" s="1"/>
  <c r="P975" s="1"/>
  <c r="O978"/>
  <c r="O977" s="1"/>
  <c r="O976" s="1"/>
  <c r="O975" s="1"/>
  <c r="N978"/>
  <c r="Q977"/>
  <c r="Q976" s="1"/>
  <c r="Q975" s="1"/>
  <c r="N977"/>
  <c r="N976" s="1"/>
  <c r="N975" s="1"/>
  <c r="Q973"/>
  <c r="Q972" s="1"/>
  <c r="Q971" s="1"/>
  <c r="Q970" s="1"/>
  <c r="P973"/>
  <c r="O973"/>
  <c r="O972" s="1"/>
  <c r="O971" s="1"/>
  <c r="O970" s="1"/>
  <c r="N973"/>
  <c r="N972" s="1"/>
  <c r="N971" s="1"/>
  <c r="N970" s="1"/>
  <c r="P972"/>
  <c r="P971" s="1"/>
  <c r="P970" s="1"/>
  <c r="Q968"/>
  <c r="Q967" s="1"/>
  <c r="Q966" s="1"/>
  <c r="Q965" s="1"/>
  <c r="P968"/>
  <c r="P967" s="1"/>
  <c r="P966" s="1"/>
  <c r="P965" s="1"/>
  <c r="O968"/>
  <c r="O967" s="1"/>
  <c r="O966" s="1"/>
  <c r="O965" s="1"/>
  <c r="N968"/>
  <c r="N967" s="1"/>
  <c r="N966" s="1"/>
  <c r="N965" s="1"/>
  <c r="Q963"/>
  <c r="Q962" s="1"/>
  <c r="Q961" s="1"/>
  <c r="Q960" s="1"/>
  <c r="P963"/>
  <c r="P962" s="1"/>
  <c r="P961" s="1"/>
  <c r="P960" s="1"/>
  <c r="O963"/>
  <c r="N963"/>
  <c r="N962" s="1"/>
  <c r="N961" s="1"/>
  <c r="N960" s="1"/>
  <c r="O962"/>
  <c r="O961" s="1"/>
  <c r="O960" s="1"/>
  <c r="Q958"/>
  <c r="P958"/>
  <c r="P957" s="1"/>
  <c r="O958"/>
  <c r="O957" s="1"/>
  <c r="N958"/>
  <c r="Q957"/>
  <c r="N957"/>
  <c r="Q955"/>
  <c r="Q954" s="1"/>
  <c r="P955"/>
  <c r="O955"/>
  <c r="N955"/>
  <c r="N954" s="1"/>
  <c r="P954"/>
  <c r="O954"/>
  <c r="Q952"/>
  <c r="P952"/>
  <c r="P951" s="1"/>
  <c r="P950" s="1"/>
  <c r="O952"/>
  <c r="O951" s="1"/>
  <c r="O950" s="1"/>
  <c r="N952"/>
  <c r="Q951"/>
  <c r="N951"/>
  <c r="Q948"/>
  <c r="P948"/>
  <c r="P947" s="1"/>
  <c r="P946" s="1"/>
  <c r="O948"/>
  <c r="O947" s="1"/>
  <c r="O946" s="1"/>
  <c r="N948"/>
  <c r="N947" s="1"/>
  <c r="N946" s="1"/>
  <c r="Q947"/>
  <c r="Q946" s="1"/>
  <c r="Q944"/>
  <c r="P944"/>
  <c r="P943" s="1"/>
  <c r="P942" s="1"/>
  <c r="O944"/>
  <c r="O943" s="1"/>
  <c r="O942" s="1"/>
  <c r="N944"/>
  <c r="N943" s="1"/>
  <c r="N942" s="1"/>
  <c r="Q943"/>
  <c r="Q942" s="1"/>
  <c r="Q939"/>
  <c r="Q938" s="1"/>
  <c r="P939"/>
  <c r="O939"/>
  <c r="O938" s="1"/>
  <c r="N939"/>
  <c r="N938" s="1"/>
  <c r="P938"/>
  <c r="Q936"/>
  <c r="P936"/>
  <c r="P935" s="1"/>
  <c r="O936"/>
  <c r="O935" s="1"/>
  <c r="N936"/>
  <c r="N935" s="1"/>
  <c r="Q935"/>
  <c r="Q933"/>
  <c r="Q932" s="1"/>
  <c r="Q931" s="1"/>
  <c r="P933"/>
  <c r="P932" s="1"/>
  <c r="P931" s="1"/>
  <c r="O933"/>
  <c r="N933"/>
  <c r="N932" s="1"/>
  <c r="N931" s="1"/>
  <c r="O932"/>
  <c r="O931" s="1"/>
  <c r="Q929"/>
  <c r="Q928" s="1"/>
  <c r="Q927" s="1"/>
  <c r="P929"/>
  <c r="O929"/>
  <c r="O928" s="1"/>
  <c r="O927" s="1"/>
  <c r="N929"/>
  <c r="N928" s="1"/>
  <c r="N927" s="1"/>
  <c r="P928"/>
  <c r="P927" s="1"/>
  <c r="Q924"/>
  <c r="Q923" s="1"/>
  <c r="P924"/>
  <c r="P923" s="1"/>
  <c r="O924"/>
  <c r="O923" s="1"/>
  <c r="N924"/>
  <c r="N923" s="1"/>
  <c r="Q921"/>
  <c r="Q920" s="1"/>
  <c r="P921"/>
  <c r="P920" s="1"/>
  <c r="O921"/>
  <c r="O920" s="1"/>
  <c r="N921"/>
  <c r="N920" s="1"/>
  <c r="Q918"/>
  <c r="Q917" s="1"/>
  <c r="Q916" s="1"/>
  <c r="P918"/>
  <c r="P917" s="1"/>
  <c r="P916" s="1"/>
  <c r="O918"/>
  <c r="O917" s="1"/>
  <c r="O916" s="1"/>
  <c r="N918"/>
  <c r="N917"/>
  <c r="N916" s="1"/>
  <c r="Q914"/>
  <c r="P914"/>
  <c r="P913" s="1"/>
  <c r="P912" s="1"/>
  <c r="O914"/>
  <c r="O913" s="1"/>
  <c r="O912" s="1"/>
  <c r="N914"/>
  <c r="N913" s="1"/>
  <c r="N912" s="1"/>
  <c r="Q913"/>
  <c r="Q912" s="1"/>
  <c r="Q907"/>
  <c r="Q906" s="1"/>
  <c r="Q905" s="1"/>
  <c r="Q904" s="1"/>
  <c r="P907"/>
  <c r="P906" s="1"/>
  <c r="P905" s="1"/>
  <c r="P904" s="1"/>
  <c r="O907"/>
  <c r="O906" s="1"/>
  <c r="O905" s="1"/>
  <c r="O904" s="1"/>
  <c r="N907"/>
  <c r="N906" s="1"/>
  <c r="N905" s="1"/>
  <c r="N904" s="1"/>
  <c r="Q902"/>
  <c r="Q901" s="1"/>
  <c r="P902"/>
  <c r="O902"/>
  <c r="O901" s="1"/>
  <c r="N902"/>
  <c r="N901" s="1"/>
  <c r="P901"/>
  <c r="Q899"/>
  <c r="P899"/>
  <c r="P898" s="1"/>
  <c r="P897" s="1"/>
  <c r="O899"/>
  <c r="O898" s="1"/>
  <c r="O897" s="1"/>
  <c r="N899"/>
  <c r="N898" s="1"/>
  <c r="N897" s="1"/>
  <c r="N896" s="1"/>
  <c r="Q898"/>
  <c r="Q897" s="1"/>
  <c r="Q894"/>
  <c r="Q893" s="1"/>
  <c r="P894"/>
  <c r="O894"/>
  <c r="O893" s="1"/>
  <c r="N894"/>
  <c r="N893" s="1"/>
  <c r="P893"/>
  <c r="Q891"/>
  <c r="P891"/>
  <c r="P890" s="1"/>
  <c r="O891"/>
  <c r="O890" s="1"/>
  <c r="N891"/>
  <c r="N890" s="1"/>
  <c r="Q890"/>
  <c r="Q888"/>
  <c r="Q887" s="1"/>
  <c r="P888"/>
  <c r="P887" s="1"/>
  <c r="O888"/>
  <c r="N888"/>
  <c r="N887" s="1"/>
  <c r="O887"/>
  <c r="Q885"/>
  <c r="P885"/>
  <c r="P884" s="1"/>
  <c r="O885"/>
  <c r="O884" s="1"/>
  <c r="N885"/>
  <c r="N884" s="1"/>
  <c r="Q884"/>
  <c r="Q882"/>
  <c r="Q881" s="1"/>
  <c r="P882"/>
  <c r="O882"/>
  <c r="O881" s="1"/>
  <c r="N882"/>
  <c r="N881" s="1"/>
  <c r="P881"/>
  <c r="Q879"/>
  <c r="P879"/>
  <c r="P878" s="1"/>
  <c r="O879"/>
  <c r="O878" s="1"/>
  <c r="N879"/>
  <c r="Q878"/>
  <c r="N878"/>
  <c r="Q876"/>
  <c r="Q875" s="1"/>
  <c r="P876"/>
  <c r="P875" s="1"/>
  <c r="O876"/>
  <c r="O875" s="1"/>
  <c r="N876"/>
  <c r="N875" s="1"/>
  <c r="Q873"/>
  <c r="P873"/>
  <c r="P872" s="1"/>
  <c r="O873"/>
  <c r="O872" s="1"/>
  <c r="N873"/>
  <c r="N872" s="1"/>
  <c r="Q872"/>
  <c r="Q870"/>
  <c r="Q869" s="1"/>
  <c r="P870"/>
  <c r="P869" s="1"/>
  <c r="O870"/>
  <c r="N870"/>
  <c r="N869" s="1"/>
  <c r="O869"/>
  <c r="Q867"/>
  <c r="P867"/>
  <c r="P866" s="1"/>
  <c r="O867"/>
  <c r="O866" s="1"/>
  <c r="N867"/>
  <c r="N866" s="1"/>
  <c r="Q866"/>
  <c r="Q861"/>
  <c r="P861"/>
  <c r="P860" s="1"/>
  <c r="O861"/>
  <c r="O860" s="1"/>
  <c r="N861"/>
  <c r="N860" s="1"/>
  <c r="Q860"/>
  <c r="Q858"/>
  <c r="Q857" s="1"/>
  <c r="P858"/>
  <c r="P857" s="1"/>
  <c r="O858"/>
  <c r="O857" s="1"/>
  <c r="N858"/>
  <c r="N857" s="1"/>
  <c r="Q854"/>
  <c r="Q853" s="1"/>
  <c r="P854"/>
  <c r="P853" s="1"/>
  <c r="O854"/>
  <c r="O853" s="1"/>
  <c r="N854"/>
  <c r="N853" s="1"/>
  <c r="Q851"/>
  <c r="P851"/>
  <c r="P850" s="1"/>
  <c r="O851"/>
  <c r="O850" s="1"/>
  <c r="N851"/>
  <c r="N850" s="1"/>
  <c r="Q850"/>
  <c r="Q847"/>
  <c r="P847"/>
  <c r="P846" s="1"/>
  <c r="P845" s="1"/>
  <c r="O847"/>
  <c r="O846" s="1"/>
  <c r="O845" s="1"/>
  <c r="N847"/>
  <c r="N846" s="1"/>
  <c r="N845" s="1"/>
  <c r="Q846"/>
  <c r="Q845" s="1"/>
  <c r="Q843"/>
  <c r="P843"/>
  <c r="P842" s="1"/>
  <c r="O843"/>
  <c r="O842" s="1"/>
  <c r="N843"/>
  <c r="N842" s="1"/>
  <c r="Q842"/>
  <c r="Q840"/>
  <c r="Q839" s="1"/>
  <c r="P840"/>
  <c r="O840"/>
  <c r="O839" s="1"/>
  <c r="N840"/>
  <c r="N839" s="1"/>
  <c r="P839"/>
  <c r="Q837"/>
  <c r="P837"/>
  <c r="P836" s="1"/>
  <c r="O837"/>
  <c r="O836" s="1"/>
  <c r="N837"/>
  <c r="N836" s="1"/>
  <c r="Q836"/>
  <c r="Q833"/>
  <c r="P833"/>
  <c r="P832" s="1"/>
  <c r="P831" s="1"/>
  <c r="O833"/>
  <c r="O832" s="1"/>
  <c r="O831" s="1"/>
  <c r="N833"/>
  <c r="Q832"/>
  <c r="Q831" s="1"/>
  <c r="N832"/>
  <c r="N831" s="1"/>
  <c r="Q826"/>
  <c r="P826"/>
  <c r="P825" s="1"/>
  <c r="P824" s="1"/>
  <c r="P823" s="1"/>
  <c r="O826"/>
  <c r="O825" s="1"/>
  <c r="O824" s="1"/>
  <c r="O823" s="1"/>
  <c r="N826"/>
  <c r="N825" s="1"/>
  <c r="N824" s="1"/>
  <c r="N823" s="1"/>
  <c r="Q825"/>
  <c r="Q824" s="1"/>
  <c r="Q823" s="1"/>
  <c r="Q820"/>
  <c r="P820"/>
  <c r="P819" s="1"/>
  <c r="P818" s="1"/>
  <c r="P817" s="1"/>
  <c r="O820"/>
  <c r="O819" s="1"/>
  <c r="O818" s="1"/>
  <c r="O817" s="1"/>
  <c r="N820"/>
  <c r="Q819"/>
  <c r="Q818" s="1"/>
  <c r="Q817" s="1"/>
  <c r="N819"/>
  <c r="N818" s="1"/>
  <c r="N817" s="1"/>
  <c r="Q815"/>
  <c r="Q814" s="1"/>
  <c r="P815"/>
  <c r="P814" s="1"/>
  <c r="O815"/>
  <c r="N815"/>
  <c r="N814" s="1"/>
  <c r="O814"/>
  <c r="Q812"/>
  <c r="Q811" s="1"/>
  <c r="P812"/>
  <c r="P811" s="1"/>
  <c r="O812"/>
  <c r="O811" s="1"/>
  <c r="N812"/>
  <c r="N811" s="1"/>
  <c r="Q808"/>
  <c r="P808"/>
  <c r="P807" s="1"/>
  <c r="O808"/>
  <c r="O807" s="1"/>
  <c r="N808"/>
  <c r="N807" s="1"/>
  <c r="Q807"/>
  <c r="Q804"/>
  <c r="P804"/>
  <c r="P803" s="1"/>
  <c r="O804"/>
  <c r="O803" s="1"/>
  <c r="N804"/>
  <c r="Q803"/>
  <c r="N803"/>
  <c r="Q800"/>
  <c r="P800"/>
  <c r="P799" s="1"/>
  <c r="O800"/>
  <c r="O799" s="1"/>
  <c r="N800"/>
  <c r="N799" s="1"/>
  <c r="Q799"/>
  <c r="Q796"/>
  <c r="P796"/>
  <c r="P795" s="1"/>
  <c r="O796"/>
  <c r="O795" s="1"/>
  <c r="N796"/>
  <c r="N795" s="1"/>
  <c r="Q795"/>
  <c r="Q792"/>
  <c r="P792"/>
  <c r="P791" s="1"/>
  <c r="O792"/>
  <c r="O791" s="1"/>
  <c r="N792"/>
  <c r="Q791"/>
  <c r="N791"/>
  <c r="Q788"/>
  <c r="P788"/>
  <c r="P787" s="1"/>
  <c r="O788"/>
  <c r="O787" s="1"/>
  <c r="N788"/>
  <c r="N787" s="1"/>
  <c r="Q787"/>
  <c r="Q784"/>
  <c r="P784"/>
  <c r="P783" s="1"/>
  <c r="O784"/>
  <c r="O783" s="1"/>
  <c r="O782" s="1"/>
  <c r="N784"/>
  <c r="Q783"/>
  <c r="Q782" s="1"/>
  <c r="N783"/>
  <c r="Q780"/>
  <c r="P780"/>
  <c r="P779" s="1"/>
  <c r="P778" s="1"/>
  <c r="O780"/>
  <c r="O779" s="1"/>
  <c r="O778" s="1"/>
  <c r="N780"/>
  <c r="Q779"/>
  <c r="Q778" s="1"/>
  <c r="N779"/>
  <c r="N778" s="1"/>
  <c r="Q775"/>
  <c r="Q774" s="1"/>
  <c r="P775"/>
  <c r="O775"/>
  <c r="O774" s="1"/>
  <c r="N775"/>
  <c r="N774" s="1"/>
  <c r="P774"/>
  <c r="Q772"/>
  <c r="P772"/>
  <c r="P771" s="1"/>
  <c r="P770" s="1"/>
  <c r="O772"/>
  <c r="O771" s="1"/>
  <c r="N772"/>
  <c r="Q771"/>
  <c r="N771"/>
  <c r="Q767"/>
  <c r="Q766" s="1"/>
  <c r="Q765" s="1"/>
  <c r="P767"/>
  <c r="O767"/>
  <c r="O766" s="1"/>
  <c r="O765" s="1"/>
  <c r="N767"/>
  <c r="N766" s="1"/>
  <c r="N765" s="1"/>
  <c r="P766"/>
  <c r="P765"/>
  <c r="Q758"/>
  <c r="P758"/>
  <c r="O758"/>
  <c r="O757" s="1"/>
  <c r="O756" s="1"/>
  <c r="N758"/>
  <c r="N757" s="1"/>
  <c r="N756" s="1"/>
  <c r="Q757"/>
  <c r="Q756" s="1"/>
  <c r="P757"/>
  <c r="P756" s="1"/>
  <c r="Q754"/>
  <c r="Q753" s="1"/>
  <c r="P754"/>
  <c r="P753" s="1"/>
  <c r="O754"/>
  <c r="O753" s="1"/>
  <c r="N754"/>
  <c r="N753" s="1"/>
  <c r="Q751"/>
  <c r="Q750" s="1"/>
  <c r="Q749" s="1"/>
  <c r="P751"/>
  <c r="O751"/>
  <c r="O750" s="1"/>
  <c r="O749" s="1"/>
  <c r="N751"/>
  <c r="N750" s="1"/>
  <c r="N749" s="1"/>
  <c r="P750"/>
  <c r="P749" s="1"/>
  <c r="Q747"/>
  <c r="Q746" s="1"/>
  <c r="P747"/>
  <c r="O747"/>
  <c r="O746" s="1"/>
  <c r="N747"/>
  <c r="P746"/>
  <c r="N746"/>
  <c r="Q744"/>
  <c r="Q743" s="1"/>
  <c r="P744"/>
  <c r="O744"/>
  <c r="O743" s="1"/>
  <c r="N744"/>
  <c r="N743" s="1"/>
  <c r="P743"/>
  <c r="Q741"/>
  <c r="Q740" s="1"/>
  <c r="P741"/>
  <c r="P740" s="1"/>
  <c r="P739" s="1"/>
  <c r="O741"/>
  <c r="N741"/>
  <c r="O740"/>
  <c r="N740"/>
  <c r="N739" s="1"/>
  <c r="Q736"/>
  <c r="P736"/>
  <c r="O736"/>
  <c r="O735" s="1"/>
  <c r="O734" s="1"/>
  <c r="N736"/>
  <c r="N735" s="1"/>
  <c r="N734" s="1"/>
  <c r="Q735"/>
  <c r="Q734" s="1"/>
  <c r="P735"/>
  <c r="P734" s="1"/>
  <c r="Q730"/>
  <c r="Q729" s="1"/>
  <c r="P730"/>
  <c r="P729" s="1"/>
  <c r="O730"/>
  <c r="N730"/>
  <c r="N729" s="1"/>
  <c r="O729"/>
  <c r="Q727"/>
  <c r="P727"/>
  <c r="O727"/>
  <c r="O726" s="1"/>
  <c r="O725" s="1"/>
  <c r="N727"/>
  <c r="N726" s="1"/>
  <c r="N725" s="1"/>
  <c r="Q726"/>
  <c r="Q725" s="1"/>
  <c r="P726"/>
  <c r="P725"/>
  <c r="Q718"/>
  <c r="Q717" s="1"/>
  <c r="Q716" s="1"/>
  <c r="Q715" s="1"/>
  <c r="P718"/>
  <c r="P717" s="1"/>
  <c r="P716" s="1"/>
  <c r="P715" s="1"/>
  <c r="O718"/>
  <c r="N718"/>
  <c r="N717" s="1"/>
  <c r="N716" s="1"/>
  <c r="N715" s="1"/>
  <c r="O717"/>
  <c r="O716" s="1"/>
  <c r="O715" s="1"/>
  <c r="Q713"/>
  <c r="P713"/>
  <c r="O713"/>
  <c r="O712" s="1"/>
  <c r="O711" s="1"/>
  <c r="O710" s="1"/>
  <c r="N713"/>
  <c r="N712" s="1"/>
  <c r="N711" s="1"/>
  <c r="N710" s="1"/>
  <c r="Q712"/>
  <c r="Q711" s="1"/>
  <c r="P712"/>
  <c r="P711" s="1"/>
  <c r="P710" s="1"/>
  <c r="Q710"/>
  <c r="Q708"/>
  <c r="Q707" s="1"/>
  <c r="Q706" s="1"/>
  <c r="P708"/>
  <c r="O708"/>
  <c r="O707" s="1"/>
  <c r="O706" s="1"/>
  <c r="N708"/>
  <c r="N707" s="1"/>
  <c r="N706" s="1"/>
  <c r="P707"/>
  <c r="P706" s="1"/>
  <c r="Q704"/>
  <c r="Q703" s="1"/>
  <c r="Q702" s="1"/>
  <c r="P704"/>
  <c r="P703" s="1"/>
  <c r="P702" s="1"/>
  <c r="O704"/>
  <c r="O703" s="1"/>
  <c r="O702" s="1"/>
  <c r="N704"/>
  <c r="N703" s="1"/>
  <c r="N702" s="1"/>
  <c r="Q699"/>
  <c r="P699"/>
  <c r="P698" s="1"/>
  <c r="P697" s="1"/>
  <c r="O699"/>
  <c r="O698" s="1"/>
  <c r="O697" s="1"/>
  <c r="N699"/>
  <c r="Q698"/>
  <c r="Q697" s="1"/>
  <c r="N698"/>
  <c r="N697" s="1"/>
  <c r="Q691"/>
  <c r="P691"/>
  <c r="O691"/>
  <c r="O690" s="1"/>
  <c r="N691"/>
  <c r="N690" s="1"/>
  <c r="Q690"/>
  <c r="P690"/>
  <c r="Q688"/>
  <c r="Q687" s="1"/>
  <c r="Q686" s="1"/>
  <c r="Q685" s="1"/>
  <c r="P688"/>
  <c r="P687" s="1"/>
  <c r="P686" s="1"/>
  <c r="P685" s="1"/>
  <c r="O688"/>
  <c r="N688"/>
  <c r="N687" s="1"/>
  <c r="O687"/>
  <c r="O686" s="1"/>
  <c r="O685" s="1"/>
  <c r="Q683"/>
  <c r="P683"/>
  <c r="O683"/>
  <c r="N683"/>
  <c r="Q681"/>
  <c r="P681"/>
  <c r="P680" s="1"/>
  <c r="O681"/>
  <c r="O680" s="1"/>
  <c r="N681"/>
  <c r="N680" s="1"/>
  <c r="Q680"/>
  <c r="Q678"/>
  <c r="P678"/>
  <c r="O678"/>
  <c r="N678"/>
  <c r="Q676"/>
  <c r="P676"/>
  <c r="O676"/>
  <c r="O675" s="1"/>
  <c r="N676"/>
  <c r="N675" s="1"/>
  <c r="P675"/>
  <c r="Q672"/>
  <c r="Q671" s="1"/>
  <c r="P672"/>
  <c r="P671" s="1"/>
  <c r="O672"/>
  <c r="N672"/>
  <c r="N671" s="1"/>
  <c r="O671"/>
  <c r="Q668"/>
  <c r="P668"/>
  <c r="O668"/>
  <c r="N668"/>
  <c r="Q666"/>
  <c r="P666"/>
  <c r="P665" s="1"/>
  <c r="P664" s="1"/>
  <c r="O666"/>
  <c r="N666"/>
  <c r="O665"/>
  <c r="O664" s="1"/>
  <c r="N665"/>
  <c r="N664" s="1"/>
  <c r="Q661"/>
  <c r="P661"/>
  <c r="O661"/>
  <c r="O660" s="1"/>
  <c r="O659" s="1"/>
  <c r="O658" s="1"/>
  <c r="N661"/>
  <c r="Q660"/>
  <c r="Q659" s="1"/>
  <c r="P660"/>
  <c r="P659" s="1"/>
  <c r="P658" s="1"/>
  <c r="N660"/>
  <c r="N659" s="1"/>
  <c r="N658" s="1"/>
  <c r="Q658"/>
  <c r="Q656"/>
  <c r="Q655" s="1"/>
  <c r="Q654" s="1"/>
  <c r="Q653" s="1"/>
  <c r="P656"/>
  <c r="O656"/>
  <c r="N656"/>
  <c r="P655"/>
  <c r="P654" s="1"/>
  <c r="P653" s="1"/>
  <c r="O655"/>
  <c r="O654" s="1"/>
  <c r="O653" s="1"/>
  <c r="N655"/>
  <c r="N654" s="1"/>
  <c r="N653" s="1"/>
  <c r="Q651"/>
  <c r="P651"/>
  <c r="O651"/>
  <c r="O650" s="1"/>
  <c r="O649" s="1"/>
  <c r="O648" s="1"/>
  <c r="N651"/>
  <c r="N650" s="1"/>
  <c r="N649" s="1"/>
  <c r="N648" s="1"/>
  <c r="Q650"/>
  <c r="Q649" s="1"/>
  <c r="Q648" s="1"/>
  <c r="P650"/>
  <c r="P649"/>
  <c r="P648" s="1"/>
  <c r="Q646"/>
  <c r="Q645" s="1"/>
  <c r="Q644" s="1"/>
  <c r="Q643" s="1"/>
  <c r="Q642" s="1"/>
  <c r="P646"/>
  <c r="O646"/>
  <c r="O645" s="1"/>
  <c r="O644" s="1"/>
  <c r="O643" s="1"/>
  <c r="O642" s="1"/>
  <c r="N646"/>
  <c r="P645"/>
  <c r="P644" s="1"/>
  <c r="P643" s="1"/>
  <c r="P642" s="1"/>
  <c r="N645"/>
  <c r="N644" s="1"/>
  <c r="N643" s="1"/>
  <c r="N642" s="1"/>
  <c r="Q640"/>
  <c r="Q639" s="1"/>
  <c r="Q638" s="1"/>
  <c r="Q637" s="1"/>
  <c r="P640"/>
  <c r="P639" s="1"/>
  <c r="P638" s="1"/>
  <c r="P637" s="1"/>
  <c r="O640"/>
  <c r="N640"/>
  <c r="O639"/>
  <c r="O638" s="1"/>
  <c r="O637" s="1"/>
  <c r="N639"/>
  <c r="N638" s="1"/>
  <c r="N637" s="1"/>
  <c r="Q633"/>
  <c r="Q632" s="1"/>
  <c r="P633"/>
  <c r="P632" s="1"/>
  <c r="O633"/>
  <c r="N633"/>
  <c r="N632" s="1"/>
  <c r="O632"/>
  <c r="Q630"/>
  <c r="Q629" s="1"/>
  <c r="P630"/>
  <c r="O630"/>
  <c r="O629" s="1"/>
  <c r="O628" s="1"/>
  <c r="O627" s="1"/>
  <c r="N630"/>
  <c r="N629" s="1"/>
  <c r="P629"/>
  <c r="Q625"/>
  <c r="Q624" s="1"/>
  <c r="P625"/>
  <c r="P624" s="1"/>
  <c r="O625"/>
  <c r="O624" s="1"/>
  <c r="N625"/>
  <c r="N624" s="1"/>
  <c r="Q622"/>
  <c r="P622"/>
  <c r="O622"/>
  <c r="O621" s="1"/>
  <c r="O620" s="1"/>
  <c r="N622"/>
  <c r="N621" s="1"/>
  <c r="N620" s="1"/>
  <c r="Q621"/>
  <c r="Q620" s="1"/>
  <c r="P621"/>
  <c r="P620" s="1"/>
  <c r="P619" s="1"/>
  <c r="Q617"/>
  <c r="Q616" s="1"/>
  <c r="Q615" s="1"/>
  <c r="Q614" s="1"/>
  <c r="P617"/>
  <c r="P616" s="1"/>
  <c r="P615" s="1"/>
  <c r="P614" s="1"/>
  <c r="O617"/>
  <c r="N617"/>
  <c r="N616" s="1"/>
  <c r="N615" s="1"/>
  <c r="N614" s="1"/>
  <c r="O616"/>
  <c r="O615" s="1"/>
  <c r="O614" s="1"/>
  <c r="Q612"/>
  <c r="P612"/>
  <c r="O612"/>
  <c r="O611" s="1"/>
  <c r="O610" s="1"/>
  <c r="O609" s="1"/>
  <c r="N612"/>
  <c r="N611" s="1"/>
  <c r="N610" s="1"/>
  <c r="N609" s="1"/>
  <c r="Q611"/>
  <c r="Q610" s="1"/>
  <c r="Q609" s="1"/>
  <c r="P611"/>
  <c r="P610" s="1"/>
  <c r="P609" s="1"/>
  <c r="Q607"/>
  <c r="Q606" s="1"/>
  <c r="Q605" s="1"/>
  <c r="Q604" s="1"/>
  <c r="P607"/>
  <c r="P606" s="1"/>
  <c r="P605" s="1"/>
  <c r="P604" s="1"/>
  <c r="O607"/>
  <c r="N607"/>
  <c r="N606" s="1"/>
  <c r="N605" s="1"/>
  <c r="N604" s="1"/>
  <c r="O606"/>
  <c r="O605" s="1"/>
  <c r="O604" s="1"/>
  <c r="Q600"/>
  <c r="Q599" s="1"/>
  <c r="P600"/>
  <c r="P599" s="1"/>
  <c r="O600"/>
  <c r="O599" s="1"/>
  <c r="N600"/>
  <c r="N599" s="1"/>
  <c r="Q597"/>
  <c r="P597"/>
  <c r="O597"/>
  <c r="O596" s="1"/>
  <c r="N597"/>
  <c r="N596" s="1"/>
  <c r="Q596"/>
  <c r="P596"/>
  <c r="Q592"/>
  <c r="Q591" s="1"/>
  <c r="Q590" s="1"/>
  <c r="Q589" s="1"/>
  <c r="P592"/>
  <c r="P591" s="1"/>
  <c r="P590" s="1"/>
  <c r="P589" s="1"/>
  <c r="O592"/>
  <c r="O591" s="1"/>
  <c r="O590" s="1"/>
  <c r="O589" s="1"/>
  <c r="N592"/>
  <c r="N591"/>
  <c r="N590" s="1"/>
  <c r="N589" s="1"/>
  <c r="Q587"/>
  <c r="P587"/>
  <c r="O587"/>
  <c r="O586" s="1"/>
  <c r="N587"/>
  <c r="N586" s="1"/>
  <c r="Q586"/>
  <c r="P586"/>
  <c r="Q584"/>
  <c r="P584"/>
  <c r="O584"/>
  <c r="N584"/>
  <c r="Q582"/>
  <c r="P582"/>
  <c r="O582"/>
  <c r="N582"/>
  <c r="N581" s="1"/>
  <c r="N580" s="1"/>
  <c r="Q573"/>
  <c r="P573"/>
  <c r="P572" s="1"/>
  <c r="P571" s="1"/>
  <c r="O573"/>
  <c r="O572" s="1"/>
  <c r="O571" s="1"/>
  <c r="N573"/>
  <c r="N572" s="1"/>
  <c r="N571" s="1"/>
  <c r="Q572"/>
  <c r="Q571" s="1"/>
  <c r="Q569"/>
  <c r="P569"/>
  <c r="O569"/>
  <c r="O568" s="1"/>
  <c r="N569"/>
  <c r="N568" s="1"/>
  <c r="Q568"/>
  <c r="P568"/>
  <c r="Q566"/>
  <c r="Q565" s="1"/>
  <c r="P566"/>
  <c r="P565" s="1"/>
  <c r="O566"/>
  <c r="O565" s="1"/>
  <c r="N566"/>
  <c r="N565" s="1"/>
  <c r="Q560"/>
  <c r="P560"/>
  <c r="O560"/>
  <c r="N560"/>
  <c r="Q558"/>
  <c r="P558"/>
  <c r="O558"/>
  <c r="O557" s="1"/>
  <c r="N558"/>
  <c r="N557" s="1"/>
  <c r="Q557"/>
  <c r="P557"/>
  <c r="Q553"/>
  <c r="Q552" s="1"/>
  <c r="Q551" s="1"/>
  <c r="Q550" s="1"/>
  <c r="P553"/>
  <c r="P552" s="1"/>
  <c r="P551" s="1"/>
  <c r="P550" s="1"/>
  <c r="O553"/>
  <c r="O552" s="1"/>
  <c r="O551" s="1"/>
  <c r="O550" s="1"/>
  <c r="N553"/>
  <c r="N552" s="1"/>
  <c r="N551" s="1"/>
  <c r="N550" s="1"/>
  <c r="Q533"/>
  <c r="Q532" s="1"/>
  <c r="Q531" s="1"/>
  <c r="P533"/>
  <c r="P532" s="1"/>
  <c r="P531" s="1"/>
  <c r="O533"/>
  <c r="N533"/>
  <c r="N532" s="1"/>
  <c r="N531" s="1"/>
  <c r="O532"/>
  <c r="O531" s="1"/>
  <c r="Q529"/>
  <c r="Q528" s="1"/>
  <c r="Q527" s="1"/>
  <c r="P529"/>
  <c r="P528" s="1"/>
  <c r="P527" s="1"/>
  <c r="O529"/>
  <c r="O528" s="1"/>
  <c r="O527" s="1"/>
  <c r="N529"/>
  <c r="N528" s="1"/>
  <c r="N527" s="1"/>
  <c r="Q524"/>
  <c r="P524"/>
  <c r="O524"/>
  <c r="O523" s="1"/>
  <c r="N524"/>
  <c r="N523" s="1"/>
  <c r="Q523"/>
  <c r="P523"/>
  <c r="Q521"/>
  <c r="Q520" s="1"/>
  <c r="Q519" s="1"/>
  <c r="P521"/>
  <c r="P520" s="1"/>
  <c r="P519" s="1"/>
  <c r="O521"/>
  <c r="O520" s="1"/>
  <c r="N521"/>
  <c r="N520" s="1"/>
  <c r="Q517"/>
  <c r="Q516" s="1"/>
  <c r="Q515" s="1"/>
  <c r="Q514" s="1"/>
  <c r="P517"/>
  <c r="P516" s="1"/>
  <c r="P515" s="1"/>
  <c r="P514" s="1"/>
  <c r="O517"/>
  <c r="N517"/>
  <c r="N516" s="1"/>
  <c r="N515" s="1"/>
  <c r="O516"/>
  <c r="O515" s="1"/>
  <c r="Q510"/>
  <c r="Q509" s="1"/>
  <c r="Q508" s="1"/>
  <c r="P510"/>
  <c r="P509" s="1"/>
  <c r="P508" s="1"/>
  <c r="O510"/>
  <c r="N510"/>
  <c r="N509" s="1"/>
  <c r="N508" s="1"/>
  <c r="O509"/>
  <c r="O508" s="1"/>
  <c r="Q506"/>
  <c r="Q505" s="1"/>
  <c r="Q504" s="1"/>
  <c r="P506"/>
  <c r="P505" s="1"/>
  <c r="P504" s="1"/>
  <c r="P503" s="1"/>
  <c r="O506"/>
  <c r="O505" s="1"/>
  <c r="O504" s="1"/>
  <c r="O503" s="1"/>
  <c r="N506"/>
  <c r="N505" s="1"/>
  <c r="N504" s="1"/>
  <c r="N503" s="1"/>
  <c r="Q500"/>
  <c r="P500"/>
  <c r="O500"/>
  <c r="N500"/>
  <c r="Q498"/>
  <c r="P498"/>
  <c r="O498"/>
  <c r="N498"/>
  <c r="Q496"/>
  <c r="P496"/>
  <c r="P495" s="1"/>
  <c r="P494" s="1"/>
  <c r="O496"/>
  <c r="N496"/>
  <c r="O495"/>
  <c r="O494" s="1"/>
  <c r="N495"/>
  <c r="N494" s="1"/>
  <c r="Q492"/>
  <c r="Q491" s="1"/>
  <c r="Q490" s="1"/>
  <c r="P492"/>
  <c r="P491" s="1"/>
  <c r="P490" s="1"/>
  <c r="O492"/>
  <c r="O491" s="1"/>
  <c r="O490" s="1"/>
  <c r="N492"/>
  <c r="N491" s="1"/>
  <c r="N490" s="1"/>
  <c r="Q485"/>
  <c r="Q484" s="1"/>
  <c r="P485"/>
  <c r="P484" s="1"/>
  <c r="O485"/>
  <c r="O484" s="1"/>
  <c r="N485"/>
  <c r="N484" s="1"/>
  <c r="Q482"/>
  <c r="P482"/>
  <c r="O482"/>
  <c r="O481" s="1"/>
  <c r="N482"/>
  <c r="N481" s="1"/>
  <c r="Q481"/>
  <c r="P481"/>
  <c r="Q479"/>
  <c r="Q478" s="1"/>
  <c r="P479"/>
  <c r="P478" s="1"/>
  <c r="O479"/>
  <c r="O478" s="1"/>
  <c r="N479"/>
  <c r="N478" s="1"/>
  <c r="Q476"/>
  <c r="P476"/>
  <c r="O476"/>
  <c r="O475" s="1"/>
  <c r="N476"/>
  <c r="N475" s="1"/>
  <c r="Q475"/>
  <c r="P475"/>
  <c r="Q473"/>
  <c r="P473"/>
  <c r="O473"/>
  <c r="N473"/>
  <c r="Q471"/>
  <c r="Q470" s="1"/>
  <c r="P471"/>
  <c r="P470" s="1"/>
  <c r="O471"/>
  <c r="O470" s="1"/>
  <c r="N471"/>
  <c r="N470"/>
  <c r="Q468"/>
  <c r="P468"/>
  <c r="O468"/>
  <c r="O467" s="1"/>
  <c r="N468"/>
  <c r="N467" s="1"/>
  <c r="Q467"/>
  <c r="P467"/>
  <c r="Q465"/>
  <c r="Q464" s="1"/>
  <c r="P465"/>
  <c r="P464" s="1"/>
  <c r="P463" s="1"/>
  <c r="P462" s="1"/>
  <c r="O465"/>
  <c r="O464" s="1"/>
  <c r="O463" s="1"/>
  <c r="N465"/>
  <c r="N464" s="1"/>
  <c r="N463" s="1"/>
  <c r="Q460"/>
  <c r="Q459" s="1"/>
  <c r="Q458" s="1"/>
  <c r="Q457" s="1"/>
  <c r="P460"/>
  <c r="O460"/>
  <c r="O459" s="1"/>
  <c r="O458" s="1"/>
  <c r="O457" s="1"/>
  <c r="N460"/>
  <c r="N459" s="1"/>
  <c r="N458" s="1"/>
  <c r="N457" s="1"/>
  <c r="P459"/>
  <c r="P458" s="1"/>
  <c r="P457" s="1"/>
  <c r="Q452"/>
  <c r="Q451" s="1"/>
  <c r="P452"/>
  <c r="P451" s="1"/>
  <c r="O452"/>
  <c r="O451" s="1"/>
  <c r="N452"/>
  <c r="N451" s="1"/>
  <c r="Q449"/>
  <c r="P449"/>
  <c r="O449"/>
  <c r="O448" s="1"/>
  <c r="O447" s="1"/>
  <c r="N449"/>
  <c r="N448" s="1"/>
  <c r="N447" s="1"/>
  <c r="Q448"/>
  <c r="Q447" s="1"/>
  <c r="P448"/>
  <c r="P447" s="1"/>
  <c r="Q445"/>
  <c r="P445"/>
  <c r="O445"/>
  <c r="O444" s="1"/>
  <c r="N445"/>
  <c r="N444" s="1"/>
  <c r="Q444"/>
  <c r="P444"/>
  <c r="Q442"/>
  <c r="Q441" s="1"/>
  <c r="P442"/>
  <c r="P441" s="1"/>
  <c r="O442"/>
  <c r="O441" s="1"/>
  <c r="N442"/>
  <c r="N441" s="1"/>
  <c r="Q439"/>
  <c r="P439"/>
  <c r="O439"/>
  <c r="O438" s="1"/>
  <c r="N439"/>
  <c r="N438" s="1"/>
  <c r="Q438"/>
  <c r="P438"/>
  <c r="Q436"/>
  <c r="Q435" s="1"/>
  <c r="P436"/>
  <c r="P435" s="1"/>
  <c r="O436"/>
  <c r="N436"/>
  <c r="O435"/>
  <c r="N435"/>
  <c r="Q433"/>
  <c r="P433"/>
  <c r="O433"/>
  <c r="O432" s="1"/>
  <c r="N433"/>
  <c r="N432" s="1"/>
  <c r="Q432"/>
  <c r="P432"/>
  <c r="Q429"/>
  <c r="P429"/>
  <c r="O429"/>
  <c r="O428" s="1"/>
  <c r="O427" s="1"/>
  <c r="N429"/>
  <c r="N428" s="1"/>
  <c r="Q428"/>
  <c r="Q427" s="1"/>
  <c r="P428"/>
  <c r="P427" s="1"/>
  <c r="N427"/>
  <c r="Q421"/>
  <c r="Q420" s="1"/>
  <c r="P421"/>
  <c r="P420" s="1"/>
  <c r="O421"/>
  <c r="O420" s="1"/>
  <c r="N421"/>
  <c r="N420"/>
  <c r="Q418"/>
  <c r="P418"/>
  <c r="O418"/>
  <c r="N418"/>
  <c r="Q416"/>
  <c r="P416"/>
  <c r="O416"/>
  <c r="O415" s="1"/>
  <c r="N416"/>
  <c r="N415" s="1"/>
  <c r="Q415"/>
  <c r="P415"/>
  <c r="Q413"/>
  <c r="Q412" s="1"/>
  <c r="P413"/>
  <c r="P412" s="1"/>
  <c r="O413"/>
  <c r="O412" s="1"/>
  <c r="N413"/>
  <c r="N412" s="1"/>
  <c r="Q410"/>
  <c r="P410"/>
  <c r="P409" s="1"/>
  <c r="O410"/>
  <c r="O409" s="1"/>
  <c r="N410"/>
  <c r="N409" s="1"/>
  <c r="Q409"/>
  <c r="Q407"/>
  <c r="Q406" s="1"/>
  <c r="P407"/>
  <c r="P406" s="1"/>
  <c r="O407"/>
  <c r="N407"/>
  <c r="N406" s="1"/>
  <c r="O406"/>
  <c r="Q404"/>
  <c r="P404"/>
  <c r="O404"/>
  <c r="O403" s="1"/>
  <c r="N404"/>
  <c r="N403" s="1"/>
  <c r="Q403"/>
  <c r="P403"/>
  <c r="Q401"/>
  <c r="Q400" s="1"/>
  <c r="P401"/>
  <c r="P400" s="1"/>
  <c r="O401"/>
  <c r="O400" s="1"/>
  <c r="N401"/>
  <c r="N400"/>
  <c r="Q398"/>
  <c r="P398"/>
  <c r="O398"/>
  <c r="O397" s="1"/>
  <c r="N398"/>
  <c r="N397" s="1"/>
  <c r="Q397"/>
  <c r="P397"/>
  <c r="Q395"/>
  <c r="P395"/>
  <c r="O395"/>
  <c r="N395"/>
  <c r="Q393"/>
  <c r="P393"/>
  <c r="O393"/>
  <c r="N393"/>
  <c r="Q391"/>
  <c r="P391"/>
  <c r="O391"/>
  <c r="N391"/>
  <c r="O390"/>
  <c r="O389" s="1"/>
  <c r="N390"/>
  <c r="N389" s="1"/>
  <c r="Q383"/>
  <c r="P383"/>
  <c r="O383"/>
  <c r="O382" s="1"/>
  <c r="O381" s="1"/>
  <c r="N383"/>
  <c r="N382" s="1"/>
  <c r="N381" s="1"/>
  <c r="Q382"/>
  <c r="Q381" s="1"/>
  <c r="P382"/>
  <c r="P381" s="1"/>
  <c r="Q376"/>
  <c r="Q375" s="1"/>
  <c r="Q374" s="1"/>
  <c r="Q373" s="1"/>
  <c r="Q372" s="1"/>
  <c r="P376"/>
  <c r="P375" s="1"/>
  <c r="P374" s="1"/>
  <c r="P373" s="1"/>
  <c r="P372" s="1"/>
  <c r="O376"/>
  <c r="O375" s="1"/>
  <c r="O374" s="1"/>
  <c r="O373" s="1"/>
  <c r="O372" s="1"/>
  <c r="N376"/>
  <c r="N375" s="1"/>
  <c r="N374" s="1"/>
  <c r="N373" s="1"/>
  <c r="N372" s="1"/>
  <c r="Q362"/>
  <c r="Q361" s="1"/>
  <c r="Q347" s="1"/>
  <c r="P362"/>
  <c r="P361" s="1"/>
  <c r="O362"/>
  <c r="O361" s="1"/>
  <c r="N362"/>
  <c r="N361"/>
  <c r="Q358"/>
  <c r="P358"/>
  <c r="O358"/>
  <c r="N358"/>
  <c r="Q356"/>
  <c r="P356"/>
  <c r="O356"/>
  <c r="N356"/>
  <c r="Q354"/>
  <c r="P354"/>
  <c r="O354"/>
  <c r="N354"/>
  <c r="Q353"/>
  <c r="Q352" s="1"/>
  <c r="P353"/>
  <c r="P352" s="1"/>
  <c r="N353"/>
  <c r="N352" s="1"/>
  <c r="Q350"/>
  <c r="P350"/>
  <c r="O350"/>
  <c r="O349" s="1"/>
  <c r="O348" s="1"/>
  <c r="N350"/>
  <c r="N349" s="1"/>
  <c r="N348" s="1"/>
  <c r="Q349"/>
  <c r="Q348" s="1"/>
  <c r="P349"/>
  <c r="P348" s="1"/>
  <c r="Q340"/>
  <c r="P340"/>
  <c r="O340"/>
  <c r="O339" s="1"/>
  <c r="N340"/>
  <c r="N339" s="1"/>
  <c r="N338" s="1"/>
  <c r="N337" s="1"/>
  <c r="Q339"/>
  <c r="Q338" s="1"/>
  <c r="Q337" s="1"/>
  <c r="P339"/>
  <c r="P338"/>
  <c r="P337" s="1"/>
  <c r="O338"/>
  <c r="O337" s="1"/>
  <c r="Q332"/>
  <c r="P332"/>
  <c r="O332"/>
  <c r="N332"/>
  <c r="Q330"/>
  <c r="P330"/>
  <c r="O330"/>
  <c r="O329" s="1"/>
  <c r="O328" s="1"/>
  <c r="O327" s="1"/>
  <c r="N330"/>
  <c r="N329" s="1"/>
  <c r="N328" s="1"/>
  <c r="N327" s="1"/>
  <c r="Q325"/>
  <c r="Q324" s="1"/>
  <c r="Q323" s="1"/>
  <c r="Q322" s="1"/>
  <c r="P325"/>
  <c r="O325"/>
  <c r="O324" s="1"/>
  <c r="O323" s="1"/>
  <c r="O322" s="1"/>
  <c r="N325"/>
  <c r="P324"/>
  <c r="P323" s="1"/>
  <c r="P322" s="1"/>
  <c r="N324"/>
  <c r="N323" s="1"/>
  <c r="N322" s="1"/>
  <c r="Q320"/>
  <c r="P320"/>
  <c r="O320"/>
  <c r="N320"/>
  <c r="Q318"/>
  <c r="P318"/>
  <c r="O318"/>
  <c r="N318"/>
  <c r="Q316"/>
  <c r="P316"/>
  <c r="P315" s="1"/>
  <c r="P314" s="1"/>
  <c r="P313" s="1"/>
  <c r="O316"/>
  <c r="O315" s="1"/>
  <c r="O314" s="1"/>
  <c r="O313" s="1"/>
  <c r="N316"/>
  <c r="Q311"/>
  <c r="Q310" s="1"/>
  <c r="Q309" s="1"/>
  <c r="Q308" s="1"/>
  <c r="P311"/>
  <c r="O311"/>
  <c r="O310" s="1"/>
  <c r="O309" s="1"/>
  <c r="O308" s="1"/>
  <c r="N311"/>
  <c r="N310" s="1"/>
  <c r="N309" s="1"/>
  <c r="N308" s="1"/>
  <c r="P310"/>
  <c r="P309" s="1"/>
  <c r="P308" s="1"/>
  <c r="Q302"/>
  <c r="Q301" s="1"/>
  <c r="P302"/>
  <c r="P301" s="1"/>
  <c r="O302"/>
  <c r="O301" s="1"/>
  <c r="N302"/>
  <c r="N301" s="1"/>
  <c r="Q299"/>
  <c r="P299"/>
  <c r="P298" s="1"/>
  <c r="P297" s="1"/>
  <c r="O299"/>
  <c r="O298" s="1"/>
  <c r="O297" s="1"/>
  <c r="N299"/>
  <c r="N298" s="1"/>
  <c r="N297" s="1"/>
  <c r="Q298"/>
  <c r="Q297" s="1"/>
  <c r="Q295"/>
  <c r="P295"/>
  <c r="P294" s="1"/>
  <c r="O295"/>
  <c r="O294" s="1"/>
  <c r="N295"/>
  <c r="N294" s="1"/>
  <c r="Q294"/>
  <c r="Q292"/>
  <c r="Q291" s="1"/>
  <c r="P292"/>
  <c r="P291" s="1"/>
  <c r="O292"/>
  <c r="O291" s="1"/>
  <c r="N292"/>
  <c r="N291" s="1"/>
  <c r="Q289"/>
  <c r="P289"/>
  <c r="P288" s="1"/>
  <c r="O289"/>
  <c r="O288" s="1"/>
  <c r="N289"/>
  <c r="N288" s="1"/>
  <c r="Q288"/>
  <c r="Q286"/>
  <c r="Q285" s="1"/>
  <c r="P286"/>
  <c r="P285" s="1"/>
  <c r="O286"/>
  <c r="O285" s="1"/>
  <c r="N286"/>
  <c r="N285" s="1"/>
  <c r="Q282"/>
  <c r="P282"/>
  <c r="O282"/>
  <c r="N282"/>
  <c r="Q278"/>
  <c r="P278"/>
  <c r="O278"/>
  <c r="N278"/>
  <c r="Q276"/>
  <c r="P276"/>
  <c r="O276"/>
  <c r="O275" s="1"/>
  <c r="N276"/>
  <c r="Q275"/>
  <c r="Q271"/>
  <c r="P271"/>
  <c r="O271"/>
  <c r="N271"/>
  <c r="Q269"/>
  <c r="P269"/>
  <c r="P268" s="1"/>
  <c r="O269"/>
  <c r="N269"/>
  <c r="N268" s="1"/>
  <c r="O268"/>
  <c r="Q266"/>
  <c r="P266"/>
  <c r="O266"/>
  <c r="N266"/>
  <c r="Q264"/>
  <c r="P264"/>
  <c r="O264"/>
  <c r="N264"/>
  <c r="Q262"/>
  <c r="Q261" s="1"/>
  <c r="Q260" s="1"/>
  <c r="P262"/>
  <c r="O262"/>
  <c r="O261" s="1"/>
  <c r="O260" s="1"/>
  <c r="N262"/>
  <c r="N261" s="1"/>
  <c r="N260" s="1"/>
  <c r="N259" s="1"/>
  <c r="Q257"/>
  <c r="Q256" s="1"/>
  <c r="Q255" s="1"/>
  <c r="Q254" s="1"/>
  <c r="P257"/>
  <c r="P256" s="1"/>
  <c r="P255" s="1"/>
  <c r="P254" s="1"/>
  <c r="O257"/>
  <c r="N257"/>
  <c r="N256" s="1"/>
  <c r="N255" s="1"/>
  <c r="N254" s="1"/>
  <c r="O256"/>
  <c r="O255" s="1"/>
  <c r="O254" s="1"/>
  <c r="Q252"/>
  <c r="P252"/>
  <c r="P251" s="1"/>
  <c r="P250" s="1"/>
  <c r="O252"/>
  <c r="O251" s="1"/>
  <c r="O250" s="1"/>
  <c r="N252"/>
  <c r="N251" s="1"/>
  <c r="N250" s="1"/>
  <c r="Q251"/>
  <c r="Q250" s="1"/>
  <c r="Q248"/>
  <c r="P248"/>
  <c r="O248"/>
  <c r="N248"/>
  <c r="Q246"/>
  <c r="P246"/>
  <c r="P245" s="1"/>
  <c r="P244" s="1"/>
  <c r="P243" s="1"/>
  <c r="O246"/>
  <c r="O245" s="1"/>
  <c r="O244" s="1"/>
  <c r="O243" s="1"/>
  <c r="N246"/>
  <c r="Q245"/>
  <c r="Q244" s="1"/>
  <c r="Q243" s="1"/>
  <c r="N245"/>
  <c r="N244" s="1"/>
  <c r="N243" s="1"/>
  <c r="Q241"/>
  <c r="P241"/>
  <c r="O241"/>
  <c r="N241"/>
  <c r="Q239"/>
  <c r="Q238" s="1"/>
  <c r="P239"/>
  <c r="O239"/>
  <c r="N239"/>
  <c r="P238"/>
  <c r="O238"/>
  <c r="Q236"/>
  <c r="P236"/>
  <c r="O236"/>
  <c r="N236"/>
  <c r="Q234"/>
  <c r="P234"/>
  <c r="O234"/>
  <c r="N234"/>
  <c r="Q232"/>
  <c r="P232"/>
  <c r="P231" s="1"/>
  <c r="O232"/>
  <c r="O231" s="1"/>
  <c r="N232"/>
  <c r="N231" s="1"/>
  <c r="Q229"/>
  <c r="P229"/>
  <c r="O229"/>
  <c r="N229"/>
  <c r="Q227"/>
  <c r="P227"/>
  <c r="O227"/>
  <c r="N227"/>
  <c r="Q225"/>
  <c r="P225"/>
  <c r="O225"/>
  <c r="O224" s="1"/>
  <c r="N225"/>
  <c r="N224" s="1"/>
  <c r="P224"/>
  <c r="Q222"/>
  <c r="P222"/>
  <c r="P221" s="1"/>
  <c r="O222"/>
  <c r="O221" s="1"/>
  <c r="N222"/>
  <c r="N221" s="1"/>
  <c r="Q221"/>
  <c r="Q219"/>
  <c r="Q218" s="1"/>
  <c r="P219"/>
  <c r="P218" s="1"/>
  <c r="O219"/>
  <c r="O218" s="1"/>
  <c r="N219"/>
  <c r="N218" s="1"/>
  <c r="Q216"/>
  <c r="P216"/>
  <c r="O216"/>
  <c r="N216"/>
  <c r="Q214"/>
  <c r="P214"/>
  <c r="P213" s="1"/>
  <c r="O214"/>
  <c r="O213" s="1"/>
  <c r="N214"/>
  <c r="Q213"/>
  <c r="N213"/>
  <c r="Q211"/>
  <c r="P211"/>
  <c r="O211"/>
  <c r="N211"/>
  <c r="Q209"/>
  <c r="Q208" s="1"/>
  <c r="P209"/>
  <c r="P208" s="1"/>
  <c r="O209"/>
  <c r="N209"/>
  <c r="O208"/>
  <c r="Q206"/>
  <c r="P206"/>
  <c r="P205" s="1"/>
  <c r="O206"/>
  <c r="O205" s="1"/>
  <c r="N206"/>
  <c r="N205" s="1"/>
  <c r="Q205"/>
  <c r="Q201"/>
  <c r="P201"/>
  <c r="O201"/>
  <c r="N201"/>
  <c r="Q199"/>
  <c r="P199"/>
  <c r="O199"/>
  <c r="N199"/>
  <c r="Q197"/>
  <c r="Q196" s="1"/>
  <c r="P197"/>
  <c r="P196" s="1"/>
  <c r="O197"/>
  <c r="O196" s="1"/>
  <c r="N197"/>
  <c r="N196" s="1"/>
  <c r="Q194"/>
  <c r="P194"/>
  <c r="O194"/>
  <c r="N194"/>
  <c r="Q192"/>
  <c r="P192"/>
  <c r="O192"/>
  <c r="N192"/>
  <c r="Q190"/>
  <c r="Q189" s="1"/>
  <c r="P190"/>
  <c r="P189" s="1"/>
  <c r="O190"/>
  <c r="N190"/>
  <c r="N189" s="1"/>
  <c r="N188" s="1"/>
  <c r="Q186"/>
  <c r="P186"/>
  <c r="P185" s="1"/>
  <c r="O186"/>
  <c r="O185" s="1"/>
  <c r="N186"/>
  <c r="N185" s="1"/>
  <c r="Q185"/>
  <c r="Q183"/>
  <c r="P183"/>
  <c r="O183"/>
  <c r="N183"/>
  <c r="Q181"/>
  <c r="P181"/>
  <c r="O181"/>
  <c r="N181"/>
  <c r="Q179"/>
  <c r="Q178" s="1"/>
  <c r="Q177" s="1"/>
  <c r="P179"/>
  <c r="O179"/>
  <c r="O178" s="1"/>
  <c r="O177" s="1"/>
  <c r="N179"/>
  <c r="P178"/>
  <c r="P177" s="1"/>
  <c r="Q174"/>
  <c r="Q173" s="1"/>
  <c r="Q172" s="1"/>
  <c r="Q171" s="1"/>
  <c r="P174"/>
  <c r="P173" s="1"/>
  <c r="P172" s="1"/>
  <c r="P171" s="1"/>
  <c r="O174"/>
  <c r="O173" s="1"/>
  <c r="O172" s="1"/>
  <c r="O171" s="1"/>
  <c r="N174"/>
  <c r="N173" s="1"/>
  <c r="N172" s="1"/>
  <c r="N171" s="1"/>
  <c r="Q162"/>
  <c r="Q161" s="1"/>
  <c r="P162"/>
  <c r="P161" s="1"/>
  <c r="O162"/>
  <c r="O161" s="1"/>
  <c r="N162"/>
  <c r="N161" s="1"/>
  <c r="Q159"/>
  <c r="P159"/>
  <c r="P158" s="1"/>
  <c r="O159"/>
  <c r="O158" s="1"/>
  <c r="N159"/>
  <c r="N158" s="1"/>
  <c r="Q158"/>
  <c r="Q156"/>
  <c r="Q155" s="1"/>
  <c r="P156"/>
  <c r="P155" s="1"/>
  <c r="O156"/>
  <c r="N156"/>
  <c r="N155" s="1"/>
  <c r="O155"/>
  <c r="Q153"/>
  <c r="P153"/>
  <c r="P152" s="1"/>
  <c r="O153"/>
  <c r="O152" s="1"/>
  <c r="N153"/>
  <c r="N152" s="1"/>
  <c r="Q152"/>
  <c r="Q151" s="1"/>
  <c r="Q149"/>
  <c r="Q148" s="1"/>
  <c r="P149"/>
  <c r="P148" s="1"/>
  <c r="O149"/>
  <c r="O148" s="1"/>
  <c r="N149"/>
  <c r="N148"/>
  <c r="Q144"/>
  <c r="P144"/>
  <c r="P143" s="1"/>
  <c r="O144"/>
  <c r="O143" s="1"/>
  <c r="N144"/>
  <c r="N143" s="1"/>
  <c r="N142" s="1"/>
  <c r="Q143"/>
  <c r="Q140"/>
  <c r="P140"/>
  <c r="P139" s="1"/>
  <c r="P138" s="1"/>
  <c r="O140"/>
  <c r="O139" s="1"/>
  <c r="O138" s="1"/>
  <c r="N140"/>
  <c r="Q139"/>
  <c r="Q138" s="1"/>
  <c r="N139"/>
  <c r="N138" s="1"/>
  <c r="Q135"/>
  <c r="Q134" s="1"/>
  <c r="Q133" s="1"/>
  <c r="Q132" s="1"/>
  <c r="P135"/>
  <c r="O135"/>
  <c r="O134" s="1"/>
  <c r="O133" s="1"/>
  <c r="O132" s="1"/>
  <c r="N135"/>
  <c r="N134" s="1"/>
  <c r="N133" s="1"/>
  <c r="N132" s="1"/>
  <c r="P134"/>
  <c r="P133" s="1"/>
  <c r="P132" s="1"/>
  <c r="Q130"/>
  <c r="Q129" s="1"/>
  <c r="Q128" s="1"/>
  <c r="Q127" s="1"/>
  <c r="P130"/>
  <c r="P129" s="1"/>
  <c r="P128" s="1"/>
  <c r="P127" s="1"/>
  <c r="O130"/>
  <c r="O129" s="1"/>
  <c r="O128" s="1"/>
  <c r="O127" s="1"/>
  <c r="N130"/>
  <c r="N129" s="1"/>
  <c r="N128" s="1"/>
  <c r="N127" s="1"/>
  <c r="Q123"/>
  <c r="Q122" s="1"/>
  <c r="Q121" s="1"/>
  <c r="Q120" s="1"/>
  <c r="Q119" s="1"/>
  <c r="P123"/>
  <c r="P122" s="1"/>
  <c r="P121" s="1"/>
  <c r="P120" s="1"/>
  <c r="P119" s="1"/>
  <c r="O123"/>
  <c r="O122" s="1"/>
  <c r="O121" s="1"/>
  <c r="O120" s="1"/>
  <c r="O119" s="1"/>
  <c r="N123"/>
  <c r="N122" s="1"/>
  <c r="N121" s="1"/>
  <c r="N120" s="1"/>
  <c r="N119" s="1"/>
  <c r="Q109"/>
  <c r="P109"/>
  <c r="P108" s="1"/>
  <c r="O109"/>
  <c r="O108" s="1"/>
  <c r="N109"/>
  <c r="N108" s="1"/>
  <c r="Q108"/>
  <c r="O107"/>
  <c r="Q105"/>
  <c r="P105"/>
  <c r="N105"/>
  <c r="O104"/>
  <c r="O103" s="1"/>
  <c r="Q103"/>
  <c r="P103"/>
  <c r="N103"/>
  <c r="Q101"/>
  <c r="P101"/>
  <c r="O101"/>
  <c r="N101"/>
  <c r="Q100"/>
  <c r="Q99" s="1"/>
  <c r="Q98" s="1"/>
  <c r="Q97" s="1"/>
  <c r="Q94"/>
  <c r="P94"/>
  <c r="O94"/>
  <c r="O93" s="1"/>
  <c r="N94"/>
  <c r="N93" s="1"/>
  <c r="Q93"/>
  <c r="P93"/>
  <c r="Q91"/>
  <c r="P91"/>
  <c r="O91"/>
  <c r="N91"/>
  <c r="Q89"/>
  <c r="Q88" s="1"/>
  <c r="P89"/>
  <c r="O89"/>
  <c r="O88" s="1"/>
  <c r="N89"/>
  <c r="N88" s="1"/>
  <c r="Q86"/>
  <c r="P86"/>
  <c r="O86"/>
  <c r="N86"/>
  <c r="Q84"/>
  <c r="P84"/>
  <c r="O84"/>
  <c r="O83" s="1"/>
  <c r="N84"/>
  <c r="N83" s="1"/>
  <c r="Q83"/>
  <c r="P83"/>
  <c r="Q79"/>
  <c r="P79"/>
  <c r="O79"/>
  <c r="N79"/>
  <c r="Q77"/>
  <c r="P77"/>
  <c r="O77"/>
  <c r="O76" s="1"/>
  <c r="N77"/>
  <c r="N76" s="1"/>
  <c r="Q76"/>
  <c r="P76"/>
  <c r="Q74"/>
  <c r="P74"/>
  <c r="O74"/>
  <c r="N74"/>
  <c r="Q72"/>
  <c r="Q71" s="1"/>
  <c r="P72"/>
  <c r="O72"/>
  <c r="O71" s="1"/>
  <c r="N72"/>
  <c r="N71" s="1"/>
  <c r="Q69"/>
  <c r="P69"/>
  <c r="O69"/>
  <c r="O68" s="1"/>
  <c r="N69"/>
  <c r="N68" s="1"/>
  <c r="Q68"/>
  <c r="P68"/>
  <c r="Q66"/>
  <c r="P66"/>
  <c r="O66"/>
  <c r="N66"/>
  <c r="Q64"/>
  <c r="Q63" s="1"/>
  <c r="P64"/>
  <c r="O64"/>
  <c r="O63" s="1"/>
  <c r="N64"/>
  <c r="N63" s="1"/>
  <c r="Q61"/>
  <c r="P61"/>
  <c r="O61"/>
  <c r="N61"/>
  <c r="Q59"/>
  <c r="P59"/>
  <c r="P58" s="1"/>
  <c r="O59"/>
  <c r="O58" s="1"/>
  <c r="N59"/>
  <c r="N58" s="1"/>
  <c r="Q58"/>
  <c r="Q55"/>
  <c r="P55"/>
  <c r="O55"/>
  <c r="N55"/>
  <c r="Q53"/>
  <c r="P53"/>
  <c r="O53"/>
  <c r="N53"/>
  <c r="Q51"/>
  <c r="P51"/>
  <c r="O51"/>
  <c r="N51"/>
  <c r="Q49"/>
  <c r="P49"/>
  <c r="O49"/>
  <c r="O48" s="1"/>
  <c r="O47" s="1"/>
  <c r="N49"/>
  <c r="N48" s="1"/>
  <c r="N47" s="1"/>
  <c r="Q48"/>
  <c r="Q47" s="1"/>
  <c r="P48"/>
  <c r="P47" s="1"/>
  <c r="Q41"/>
  <c r="P41"/>
  <c r="O41"/>
  <c r="N41"/>
  <c r="Q38"/>
  <c r="P38"/>
  <c r="O38"/>
  <c r="N38"/>
  <c r="Q36"/>
  <c r="P36"/>
  <c r="O36"/>
  <c r="N36"/>
  <c r="Q34"/>
  <c r="P34"/>
  <c r="P33" s="1"/>
  <c r="O34"/>
  <c r="N34"/>
  <c r="N33" s="1"/>
  <c r="Q31"/>
  <c r="Q30" s="1"/>
  <c r="P31"/>
  <c r="P30" s="1"/>
  <c r="O31"/>
  <c r="N31"/>
  <c r="O30"/>
  <c r="N30"/>
  <c r="Q28"/>
  <c r="P28"/>
  <c r="O28"/>
  <c r="O27" s="1"/>
  <c r="N28"/>
  <c r="N27" s="1"/>
  <c r="N26" s="1"/>
  <c r="N25" s="1"/>
  <c r="N24" s="1"/>
  <c r="Q27"/>
  <c r="P27"/>
  <c r="Q21"/>
  <c r="Q20" s="1"/>
  <c r="Q19" s="1"/>
  <c r="Q18" s="1"/>
  <c r="Q17" s="1"/>
  <c r="P21"/>
  <c r="O21"/>
  <c r="O20" s="1"/>
  <c r="O19" s="1"/>
  <c r="O18" s="1"/>
  <c r="O17" s="1"/>
  <c r="N21"/>
  <c r="N20" s="1"/>
  <c r="N19" s="1"/>
  <c r="N18" s="1"/>
  <c r="N17" s="1"/>
  <c r="P20"/>
  <c r="P19" s="1"/>
  <c r="P18" s="1"/>
  <c r="P17" s="1"/>
  <c r="T761" l="1"/>
  <c r="Y370"/>
  <c r="V370"/>
  <c r="V15"/>
  <c r="W370"/>
  <c r="W1471" s="1"/>
  <c r="T126"/>
  <c r="T15" s="1"/>
  <c r="X1281"/>
  <c r="X721"/>
  <c r="V576"/>
  <c r="T1062"/>
  <c r="T1060" s="1"/>
  <c r="W761"/>
  <c r="W576"/>
  <c r="X176"/>
  <c r="X126" s="1"/>
  <c r="X15" s="1"/>
  <c r="Y305"/>
  <c r="Y1471" s="1"/>
  <c r="V176"/>
  <c r="V126" s="1"/>
  <c r="X1346"/>
  <c r="T1281"/>
  <c r="W1062"/>
  <c r="W1060" s="1"/>
  <c r="Y761"/>
  <c r="U761"/>
  <c r="U1471" s="1"/>
  <c r="X513"/>
  <c r="X370" s="1"/>
  <c r="T176"/>
  <c r="X1369"/>
  <c r="T1346"/>
  <c r="W1180"/>
  <c r="W1169" s="1"/>
  <c r="Y1063"/>
  <c r="Y1062" s="1"/>
  <c r="Y1060" s="1"/>
  <c r="Y14" s="1"/>
  <c r="V910"/>
  <c r="V761" s="1"/>
  <c r="X910"/>
  <c r="X761" s="1"/>
  <c r="X576"/>
  <c r="T513"/>
  <c r="T370" s="1"/>
  <c r="W513"/>
  <c r="O489"/>
  <c r="Q274"/>
  <c r="N628"/>
  <c r="N627" s="1"/>
  <c r="O739"/>
  <c r="Q896"/>
  <c r="Q988"/>
  <c r="N1380"/>
  <c r="O1424"/>
  <c r="N738"/>
  <c r="O1371"/>
  <c r="O1370" s="1"/>
  <c r="O1369" s="1"/>
  <c r="O1346" s="1"/>
  <c r="O519"/>
  <c r="N1018"/>
  <c r="N1017" s="1"/>
  <c r="P1083"/>
  <c r="P1263"/>
  <c r="N1321"/>
  <c r="O1321"/>
  <c r="O1328"/>
  <c r="N1405"/>
  <c r="P1424"/>
  <c r="P1423" s="1"/>
  <c r="P100"/>
  <c r="P99" s="1"/>
  <c r="P98" s="1"/>
  <c r="P97" s="1"/>
  <c r="Q224"/>
  <c r="P390"/>
  <c r="P389" s="1"/>
  <c r="O142"/>
  <c r="O581"/>
  <c r="O580" s="1"/>
  <c r="O579" s="1"/>
  <c r="N595"/>
  <c r="N594" s="1"/>
  <c r="O619"/>
  <c r="O603" s="1"/>
  <c r="P628"/>
  <c r="P627" s="1"/>
  <c r="P663"/>
  <c r="N701"/>
  <c r="Q724"/>
  <c r="Q723" s="1"/>
  <c r="Q1039"/>
  <c r="Q1038" s="1"/>
  <c r="P1314"/>
  <c r="P1348"/>
  <c r="N1415"/>
  <c r="N1414" s="1"/>
  <c r="N1413" s="1"/>
  <c r="P701"/>
  <c r="O738"/>
  <c r="O733" s="1"/>
  <c r="N1064"/>
  <c r="Q142"/>
  <c r="N151"/>
  <c r="P188"/>
  <c r="Q273"/>
  <c r="Q463"/>
  <c r="Q462" s="1"/>
  <c r="Q503"/>
  <c r="N519"/>
  <c r="N514" s="1"/>
  <c r="N579"/>
  <c r="P595"/>
  <c r="P594" s="1"/>
  <c r="N619"/>
  <c r="O674"/>
  <c r="O636" s="1"/>
  <c r="O770"/>
  <c r="O764" s="1"/>
  <c r="O763" s="1"/>
  <c r="O835"/>
  <c r="Q911"/>
  <c r="P926"/>
  <c r="Q926"/>
  <c r="O989"/>
  <c r="P1018"/>
  <c r="P1017" s="1"/>
  <c r="P1039"/>
  <c r="P1038" s="1"/>
  <c r="O1102"/>
  <c r="O1083" s="1"/>
  <c r="O1063" s="1"/>
  <c r="O1151"/>
  <c r="Q1182"/>
  <c r="Q1181" s="1"/>
  <c r="Q1180" s="1"/>
  <c r="O1283"/>
  <c r="O1282" s="1"/>
  <c r="O1281" s="1"/>
  <c r="N1314"/>
  <c r="Q1321"/>
  <c r="N1328"/>
  <c r="O1380"/>
  <c r="O1405"/>
  <c r="O1400" s="1"/>
  <c r="O1399" s="1"/>
  <c r="N1424"/>
  <c r="N526"/>
  <c r="P1347"/>
  <c r="O57"/>
  <c r="Q188"/>
  <c r="P380"/>
  <c r="P379" s="1"/>
  <c r="N989"/>
  <c r="N988" s="1"/>
  <c r="P988"/>
  <c r="Q1380"/>
  <c r="N1400"/>
  <c r="N1399" s="1"/>
  <c r="P1415"/>
  <c r="P1414" s="1"/>
  <c r="P1413" s="1"/>
  <c r="Q495"/>
  <c r="Q494" s="1"/>
  <c r="P724"/>
  <c r="P723" s="1"/>
  <c r="P26"/>
  <c r="P25" s="1"/>
  <c r="P24" s="1"/>
  <c r="Q33"/>
  <c r="Q26" s="1"/>
  <c r="Q25" s="1"/>
  <c r="Q24" s="1"/>
  <c r="O46"/>
  <c r="O45" s="1"/>
  <c r="Q57"/>
  <c r="Q46" s="1"/>
  <c r="Q45" s="1"/>
  <c r="O595"/>
  <c r="O594" s="1"/>
  <c r="O578" s="1"/>
  <c r="Q628"/>
  <c r="Q627" s="1"/>
  <c r="N674"/>
  <c r="N686"/>
  <c r="N685" s="1"/>
  <c r="Q701"/>
  <c r="Q696" s="1"/>
  <c r="O724"/>
  <c r="O723" s="1"/>
  <c r="O849"/>
  <c r="P896"/>
  <c r="Q950"/>
  <c r="Q941" s="1"/>
  <c r="O1018"/>
  <c r="Q1083"/>
  <c r="P1182"/>
  <c r="P1181" s="1"/>
  <c r="Q1348"/>
  <c r="Q1347" s="1"/>
  <c r="Q1346" s="1"/>
  <c r="N489"/>
  <c r="P489"/>
  <c r="Q489"/>
  <c r="O353"/>
  <c r="O352" s="1"/>
  <c r="O347" s="1"/>
  <c r="O336" s="1"/>
  <c r="N347"/>
  <c r="N336" s="1"/>
  <c r="Q231"/>
  <c r="O259"/>
  <c r="P526"/>
  <c r="O526"/>
  <c r="Q526"/>
  <c r="P849"/>
  <c r="O830"/>
  <c r="O1017"/>
  <c r="N1132"/>
  <c r="N1131" s="1"/>
  <c r="O1132"/>
  <c r="O1131" s="1"/>
  <c r="N1283"/>
  <c r="P1283"/>
  <c r="O1314"/>
  <c r="Q1369"/>
  <c r="O33"/>
  <c r="O26" s="1"/>
  <c r="O25" s="1"/>
  <c r="O24" s="1"/>
  <c r="N57"/>
  <c r="N46" s="1"/>
  <c r="N45" s="1"/>
  <c r="P63"/>
  <c r="P71"/>
  <c r="P88"/>
  <c r="Q137"/>
  <c r="P142"/>
  <c r="P151"/>
  <c r="O189"/>
  <c r="O188" s="1"/>
  <c r="O204"/>
  <c r="N208"/>
  <c r="N238"/>
  <c r="P261"/>
  <c r="P260" s="1"/>
  <c r="P259" s="1"/>
  <c r="P275"/>
  <c r="P274" s="1"/>
  <c r="P273" s="1"/>
  <c r="P329"/>
  <c r="P328" s="1"/>
  <c r="P327" s="1"/>
  <c r="O380"/>
  <c r="O379" s="1"/>
  <c r="N137"/>
  <c r="O151"/>
  <c r="O137" s="1"/>
  <c r="N178"/>
  <c r="N177" s="1"/>
  <c r="O274"/>
  <c r="O273" s="1"/>
  <c r="P347"/>
  <c r="P336" s="1"/>
  <c r="N380"/>
  <c r="N379" s="1"/>
  <c r="Q204"/>
  <c r="Q176" s="1"/>
  <c r="N275"/>
  <c r="N274" s="1"/>
  <c r="N273" s="1"/>
  <c r="O307"/>
  <c r="N315"/>
  <c r="N314" s="1"/>
  <c r="N313" s="1"/>
  <c r="P204"/>
  <c r="P176" s="1"/>
  <c r="P696"/>
  <c r="O701"/>
  <c r="N724"/>
  <c r="N723" s="1"/>
  <c r="N782"/>
  <c r="N1102"/>
  <c r="N1083" s="1"/>
  <c r="N1182"/>
  <c r="N1181" s="1"/>
  <c r="P1321"/>
  <c r="P1380"/>
  <c r="P1369" s="1"/>
  <c r="P1346" s="1"/>
  <c r="Q431"/>
  <c r="Q426" s="1"/>
  <c r="Q425" s="1"/>
  <c r="Q424" s="1"/>
  <c r="O462"/>
  <c r="O456" s="1"/>
  <c r="O455" s="1"/>
  <c r="O514"/>
  <c r="O556"/>
  <c r="O555" s="1"/>
  <c r="Q581"/>
  <c r="Q580" s="1"/>
  <c r="Q579" s="1"/>
  <c r="N663"/>
  <c r="N636" s="1"/>
  <c r="N926"/>
  <c r="Q1132"/>
  <c r="Q1131" s="1"/>
  <c r="O1263"/>
  <c r="N1369"/>
  <c r="O1423"/>
  <c r="P431"/>
  <c r="P426" s="1"/>
  <c r="P425" s="1"/>
  <c r="P424" s="1"/>
  <c r="N462"/>
  <c r="N456" s="1"/>
  <c r="N455" s="1"/>
  <c r="P581"/>
  <c r="P580" s="1"/>
  <c r="P579" s="1"/>
  <c r="P578" s="1"/>
  <c r="N696"/>
  <c r="Q739"/>
  <c r="Q738" s="1"/>
  <c r="Q733" s="1"/>
  <c r="Q721" s="1"/>
  <c r="N770"/>
  <c r="O988"/>
  <c r="P1132"/>
  <c r="P1131" s="1"/>
  <c r="N1263"/>
  <c r="O1348"/>
  <c r="O1347" s="1"/>
  <c r="P1405"/>
  <c r="P1400" s="1"/>
  <c r="P1399" s="1"/>
  <c r="N1423"/>
  <c r="N1397" s="1"/>
  <c r="O663"/>
  <c r="P674"/>
  <c r="P636" s="1"/>
  <c r="Q770"/>
  <c r="Q764" s="1"/>
  <c r="Q763" s="1"/>
  <c r="O896"/>
  <c r="N100"/>
  <c r="N99" s="1"/>
  <c r="N98" s="1"/>
  <c r="N97" s="1"/>
  <c r="N307"/>
  <c r="P57"/>
  <c r="P46" s="1"/>
  <c r="P45" s="1"/>
  <c r="P307"/>
  <c r="O105"/>
  <c r="O100" s="1"/>
  <c r="O99" s="1"/>
  <c r="O98" s="1"/>
  <c r="O97" s="1"/>
  <c r="Q268"/>
  <c r="Q259" s="1"/>
  <c r="Q390"/>
  <c r="Q389" s="1"/>
  <c r="Q380" s="1"/>
  <c r="Q379" s="1"/>
  <c r="O431"/>
  <c r="O426" s="1"/>
  <c r="O425" s="1"/>
  <c r="O424" s="1"/>
  <c r="Q556"/>
  <c r="Q555" s="1"/>
  <c r="Q513" s="1"/>
  <c r="Q595"/>
  <c r="Q594" s="1"/>
  <c r="Q619"/>
  <c r="N733"/>
  <c r="N721" s="1"/>
  <c r="P738"/>
  <c r="P733" s="1"/>
  <c r="P721" s="1"/>
  <c r="Q315"/>
  <c r="Q314" s="1"/>
  <c r="Q313" s="1"/>
  <c r="Q329"/>
  <c r="Q328" s="1"/>
  <c r="Q327" s="1"/>
  <c r="Q336"/>
  <c r="N431"/>
  <c r="N426" s="1"/>
  <c r="N425" s="1"/>
  <c r="N424" s="1"/>
  <c r="P456"/>
  <c r="P455" s="1"/>
  <c r="P556"/>
  <c r="P555" s="1"/>
  <c r="N556"/>
  <c r="N555" s="1"/>
  <c r="N603"/>
  <c r="P603"/>
  <c r="Q675"/>
  <c r="Q674" s="1"/>
  <c r="Q835"/>
  <c r="Q830" s="1"/>
  <c r="Q829" s="1"/>
  <c r="Q849"/>
  <c r="N911"/>
  <c r="P911"/>
  <c r="O926"/>
  <c r="P941"/>
  <c r="O1039"/>
  <c r="O1038" s="1"/>
  <c r="Q1064"/>
  <c r="Q1063" s="1"/>
  <c r="Q665"/>
  <c r="Q664" s="1"/>
  <c r="Q663" s="1"/>
  <c r="Q636" s="1"/>
  <c r="O696"/>
  <c r="P782"/>
  <c r="P764" s="1"/>
  <c r="P763" s="1"/>
  <c r="N835"/>
  <c r="P835"/>
  <c r="N849"/>
  <c r="O911"/>
  <c r="O941"/>
  <c r="Q1018"/>
  <c r="Q1017" s="1"/>
  <c r="P1064"/>
  <c r="P1063" s="1"/>
  <c r="N950"/>
  <c r="N941" s="1"/>
  <c r="O1140"/>
  <c r="O1139" s="1"/>
  <c r="O1182"/>
  <c r="O1181" s="1"/>
  <c r="O1180" s="1"/>
  <c r="N1348"/>
  <c r="N1347" s="1"/>
  <c r="N1346" s="1"/>
  <c r="Q1424"/>
  <c r="Q1423" s="1"/>
  <c r="N1140"/>
  <c r="N1139" s="1"/>
  <c r="Q1405"/>
  <c r="Q1400" s="1"/>
  <c r="Q1399" s="1"/>
  <c r="Q1283"/>
  <c r="Q1282" s="1"/>
  <c r="Q1281" s="1"/>
  <c r="P1282"/>
  <c r="P1281" s="1"/>
  <c r="V1471" l="1"/>
  <c r="V14"/>
  <c r="W14"/>
  <c r="U14"/>
  <c r="T1169"/>
  <c r="T1471" s="1"/>
  <c r="T14" s="1"/>
  <c r="X1169"/>
  <c r="X1471" s="1"/>
  <c r="N576"/>
  <c r="N513"/>
  <c r="Q126"/>
  <c r="P513"/>
  <c r="N764"/>
  <c r="N763" s="1"/>
  <c r="P305"/>
  <c r="N1063"/>
  <c r="O721"/>
  <c r="Q603"/>
  <c r="N1282"/>
  <c r="N1281" s="1"/>
  <c r="N578"/>
  <c r="Q456"/>
  <c r="Q455" s="1"/>
  <c r="Q370" s="1"/>
  <c r="P1180"/>
  <c r="P1169" s="1"/>
  <c r="Q15"/>
  <c r="P830"/>
  <c r="P829" s="1"/>
  <c r="Q578"/>
  <c r="Q576" s="1"/>
  <c r="Q910"/>
  <c r="Q1169"/>
  <c r="N204"/>
  <c r="N176" s="1"/>
  <c r="N126" s="1"/>
  <c r="N15" s="1"/>
  <c r="P137"/>
  <c r="O1397"/>
  <c r="P1062"/>
  <c r="P1060" s="1"/>
  <c r="Q1062"/>
  <c r="Q1060" s="1"/>
  <c r="P1397"/>
  <c r="O176"/>
  <c r="O126" s="1"/>
  <c r="O15" s="1"/>
  <c r="O305"/>
  <c r="P576"/>
  <c r="O829"/>
  <c r="O1169"/>
  <c r="P126"/>
  <c r="P15" s="1"/>
  <c r="O1062"/>
  <c r="O1060" s="1"/>
  <c r="O513"/>
  <c r="O370" s="1"/>
  <c r="N1062"/>
  <c r="N1060" s="1"/>
  <c r="N1180"/>
  <c r="N1169" s="1"/>
  <c r="N830"/>
  <c r="N829" s="1"/>
  <c r="N370"/>
  <c r="Q1397"/>
  <c r="P370"/>
  <c r="N305"/>
  <c r="N910"/>
  <c r="Q761"/>
  <c r="Q307"/>
  <c r="Q305" s="1"/>
  <c r="P910"/>
  <c r="P761" s="1"/>
  <c r="O910"/>
  <c r="O761" s="1"/>
  <c r="O576"/>
  <c r="X14" l="1"/>
  <c r="Q1471"/>
  <c r="Q14" s="1"/>
  <c r="N761"/>
  <c r="N1471" s="1"/>
  <c r="N14" s="1"/>
  <c r="P1471"/>
  <c r="P14" s="1"/>
  <c r="O1471"/>
  <c r="O14" s="1"/>
  <c r="M1469" l="1"/>
  <c r="L1469"/>
  <c r="K1468"/>
  <c r="J1468"/>
  <c r="J1467" s="1"/>
  <c r="J1466" s="1"/>
  <c r="J1465" s="1"/>
  <c r="J1463" s="1"/>
  <c r="I1468"/>
  <c r="I1467" s="1"/>
  <c r="I1466" s="1"/>
  <c r="I1465" s="1"/>
  <c r="I1463" s="1"/>
  <c r="H1468"/>
  <c r="H1467" s="1"/>
  <c r="H1466" s="1"/>
  <c r="H1465" s="1"/>
  <c r="H1463" s="1"/>
  <c r="G1468"/>
  <c r="F1468"/>
  <c r="F1467" s="1"/>
  <c r="F1466" s="1"/>
  <c r="F1465" s="1"/>
  <c r="F1463" s="1"/>
  <c r="K1467"/>
  <c r="K1466" s="1"/>
  <c r="K1465" s="1"/>
  <c r="K1463" s="1"/>
  <c r="G1467"/>
  <c r="G1466" s="1"/>
  <c r="G1465" s="1"/>
  <c r="G1463" s="1"/>
  <c r="M1461"/>
  <c r="S1461" s="1"/>
  <c r="S1460" s="1"/>
  <c r="S1459" s="1"/>
  <c r="S1458" s="1"/>
  <c r="S1457" s="1"/>
  <c r="S1456" s="1"/>
  <c r="S1454" s="1"/>
  <c r="L1461"/>
  <c r="K1460"/>
  <c r="K1459" s="1"/>
  <c r="K1458" s="1"/>
  <c r="K1457" s="1"/>
  <c r="K1456" s="1"/>
  <c r="K1454" s="1"/>
  <c r="J1460"/>
  <c r="J1459" s="1"/>
  <c r="J1458" s="1"/>
  <c r="J1457" s="1"/>
  <c r="J1456" s="1"/>
  <c r="J1454" s="1"/>
  <c r="I1460"/>
  <c r="I1459" s="1"/>
  <c r="I1458" s="1"/>
  <c r="I1457" s="1"/>
  <c r="I1456" s="1"/>
  <c r="I1454" s="1"/>
  <c r="H1460"/>
  <c r="H1459" s="1"/>
  <c r="H1458" s="1"/>
  <c r="H1457" s="1"/>
  <c r="H1456" s="1"/>
  <c r="H1454" s="1"/>
  <c r="G1460"/>
  <c r="F1460"/>
  <c r="F1459" s="1"/>
  <c r="F1458" s="1"/>
  <c r="F1457" s="1"/>
  <c r="F1456" s="1"/>
  <c r="F1454" s="1"/>
  <c r="G1459"/>
  <c r="G1458" s="1"/>
  <c r="G1457" s="1"/>
  <c r="G1456" s="1"/>
  <c r="G1454" s="1"/>
  <c r="M1452"/>
  <c r="L1452"/>
  <c r="R1452" s="1"/>
  <c r="R1451" s="1"/>
  <c r="R1450" s="1"/>
  <c r="R1449" s="1"/>
  <c r="R1448" s="1"/>
  <c r="K1451"/>
  <c r="K1450" s="1"/>
  <c r="K1449" s="1"/>
  <c r="K1448" s="1"/>
  <c r="J1451"/>
  <c r="J1450" s="1"/>
  <c r="J1449" s="1"/>
  <c r="J1448" s="1"/>
  <c r="I1451"/>
  <c r="H1451"/>
  <c r="H1450" s="1"/>
  <c r="H1449" s="1"/>
  <c r="H1448" s="1"/>
  <c r="F1451"/>
  <c r="I1450"/>
  <c r="G1450"/>
  <c r="F1450"/>
  <c r="I1449"/>
  <c r="G1449"/>
  <c r="F1449"/>
  <c r="I1448"/>
  <c r="G1448"/>
  <c r="F1448"/>
  <c r="M1447"/>
  <c r="S1447" s="1"/>
  <c r="S1446" s="1"/>
  <c r="S1445" s="1"/>
  <c r="S1444" s="1"/>
  <c r="S1443" s="1"/>
  <c r="L1447"/>
  <c r="K1446"/>
  <c r="J1446"/>
  <c r="J1445" s="1"/>
  <c r="J1444" s="1"/>
  <c r="J1443" s="1"/>
  <c r="I1446"/>
  <c r="I1445" s="1"/>
  <c r="I1444" s="1"/>
  <c r="I1443" s="1"/>
  <c r="H1446"/>
  <c r="H1445" s="1"/>
  <c r="H1444" s="1"/>
  <c r="H1443" s="1"/>
  <c r="G1446"/>
  <c r="F1446"/>
  <c r="F1445" s="1"/>
  <c r="F1444" s="1"/>
  <c r="F1443" s="1"/>
  <c r="K1445"/>
  <c r="K1444" s="1"/>
  <c r="K1443" s="1"/>
  <c r="G1445"/>
  <c r="G1444" s="1"/>
  <c r="G1443" s="1"/>
  <c r="M1442"/>
  <c r="S1442" s="1"/>
  <c r="S1441" s="1"/>
  <c r="S1440" s="1"/>
  <c r="S1439" s="1"/>
  <c r="L1442"/>
  <c r="K1441"/>
  <c r="K1440" s="1"/>
  <c r="K1439" s="1"/>
  <c r="J1441"/>
  <c r="J1440" s="1"/>
  <c r="J1439" s="1"/>
  <c r="I1441"/>
  <c r="H1441"/>
  <c r="H1440" s="1"/>
  <c r="H1439" s="1"/>
  <c r="G1441"/>
  <c r="F1441"/>
  <c r="F1440" s="1"/>
  <c r="F1439" s="1"/>
  <c r="I1440"/>
  <c r="I1439" s="1"/>
  <c r="G1440"/>
  <c r="G1439" s="1"/>
  <c r="M1438"/>
  <c r="S1438" s="1"/>
  <c r="S1437" s="1"/>
  <c r="S1436" s="1"/>
  <c r="L1438"/>
  <c r="M1437"/>
  <c r="M1436" s="1"/>
  <c r="K1437"/>
  <c r="J1437"/>
  <c r="J1436" s="1"/>
  <c r="I1437"/>
  <c r="I1436" s="1"/>
  <c r="H1437"/>
  <c r="H1436" s="1"/>
  <c r="G1437"/>
  <c r="F1437"/>
  <c r="F1436" s="1"/>
  <c r="K1436"/>
  <c r="G1436"/>
  <c r="M1435"/>
  <c r="L1435"/>
  <c r="K1434"/>
  <c r="K1433" s="1"/>
  <c r="J1434"/>
  <c r="J1433" s="1"/>
  <c r="I1434"/>
  <c r="I1433" s="1"/>
  <c r="H1434"/>
  <c r="H1433" s="1"/>
  <c r="G1434"/>
  <c r="G1433" s="1"/>
  <c r="F1434"/>
  <c r="F1433" s="1"/>
  <c r="M1432"/>
  <c r="S1432" s="1"/>
  <c r="S1431" s="1"/>
  <c r="S1430" s="1"/>
  <c r="S1429" s="1"/>
  <c r="L1432"/>
  <c r="R1432" s="1"/>
  <c r="R1431" s="1"/>
  <c r="R1430" s="1"/>
  <c r="R1429" s="1"/>
  <c r="K1431"/>
  <c r="J1431"/>
  <c r="J1430" s="1"/>
  <c r="I1431"/>
  <c r="I1430" s="1"/>
  <c r="I1429" s="1"/>
  <c r="H1431"/>
  <c r="G1431"/>
  <c r="F1431"/>
  <c r="F1430" s="1"/>
  <c r="F1429" s="1"/>
  <c r="K1430"/>
  <c r="K1429" s="1"/>
  <c r="H1430"/>
  <c r="H1429" s="1"/>
  <c r="G1430"/>
  <c r="G1429" s="1"/>
  <c r="J1429"/>
  <c r="M1428"/>
  <c r="L1428"/>
  <c r="K1427"/>
  <c r="J1427"/>
  <c r="J1426" s="1"/>
  <c r="I1427"/>
  <c r="I1426" s="1"/>
  <c r="I1425" s="1"/>
  <c r="I1424" s="1"/>
  <c r="H1427"/>
  <c r="G1427"/>
  <c r="F1427"/>
  <c r="F1426" s="1"/>
  <c r="K1426"/>
  <c r="K1425" s="1"/>
  <c r="K1424" s="1"/>
  <c r="K1423" s="1"/>
  <c r="H1426"/>
  <c r="H1425" s="1"/>
  <c r="G1426"/>
  <c r="G1425" s="1"/>
  <c r="J1425"/>
  <c r="F1425"/>
  <c r="M1421"/>
  <c r="S1421" s="1"/>
  <c r="S1420" s="1"/>
  <c r="S1419" s="1"/>
  <c r="L1421"/>
  <c r="R1421" s="1"/>
  <c r="R1420" s="1"/>
  <c r="R1419" s="1"/>
  <c r="K1420"/>
  <c r="K1419" s="1"/>
  <c r="J1420"/>
  <c r="J1419" s="1"/>
  <c r="I1420"/>
  <c r="H1420"/>
  <c r="H1419" s="1"/>
  <c r="G1420"/>
  <c r="G1419" s="1"/>
  <c r="F1420"/>
  <c r="F1419" s="1"/>
  <c r="I1419"/>
  <c r="M1418"/>
  <c r="S1418" s="1"/>
  <c r="S1417" s="1"/>
  <c r="S1416" s="1"/>
  <c r="L1418"/>
  <c r="K1417"/>
  <c r="K1416" s="1"/>
  <c r="K1415" s="1"/>
  <c r="K1414" s="1"/>
  <c r="K1413" s="1"/>
  <c r="J1417"/>
  <c r="J1416" s="1"/>
  <c r="I1417"/>
  <c r="H1417"/>
  <c r="H1416" s="1"/>
  <c r="G1417"/>
  <c r="F1417"/>
  <c r="F1416" s="1"/>
  <c r="I1416"/>
  <c r="G1416"/>
  <c r="M1411"/>
  <c r="L1411"/>
  <c r="K1410"/>
  <c r="K1409" s="1"/>
  <c r="J1410"/>
  <c r="I1410"/>
  <c r="I1409" s="1"/>
  <c r="H1410"/>
  <c r="H1409" s="1"/>
  <c r="G1410"/>
  <c r="F1410"/>
  <c r="J1409"/>
  <c r="G1409"/>
  <c r="F1409"/>
  <c r="M1408"/>
  <c r="S1408" s="1"/>
  <c r="S1407" s="1"/>
  <c r="S1406" s="1"/>
  <c r="L1408"/>
  <c r="R1408" s="1"/>
  <c r="R1407" s="1"/>
  <c r="R1406" s="1"/>
  <c r="K1407"/>
  <c r="K1406" s="1"/>
  <c r="K1405" s="1"/>
  <c r="J1407"/>
  <c r="J1406" s="1"/>
  <c r="I1407"/>
  <c r="I1406" s="1"/>
  <c r="H1407"/>
  <c r="H1406" s="1"/>
  <c r="G1407"/>
  <c r="F1407"/>
  <c r="F1406" s="1"/>
  <c r="F1405" s="1"/>
  <c r="G1406"/>
  <c r="G1405" s="1"/>
  <c r="M1404"/>
  <c r="L1404"/>
  <c r="K1403"/>
  <c r="J1403"/>
  <c r="J1402" s="1"/>
  <c r="J1401" s="1"/>
  <c r="I1403"/>
  <c r="I1402" s="1"/>
  <c r="I1401" s="1"/>
  <c r="H1403"/>
  <c r="H1402" s="1"/>
  <c r="H1401" s="1"/>
  <c r="G1403"/>
  <c r="F1403"/>
  <c r="F1402" s="1"/>
  <c r="F1401" s="1"/>
  <c r="K1402"/>
  <c r="K1401" s="1"/>
  <c r="G1402"/>
  <c r="G1401" s="1"/>
  <c r="M1395"/>
  <c r="S1395" s="1"/>
  <c r="S1394" s="1"/>
  <c r="S1393" s="1"/>
  <c r="L1395"/>
  <c r="K1394"/>
  <c r="K1393" s="1"/>
  <c r="J1394"/>
  <c r="J1393" s="1"/>
  <c r="I1394"/>
  <c r="I1393" s="1"/>
  <c r="H1394"/>
  <c r="G1394"/>
  <c r="F1394"/>
  <c r="F1393" s="1"/>
  <c r="H1393"/>
  <c r="G1393"/>
  <c r="M1392"/>
  <c r="L1392"/>
  <c r="R1392" s="1"/>
  <c r="R1391" s="1"/>
  <c r="R1390" s="1"/>
  <c r="K1391"/>
  <c r="K1390" s="1"/>
  <c r="J1391"/>
  <c r="J1390" s="1"/>
  <c r="I1391"/>
  <c r="I1390" s="1"/>
  <c r="H1391"/>
  <c r="H1390" s="1"/>
  <c r="G1391"/>
  <c r="G1390" s="1"/>
  <c r="F1391"/>
  <c r="F1390" s="1"/>
  <c r="M1389"/>
  <c r="S1389" s="1"/>
  <c r="S1388" s="1"/>
  <c r="S1387" s="1"/>
  <c r="L1389"/>
  <c r="K1388"/>
  <c r="J1388"/>
  <c r="J1387" s="1"/>
  <c r="I1388"/>
  <c r="I1387" s="1"/>
  <c r="H1388"/>
  <c r="H1387" s="1"/>
  <c r="G1388"/>
  <c r="F1388"/>
  <c r="F1387" s="1"/>
  <c r="K1387"/>
  <c r="G1387"/>
  <c r="M1386"/>
  <c r="L1386"/>
  <c r="K1385"/>
  <c r="K1384" s="1"/>
  <c r="J1385"/>
  <c r="J1384" s="1"/>
  <c r="I1385"/>
  <c r="I1384" s="1"/>
  <c r="H1385"/>
  <c r="H1384" s="1"/>
  <c r="G1385"/>
  <c r="F1385"/>
  <c r="F1384" s="1"/>
  <c r="G1384"/>
  <c r="M1383"/>
  <c r="S1383" s="1"/>
  <c r="S1382" s="1"/>
  <c r="S1381" s="1"/>
  <c r="L1383"/>
  <c r="K1382"/>
  <c r="K1381" s="1"/>
  <c r="J1382"/>
  <c r="J1381" s="1"/>
  <c r="I1382"/>
  <c r="I1381" s="1"/>
  <c r="H1382"/>
  <c r="H1381" s="1"/>
  <c r="G1382"/>
  <c r="G1381" s="1"/>
  <c r="F1382"/>
  <c r="F1381" s="1"/>
  <c r="M1379"/>
  <c r="S1379" s="1"/>
  <c r="L1379"/>
  <c r="R1379" s="1"/>
  <c r="M1375"/>
  <c r="S1375" s="1"/>
  <c r="S1374" s="1"/>
  <c r="L1375"/>
  <c r="K1374"/>
  <c r="J1374"/>
  <c r="I1374"/>
  <c r="H1374"/>
  <c r="G1374"/>
  <c r="F1374"/>
  <c r="M1373"/>
  <c r="L1373"/>
  <c r="K1372"/>
  <c r="K1371" s="1"/>
  <c r="K1370" s="1"/>
  <c r="J1372"/>
  <c r="J1371" s="1"/>
  <c r="J1370" s="1"/>
  <c r="I1372"/>
  <c r="I1371" s="1"/>
  <c r="I1370" s="1"/>
  <c r="H1372"/>
  <c r="H1371" s="1"/>
  <c r="H1370" s="1"/>
  <c r="G1372"/>
  <c r="F1372"/>
  <c r="F1371" s="1"/>
  <c r="F1370" s="1"/>
  <c r="G1371"/>
  <c r="G1370" s="1"/>
  <c r="M1368"/>
  <c r="L1368"/>
  <c r="R1368" s="1"/>
  <c r="R1367" s="1"/>
  <c r="R1366" s="1"/>
  <c r="R1365" s="1"/>
  <c r="K1367"/>
  <c r="J1367"/>
  <c r="J1366" s="1"/>
  <c r="J1365" s="1"/>
  <c r="I1367"/>
  <c r="I1366" s="1"/>
  <c r="I1365" s="1"/>
  <c r="H1367"/>
  <c r="H1366" s="1"/>
  <c r="G1367"/>
  <c r="F1367"/>
  <c r="F1366" s="1"/>
  <c r="F1365" s="1"/>
  <c r="K1366"/>
  <c r="K1365" s="1"/>
  <c r="G1366"/>
  <c r="G1365" s="1"/>
  <c r="H1365"/>
  <c r="M1364"/>
  <c r="L1364"/>
  <c r="K1363"/>
  <c r="J1363"/>
  <c r="I1363"/>
  <c r="H1363"/>
  <c r="G1363"/>
  <c r="F1363"/>
  <c r="M1362"/>
  <c r="S1362" s="1"/>
  <c r="S1361" s="1"/>
  <c r="L1362"/>
  <c r="R1362" s="1"/>
  <c r="R1361" s="1"/>
  <c r="K1361"/>
  <c r="J1361"/>
  <c r="I1361"/>
  <c r="H1361"/>
  <c r="G1361"/>
  <c r="F1361"/>
  <c r="M1360"/>
  <c r="L1360"/>
  <c r="K1359"/>
  <c r="K1358" s="1"/>
  <c r="J1359"/>
  <c r="J1358" s="1"/>
  <c r="I1359"/>
  <c r="I1358" s="1"/>
  <c r="H1359"/>
  <c r="H1358" s="1"/>
  <c r="G1359"/>
  <c r="G1358" s="1"/>
  <c r="F1359"/>
  <c r="F1358" s="1"/>
  <c r="M1357"/>
  <c r="L1357"/>
  <c r="K1356"/>
  <c r="J1356"/>
  <c r="J1355" s="1"/>
  <c r="I1356"/>
  <c r="I1355" s="1"/>
  <c r="H1356"/>
  <c r="H1355" s="1"/>
  <c r="G1356"/>
  <c r="F1356"/>
  <c r="F1355" s="1"/>
  <c r="K1355"/>
  <c r="G1355"/>
  <c r="M1354"/>
  <c r="L1354"/>
  <c r="K1353"/>
  <c r="K1352" s="1"/>
  <c r="J1353"/>
  <c r="J1352" s="1"/>
  <c r="I1353"/>
  <c r="I1352" s="1"/>
  <c r="H1353"/>
  <c r="G1353"/>
  <c r="G1352" s="1"/>
  <c r="F1353"/>
  <c r="F1352" s="1"/>
  <c r="H1352"/>
  <c r="M1351"/>
  <c r="S1351" s="1"/>
  <c r="S1350" s="1"/>
  <c r="S1349" s="1"/>
  <c r="L1351"/>
  <c r="R1351" s="1"/>
  <c r="R1350" s="1"/>
  <c r="R1349" s="1"/>
  <c r="K1350"/>
  <c r="K1349" s="1"/>
  <c r="J1350"/>
  <c r="J1349" s="1"/>
  <c r="I1350"/>
  <c r="I1349" s="1"/>
  <c r="H1350"/>
  <c r="H1349" s="1"/>
  <c r="G1350"/>
  <c r="G1349" s="1"/>
  <c r="F1350"/>
  <c r="F1349" s="1"/>
  <c r="M1344"/>
  <c r="L1344"/>
  <c r="R1344" s="1"/>
  <c r="R1343" s="1"/>
  <c r="R1342" s="1"/>
  <c r="K1343"/>
  <c r="K1342" s="1"/>
  <c r="J1343"/>
  <c r="J1342" s="1"/>
  <c r="I1343"/>
  <c r="I1342" s="1"/>
  <c r="H1343"/>
  <c r="G1343"/>
  <c r="G1342" s="1"/>
  <c r="F1343"/>
  <c r="H1342"/>
  <c r="F1342"/>
  <c r="M1341"/>
  <c r="S1341" s="1"/>
  <c r="L1341"/>
  <c r="R1341" s="1"/>
  <c r="M1338"/>
  <c r="L1338"/>
  <c r="R1338" s="1"/>
  <c r="R1337" s="1"/>
  <c r="R1336" s="1"/>
  <c r="K1337"/>
  <c r="K1336" s="1"/>
  <c r="J1337"/>
  <c r="I1337"/>
  <c r="I1336" s="1"/>
  <c r="H1337"/>
  <c r="G1337"/>
  <c r="G1336" s="1"/>
  <c r="F1337"/>
  <c r="F1336" s="1"/>
  <c r="J1336"/>
  <c r="H1336"/>
  <c r="M1335"/>
  <c r="L1335"/>
  <c r="K1334"/>
  <c r="K1333" s="1"/>
  <c r="J1334"/>
  <c r="J1333" s="1"/>
  <c r="I1334"/>
  <c r="I1333" s="1"/>
  <c r="H1334"/>
  <c r="G1334"/>
  <c r="G1333" s="1"/>
  <c r="F1334"/>
  <c r="F1333" s="1"/>
  <c r="H1333"/>
  <c r="M1332"/>
  <c r="S1332" s="1"/>
  <c r="S1331" s="1"/>
  <c r="S1330" s="1"/>
  <c r="S1329" s="1"/>
  <c r="L1332"/>
  <c r="K1331"/>
  <c r="K1330" s="1"/>
  <c r="K1329" s="1"/>
  <c r="J1331"/>
  <c r="J1330" s="1"/>
  <c r="J1329" s="1"/>
  <c r="I1331"/>
  <c r="I1330" s="1"/>
  <c r="I1329" s="1"/>
  <c r="H1331"/>
  <c r="G1331"/>
  <c r="G1330" s="1"/>
  <c r="G1329" s="1"/>
  <c r="F1331"/>
  <c r="F1330" s="1"/>
  <c r="F1329" s="1"/>
  <c r="H1330"/>
  <c r="H1329" s="1"/>
  <c r="M1327"/>
  <c r="S1327" s="1"/>
  <c r="S1326" s="1"/>
  <c r="S1325" s="1"/>
  <c r="F1327"/>
  <c r="M1326"/>
  <c r="M1325" s="1"/>
  <c r="K1326"/>
  <c r="K1325" s="1"/>
  <c r="J1326"/>
  <c r="J1325" s="1"/>
  <c r="I1326"/>
  <c r="I1325" s="1"/>
  <c r="H1326"/>
  <c r="H1325" s="1"/>
  <c r="G1326"/>
  <c r="G1325" s="1"/>
  <c r="M1324"/>
  <c r="L1324"/>
  <c r="K1323"/>
  <c r="J1323"/>
  <c r="J1322" s="1"/>
  <c r="I1323"/>
  <c r="I1322" s="1"/>
  <c r="H1323"/>
  <c r="H1322" s="1"/>
  <c r="G1323"/>
  <c r="F1323"/>
  <c r="F1322" s="1"/>
  <c r="K1322"/>
  <c r="G1322"/>
  <c r="M1320"/>
  <c r="S1320" s="1"/>
  <c r="S1319" s="1"/>
  <c r="S1318" s="1"/>
  <c r="L1320"/>
  <c r="R1320" s="1"/>
  <c r="R1319" s="1"/>
  <c r="R1318" s="1"/>
  <c r="K1319"/>
  <c r="K1318" s="1"/>
  <c r="J1319"/>
  <c r="J1318" s="1"/>
  <c r="I1319"/>
  <c r="I1318" s="1"/>
  <c r="H1319"/>
  <c r="H1318" s="1"/>
  <c r="G1319"/>
  <c r="G1318" s="1"/>
  <c r="F1319"/>
  <c r="F1318" s="1"/>
  <c r="M1317"/>
  <c r="L1317"/>
  <c r="K1316"/>
  <c r="K1315" s="1"/>
  <c r="J1316"/>
  <c r="I1316"/>
  <c r="I1315" s="1"/>
  <c r="H1316"/>
  <c r="H1315" s="1"/>
  <c r="G1316"/>
  <c r="G1315" s="1"/>
  <c r="F1316"/>
  <c r="J1315"/>
  <c r="F1315"/>
  <c r="M1313"/>
  <c r="L1313"/>
  <c r="R1313" s="1"/>
  <c r="R1312" s="1"/>
  <c r="R1311" s="1"/>
  <c r="K1312"/>
  <c r="K1311" s="1"/>
  <c r="J1312"/>
  <c r="J1311" s="1"/>
  <c r="I1312"/>
  <c r="H1312"/>
  <c r="H1311" s="1"/>
  <c r="G1312"/>
  <c r="F1312"/>
  <c r="F1311" s="1"/>
  <c r="I1311"/>
  <c r="G1311"/>
  <c r="M1310"/>
  <c r="S1310" s="1"/>
  <c r="L1310"/>
  <c r="R1310" s="1"/>
  <c r="M1307"/>
  <c r="S1307" s="1"/>
  <c r="L1307"/>
  <c r="R1307" s="1"/>
  <c r="M1304"/>
  <c r="S1304" s="1"/>
  <c r="L1304"/>
  <c r="R1304" s="1"/>
  <c r="M1301"/>
  <c r="S1301" s="1"/>
  <c r="L1301"/>
  <c r="R1301" s="1"/>
  <c r="M1298"/>
  <c r="L1298"/>
  <c r="K1297"/>
  <c r="K1296" s="1"/>
  <c r="J1297"/>
  <c r="J1296" s="1"/>
  <c r="I1297"/>
  <c r="H1297"/>
  <c r="G1297"/>
  <c r="G1296" s="1"/>
  <c r="F1297"/>
  <c r="F1296" s="1"/>
  <c r="I1296"/>
  <c r="H1296"/>
  <c r="M1295"/>
  <c r="S1295" s="1"/>
  <c r="S1294" s="1"/>
  <c r="S1293" s="1"/>
  <c r="L1295"/>
  <c r="R1295" s="1"/>
  <c r="R1294" s="1"/>
  <c r="R1293" s="1"/>
  <c r="K1294"/>
  <c r="K1293" s="1"/>
  <c r="J1294"/>
  <c r="J1293" s="1"/>
  <c r="I1294"/>
  <c r="H1294"/>
  <c r="G1294"/>
  <c r="G1293" s="1"/>
  <c r="F1294"/>
  <c r="F1293" s="1"/>
  <c r="I1293"/>
  <c r="H1293"/>
  <c r="M1292"/>
  <c r="S1292" s="1"/>
  <c r="L1292"/>
  <c r="R1292" s="1"/>
  <c r="M1289"/>
  <c r="S1289" s="1"/>
  <c r="S1288" s="1"/>
  <c r="S1287" s="1"/>
  <c r="L1289"/>
  <c r="R1289" s="1"/>
  <c r="R1288" s="1"/>
  <c r="R1287" s="1"/>
  <c r="K1288"/>
  <c r="K1287" s="1"/>
  <c r="J1288"/>
  <c r="J1287" s="1"/>
  <c r="I1288"/>
  <c r="H1288"/>
  <c r="G1288"/>
  <c r="F1288"/>
  <c r="F1287" s="1"/>
  <c r="I1287"/>
  <c r="H1287"/>
  <c r="G1287"/>
  <c r="M1286"/>
  <c r="L1286"/>
  <c r="K1285"/>
  <c r="K1284" s="1"/>
  <c r="J1285"/>
  <c r="J1284" s="1"/>
  <c r="I1285"/>
  <c r="I1284" s="1"/>
  <c r="H1285"/>
  <c r="H1284" s="1"/>
  <c r="H1283" s="1"/>
  <c r="G1285"/>
  <c r="G1284" s="1"/>
  <c r="F1285"/>
  <c r="F1284" s="1"/>
  <c r="I1283"/>
  <c r="M1279"/>
  <c r="S1279" s="1"/>
  <c r="L1279"/>
  <c r="R1279" s="1"/>
  <c r="M1276"/>
  <c r="L1276"/>
  <c r="K1275"/>
  <c r="K1274" s="1"/>
  <c r="K1273" s="1"/>
  <c r="J1275"/>
  <c r="J1274" s="1"/>
  <c r="J1273" s="1"/>
  <c r="I1275"/>
  <c r="H1275"/>
  <c r="H1274" s="1"/>
  <c r="H1273" s="1"/>
  <c r="G1275"/>
  <c r="G1274" s="1"/>
  <c r="G1273" s="1"/>
  <c r="F1275"/>
  <c r="I1274"/>
  <c r="I1273" s="1"/>
  <c r="F1274"/>
  <c r="F1273" s="1"/>
  <c r="M1272"/>
  <c r="S1272" s="1"/>
  <c r="S1271" s="1"/>
  <c r="S1270" s="1"/>
  <c r="L1272"/>
  <c r="R1272" s="1"/>
  <c r="R1271" s="1"/>
  <c r="R1270" s="1"/>
  <c r="K1271"/>
  <c r="K1270" s="1"/>
  <c r="J1271"/>
  <c r="J1270" s="1"/>
  <c r="I1271"/>
  <c r="H1271"/>
  <c r="G1271"/>
  <c r="G1270" s="1"/>
  <c r="F1271"/>
  <c r="I1270"/>
  <c r="H1270"/>
  <c r="F1270"/>
  <c r="M1269"/>
  <c r="L1269"/>
  <c r="K1268"/>
  <c r="K1267" s="1"/>
  <c r="J1268"/>
  <c r="J1267" s="1"/>
  <c r="I1268"/>
  <c r="I1267" s="1"/>
  <c r="H1268"/>
  <c r="G1268"/>
  <c r="F1268"/>
  <c r="F1267" s="1"/>
  <c r="H1267"/>
  <c r="G1267"/>
  <c r="M1266"/>
  <c r="S1266" s="1"/>
  <c r="S1265" s="1"/>
  <c r="S1264" s="1"/>
  <c r="L1266"/>
  <c r="R1266" s="1"/>
  <c r="R1265" s="1"/>
  <c r="R1264" s="1"/>
  <c r="K1265"/>
  <c r="K1264" s="1"/>
  <c r="J1265"/>
  <c r="J1264" s="1"/>
  <c r="I1265"/>
  <c r="H1265"/>
  <c r="H1264" s="1"/>
  <c r="G1265"/>
  <c r="G1264" s="1"/>
  <c r="F1265"/>
  <c r="F1264" s="1"/>
  <c r="I1264"/>
  <c r="M1262"/>
  <c r="L1262"/>
  <c r="K1261"/>
  <c r="K1260" s="1"/>
  <c r="K1259" s="1"/>
  <c r="K1258" s="1"/>
  <c r="J1261"/>
  <c r="J1260" s="1"/>
  <c r="J1259" s="1"/>
  <c r="J1258" s="1"/>
  <c r="I1261"/>
  <c r="I1260" s="1"/>
  <c r="I1259" s="1"/>
  <c r="I1258" s="1"/>
  <c r="H1261"/>
  <c r="H1260" s="1"/>
  <c r="H1259" s="1"/>
  <c r="H1258" s="1"/>
  <c r="G1261"/>
  <c r="G1260" s="1"/>
  <c r="G1259" s="1"/>
  <c r="G1258" s="1"/>
  <c r="F1261"/>
  <c r="F1260" s="1"/>
  <c r="F1259" s="1"/>
  <c r="F1258" s="1"/>
  <c r="M1257"/>
  <c r="L1257"/>
  <c r="K1256"/>
  <c r="J1256"/>
  <c r="J1255" s="1"/>
  <c r="I1256"/>
  <c r="I1255" s="1"/>
  <c r="H1256"/>
  <c r="H1255" s="1"/>
  <c r="G1256"/>
  <c r="F1256"/>
  <c r="F1255" s="1"/>
  <c r="K1255"/>
  <c r="G1255"/>
  <c r="M1254"/>
  <c r="S1254" s="1"/>
  <c r="S1253" s="1"/>
  <c r="S1252" s="1"/>
  <c r="L1254"/>
  <c r="R1254" s="1"/>
  <c r="R1253" s="1"/>
  <c r="R1252" s="1"/>
  <c r="K1253"/>
  <c r="K1252" s="1"/>
  <c r="J1253"/>
  <c r="J1252" s="1"/>
  <c r="I1253"/>
  <c r="H1253"/>
  <c r="G1253"/>
  <c r="G1252" s="1"/>
  <c r="F1253"/>
  <c r="I1252"/>
  <c r="H1252"/>
  <c r="F1252"/>
  <c r="M1251"/>
  <c r="S1251" s="1"/>
  <c r="S1250" s="1"/>
  <c r="S1249" s="1"/>
  <c r="L1251"/>
  <c r="K1250"/>
  <c r="K1249" s="1"/>
  <c r="J1250"/>
  <c r="J1249" s="1"/>
  <c r="I1250"/>
  <c r="H1250"/>
  <c r="G1250"/>
  <c r="G1249" s="1"/>
  <c r="F1250"/>
  <c r="F1249" s="1"/>
  <c r="I1249"/>
  <c r="H1249"/>
  <c r="M1248"/>
  <c r="L1248"/>
  <c r="R1248" s="1"/>
  <c r="R1247" s="1"/>
  <c r="R1246" s="1"/>
  <c r="K1247"/>
  <c r="K1246" s="1"/>
  <c r="J1247"/>
  <c r="I1247"/>
  <c r="I1246" s="1"/>
  <c r="H1247"/>
  <c r="H1246" s="1"/>
  <c r="G1247"/>
  <c r="F1247"/>
  <c r="J1246"/>
  <c r="G1246"/>
  <c r="F1246"/>
  <c r="M1245"/>
  <c r="L1245"/>
  <c r="R1245" s="1"/>
  <c r="R1244" s="1"/>
  <c r="R1243" s="1"/>
  <c r="K1244"/>
  <c r="K1243" s="1"/>
  <c r="J1244"/>
  <c r="J1243" s="1"/>
  <c r="I1244"/>
  <c r="I1243" s="1"/>
  <c r="H1244"/>
  <c r="H1243" s="1"/>
  <c r="G1244"/>
  <c r="F1244"/>
  <c r="F1243" s="1"/>
  <c r="G1243"/>
  <c r="M1242"/>
  <c r="L1242"/>
  <c r="K1241"/>
  <c r="K1240" s="1"/>
  <c r="J1241"/>
  <c r="J1240" s="1"/>
  <c r="I1241"/>
  <c r="H1241"/>
  <c r="H1240" s="1"/>
  <c r="G1241"/>
  <c r="G1240" s="1"/>
  <c r="F1241"/>
  <c r="F1240" s="1"/>
  <c r="I1240"/>
  <c r="M1239"/>
  <c r="L1239"/>
  <c r="K1238"/>
  <c r="J1238"/>
  <c r="J1237" s="1"/>
  <c r="I1238"/>
  <c r="I1237" s="1"/>
  <c r="H1238"/>
  <c r="H1237" s="1"/>
  <c r="G1238"/>
  <c r="F1238"/>
  <c r="F1237" s="1"/>
  <c r="K1237"/>
  <c r="G1237"/>
  <c r="M1236"/>
  <c r="L1236"/>
  <c r="K1235"/>
  <c r="K1234" s="1"/>
  <c r="J1235"/>
  <c r="J1234" s="1"/>
  <c r="I1235"/>
  <c r="I1234" s="1"/>
  <c r="H1235"/>
  <c r="G1235"/>
  <c r="G1234" s="1"/>
  <c r="F1235"/>
  <c r="F1234" s="1"/>
  <c r="H1234"/>
  <c r="M1233"/>
  <c r="S1233" s="1"/>
  <c r="S1232" s="1"/>
  <c r="S1231" s="1"/>
  <c r="L1233"/>
  <c r="R1233" s="1"/>
  <c r="R1232" s="1"/>
  <c r="R1231" s="1"/>
  <c r="M1232"/>
  <c r="M1231" s="1"/>
  <c r="K1232"/>
  <c r="K1231" s="1"/>
  <c r="J1232"/>
  <c r="J1231" s="1"/>
  <c r="I1232"/>
  <c r="H1232"/>
  <c r="H1231" s="1"/>
  <c r="G1232"/>
  <c r="F1232"/>
  <c r="F1231" s="1"/>
  <c r="I1231"/>
  <c r="G1231"/>
  <c r="M1230"/>
  <c r="L1230"/>
  <c r="K1229"/>
  <c r="K1228" s="1"/>
  <c r="J1229"/>
  <c r="J1228" s="1"/>
  <c r="I1229"/>
  <c r="I1228" s="1"/>
  <c r="H1229"/>
  <c r="H1228" s="1"/>
  <c r="G1229"/>
  <c r="G1228" s="1"/>
  <c r="F1229"/>
  <c r="F1228"/>
  <c r="M1227"/>
  <c r="S1227" s="1"/>
  <c r="L1227"/>
  <c r="R1227" s="1"/>
  <c r="M1224"/>
  <c r="L1224"/>
  <c r="K1223"/>
  <c r="K1222" s="1"/>
  <c r="J1223"/>
  <c r="J1222" s="1"/>
  <c r="I1223"/>
  <c r="H1223"/>
  <c r="H1222" s="1"/>
  <c r="G1223"/>
  <c r="F1223"/>
  <c r="I1222"/>
  <c r="G1222"/>
  <c r="F1222"/>
  <c r="M1221"/>
  <c r="S1221" s="1"/>
  <c r="S1220" s="1"/>
  <c r="S1219" s="1"/>
  <c r="L1221"/>
  <c r="K1220"/>
  <c r="K1219" s="1"/>
  <c r="J1220"/>
  <c r="J1219" s="1"/>
  <c r="I1220"/>
  <c r="I1219" s="1"/>
  <c r="H1220"/>
  <c r="H1219" s="1"/>
  <c r="G1220"/>
  <c r="F1220"/>
  <c r="F1219" s="1"/>
  <c r="G1219"/>
  <c r="M1218"/>
  <c r="L1218"/>
  <c r="K1217"/>
  <c r="K1216" s="1"/>
  <c r="J1217"/>
  <c r="J1216" s="1"/>
  <c r="I1217"/>
  <c r="I1216" s="1"/>
  <c r="H1217"/>
  <c r="G1217"/>
  <c r="G1216" s="1"/>
  <c r="F1217"/>
  <c r="H1216"/>
  <c r="F1216"/>
  <c r="M1215"/>
  <c r="S1215" s="1"/>
  <c r="S1214" s="1"/>
  <c r="S1213" s="1"/>
  <c r="L1215"/>
  <c r="R1215" s="1"/>
  <c r="R1214" s="1"/>
  <c r="R1213" s="1"/>
  <c r="K1214"/>
  <c r="K1213" s="1"/>
  <c r="J1214"/>
  <c r="J1213" s="1"/>
  <c r="I1214"/>
  <c r="H1214"/>
  <c r="H1213" s="1"/>
  <c r="G1214"/>
  <c r="G1213" s="1"/>
  <c r="F1214"/>
  <c r="F1213" s="1"/>
  <c r="I1213"/>
  <c r="M1212"/>
  <c r="S1212" s="1"/>
  <c r="L1212"/>
  <c r="R1212" s="1"/>
  <c r="M1209"/>
  <c r="S1209" s="1"/>
  <c r="S1208" s="1"/>
  <c r="S1207" s="1"/>
  <c r="L1209"/>
  <c r="R1209" s="1"/>
  <c r="R1208" s="1"/>
  <c r="R1207" s="1"/>
  <c r="K1208"/>
  <c r="K1207" s="1"/>
  <c r="J1208"/>
  <c r="I1208"/>
  <c r="I1207" s="1"/>
  <c r="H1208"/>
  <c r="H1207" s="1"/>
  <c r="G1208"/>
  <c r="G1207" s="1"/>
  <c r="F1208"/>
  <c r="J1207"/>
  <c r="F1207"/>
  <c r="M1206"/>
  <c r="L1206"/>
  <c r="K1205"/>
  <c r="J1205"/>
  <c r="J1204" s="1"/>
  <c r="I1205"/>
  <c r="I1204" s="1"/>
  <c r="H1205"/>
  <c r="G1205"/>
  <c r="F1205"/>
  <c r="F1204" s="1"/>
  <c r="K1204"/>
  <c r="H1204"/>
  <c r="G1204"/>
  <c r="M1203"/>
  <c r="S1203" s="1"/>
  <c r="L1203"/>
  <c r="R1203" s="1"/>
  <c r="M1200"/>
  <c r="S1200" s="1"/>
  <c r="L1200"/>
  <c r="R1200" s="1"/>
  <c r="M1197"/>
  <c r="S1197" s="1"/>
  <c r="L1197"/>
  <c r="R1197" s="1"/>
  <c r="M1194"/>
  <c r="L1194"/>
  <c r="K1193"/>
  <c r="K1192" s="1"/>
  <c r="J1193"/>
  <c r="J1192" s="1"/>
  <c r="I1193"/>
  <c r="I1192" s="1"/>
  <c r="H1193"/>
  <c r="G1193"/>
  <c r="F1193"/>
  <c r="F1192" s="1"/>
  <c r="H1192"/>
  <c r="G1192"/>
  <c r="M1191"/>
  <c r="S1191" s="1"/>
  <c r="L1191"/>
  <c r="R1191" s="1"/>
  <c r="M1188"/>
  <c r="S1188" s="1"/>
  <c r="L1188"/>
  <c r="R1188" s="1"/>
  <c r="M1185"/>
  <c r="S1185" s="1"/>
  <c r="S1184" s="1"/>
  <c r="S1183" s="1"/>
  <c r="L1185"/>
  <c r="R1185" s="1"/>
  <c r="R1184" s="1"/>
  <c r="R1183" s="1"/>
  <c r="K1184"/>
  <c r="K1183" s="1"/>
  <c r="J1184"/>
  <c r="J1183" s="1"/>
  <c r="I1184"/>
  <c r="H1184"/>
  <c r="H1183" s="1"/>
  <c r="G1184"/>
  <c r="G1183" s="1"/>
  <c r="F1184"/>
  <c r="F1183" s="1"/>
  <c r="I1183"/>
  <c r="M1178"/>
  <c r="S1178" s="1"/>
  <c r="S1177" s="1"/>
  <c r="L1178"/>
  <c r="R1178" s="1"/>
  <c r="R1177" s="1"/>
  <c r="K1177"/>
  <c r="J1177"/>
  <c r="I1177"/>
  <c r="H1177"/>
  <c r="G1177"/>
  <c r="F1177"/>
  <c r="M1176"/>
  <c r="L1176"/>
  <c r="K1175"/>
  <c r="K1174" s="1"/>
  <c r="K1173" s="1"/>
  <c r="K1172" s="1"/>
  <c r="K1171" s="1"/>
  <c r="J1175"/>
  <c r="J1174" s="1"/>
  <c r="J1173" s="1"/>
  <c r="J1172" s="1"/>
  <c r="J1171" s="1"/>
  <c r="I1175"/>
  <c r="H1175"/>
  <c r="G1175"/>
  <c r="F1175"/>
  <c r="F1174" s="1"/>
  <c r="G1174"/>
  <c r="G1173" s="1"/>
  <c r="G1172" s="1"/>
  <c r="G1171" s="1"/>
  <c r="F1173"/>
  <c r="F1172" s="1"/>
  <c r="F1171" s="1"/>
  <c r="M1167"/>
  <c r="S1167" s="1"/>
  <c r="S1166" s="1"/>
  <c r="S1165" s="1"/>
  <c r="S1164" s="1"/>
  <c r="S1163" s="1"/>
  <c r="S1162" s="1"/>
  <c r="L1167"/>
  <c r="R1167" s="1"/>
  <c r="R1166" s="1"/>
  <c r="R1165" s="1"/>
  <c r="R1164" s="1"/>
  <c r="R1163" s="1"/>
  <c r="R1162" s="1"/>
  <c r="L1166"/>
  <c r="L1165" s="1"/>
  <c r="L1164" s="1"/>
  <c r="L1163" s="1"/>
  <c r="L1162" s="1"/>
  <c r="K1166"/>
  <c r="K1165" s="1"/>
  <c r="K1164" s="1"/>
  <c r="K1163" s="1"/>
  <c r="K1162" s="1"/>
  <c r="J1166"/>
  <c r="I1166"/>
  <c r="H1166"/>
  <c r="H1165" s="1"/>
  <c r="H1164" s="1"/>
  <c r="H1163" s="1"/>
  <c r="H1162" s="1"/>
  <c r="G1166"/>
  <c r="F1166"/>
  <c r="F1165" s="1"/>
  <c r="J1165"/>
  <c r="J1164" s="1"/>
  <c r="J1163" s="1"/>
  <c r="I1165"/>
  <c r="G1165"/>
  <c r="G1164" s="1"/>
  <c r="I1164"/>
  <c r="I1163" s="1"/>
  <c r="I1162" s="1"/>
  <c r="F1164"/>
  <c r="F1163" s="1"/>
  <c r="F1162" s="1"/>
  <c r="G1163"/>
  <c r="G1162" s="1"/>
  <c r="J1162"/>
  <c r="M1160"/>
  <c r="S1160" s="1"/>
  <c r="L1160"/>
  <c r="R1160" s="1"/>
  <c r="M1159"/>
  <c r="S1159" s="1"/>
  <c r="L1159"/>
  <c r="R1159" s="1"/>
  <c r="K1158"/>
  <c r="K1157" s="1"/>
  <c r="J1158"/>
  <c r="J1157" s="1"/>
  <c r="I1158"/>
  <c r="H1158"/>
  <c r="H1157" s="1"/>
  <c r="F1158"/>
  <c r="F1157" s="1"/>
  <c r="I1157"/>
  <c r="G1157"/>
  <c r="M1156"/>
  <c r="S1156" s="1"/>
  <c r="L1156"/>
  <c r="R1156" s="1"/>
  <c r="M1155"/>
  <c r="L1155"/>
  <c r="R1155" s="1"/>
  <c r="K1154"/>
  <c r="K1153" s="1"/>
  <c r="K1152" s="1"/>
  <c r="J1154"/>
  <c r="I1154"/>
  <c r="I1153" s="1"/>
  <c r="I1152" s="1"/>
  <c r="H1154"/>
  <c r="H1153" s="1"/>
  <c r="H1152" s="1"/>
  <c r="H1151" s="1"/>
  <c r="F1154"/>
  <c r="F1153" s="1"/>
  <c r="F1152" s="1"/>
  <c r="J1153"/>
  <c r="J1152" s="1"/>
  <c r="G1153"/>
  <c r="G1152" s="1"/>
  <c r="M1150"/>
  <c r="S1150" s="1"/>
  <c r="L1150"/>
  <c r="R1150" s="1"/>
  <c r="M1149"/>
  <c r="L1149"/>
  <c r="K1148"/>
  <c r="K1147" s="1"/>
  <c r="J1148"/>
  <c r="J1147" s="1"/>
  <c r="I1148"/>
  <c r="I1147" s="1"/>
  <c r="H1148"/>
  <c r="G1148"/>
  <c r="G1147" s="1"/>
  <c r="F1148"/>
  <c r="F1147" s="1"/>
  <c r="H1147"/>
  <c r="M1146"/>
  <c r="S1146" s="1"/>
  <c r="S1145" s="1"/>
  <c r="S1144" s="1"/>
  <c r="L1146"/>
  <c r="R1146" s="1"/>
  <c r="R1145" s="1"/>
  <c r="R1144" s="1"/>
  <c r="K1145"/>
  <c r="K1144" s="1"/>
  <c r="J1145"/>
  <c r="J1144" s="1"/>
  <c r="I1145"/>
  <c r="H1145"/>
  <c r="H1144" s="1"/>
  <c r="G1145"/>
  <c r="G1144" s="1"/>
  <c r="F1145"/>
  <c r="F1144" s="1"/>
  <c r="I1144"/>
  <c r="M1143"/>
  <c r="L1143"/>
  <c r="K1142"/>
  <c r="J1142"/>
  <c r="J1141" s="1"/>
  <c r="I1142"/>
  <c r="I1141" s="1"/>
  <c r="H1142"/>
  <c r="H1141" s="1"/>
  <c r="G1142"/>
  <c r="F1142"/>
  <c r="F1141" s="1"/>
  <c r="K1141"/>
  <c r="G1141"/>
  <c r="M1138"/>
  <c r="S1138" s="1"/>
  <c r="S1137" s="1"/>
  <c r="S1136" s="1"/>
  <c r="L1138"/>
  <c r="R1138" s="1"/>
  <c r="R1137" s="1"/>
  <c r="R1136" s="1"/>
  <c r="K1137"/>
  <c r="K1136" s="1"/>
  <c r="J1137"/>
  <c r="I1137"/>
  <c r="I1136" s="1"/>
  <c r="H1137"/>
  <c r="H1136" s="1"/>
  <c r="F1137"/>
  <c r="F1136" s="1"/>
  <c r="J1136"/>
  <c r="M1135"/>
  <c r="S1135" s="1"/>
  <c r="S1134" s="1"/>
  <c r="S1133" s="1"/>
  <c r="L1135"/>
  <c r="K1134"/>
  <c r="K1133" s="1"/>
  <c r="J1134"/>
  <c r="J1133" s="1"/>
  <c r="I1134"/>
  <c r="I1133" s="1"/>
  <c r="H1134"/>
  <c r="H1133" s="1"/>
  <c r="F1134"/>
  <c r="F1133"/>
  <c r="M1130"/>
  <c r="S1130" s="1"/>
  <c r="S1129" s="1"/>
  <c r="S1128" s="1"/>
  <c r="L1130"/>
  <c r="K1129"/>
  <c r="K1128" s="1"/>
  <c r="J1129"/>
  <c r="J1128" s="1"/>
  <c r="I1129"/>
  <c r="I1128" s="1"/>
  <c r="H1129"/>
  <c r="H1128" s="1"/>
  <c r="G1129"/>
  <c r="G1128" s="1"/>
  <c r="F1129"/>
  <c r="F1128" s="1"/>
  <c r="M1127"/>
  <c r="S1127" s="1"/>
  <c r="L1127"/>
  <c r="R1127" s="1"/>
  <c r="M1126"/>
  <c r="S1126" s="1"/>
  <c r="S1125" s="1"/>
  <c r="S1124" s="1"/>
  <c r="L1126"/>
  <c r="R1126" s="1"/>
  <c r="K1125"/>
  <c r="K1124" s="1"/>
  <c r="J1125"/>
  <c r="I1125"/>
  <c r="I1124" s="1"/>
  <c r="H1125"/>
  <c r="G1125"/>
  <c r="G1124" s="1"/>
  <c r="F1125"/>
  <c r="J1124"/>
  <c r="H1124"/>
  <c r="F1124"/>
  <c r="M1123"/>
  <c r="L1123"/>
  <c r="K1122"/>
  <c r="K1121" s="1"/>
  <c r="J1122"/>
  <c r="J1121" s="1"/>
  <c r="I1122"/>
  <c r="H1122"/>
  <c r="H1121" s="1"/>
  <c r="G1122"/>
  <c r="G1121" s="1"/>
  <c r="F1122"/>
  <c r="F1121" s="1"/>
  <c r="I1121"/>
  <c r="M1120"/>
  <c r="S1120" s="1"/>
  <c r="S1119" s="1"/>
  <c r="S1118" s="1"/>
  <c r="L1120"/>
  <c r="R1120" s="1"/>
  <c r="R1119" s="1"/>
  <c r="R1118" s="1"/>
  <c r="K1119"/>
  <c r="J1119"/>
  <c r="J1118" s="1"/>
  <c r="I1119"/>
  <c r="I1118" s="1"/>
  <c r="H1119"/>
  <c r="G1119"/>
  <c r="F1119"/>
  <c r="F1118" s="1"/>
  <c r="K1118"/>
  <c r="H1118"/>
  <c r="G1118"/>
  <c r="M1117"/>
  <c r="S1117" s="1"/>
  <c r="L1117"/>
  <c r="R1117" s="1"/>
  <c r="M1114"/>
  <c r="S1114" s="1"/>
  <c r="L1114"/>
  <c r="R1114" s="1"/>
  <c r="M1113"/>
  <c r="L1113"/>
  <c r="K1112"/>
  <c r="K1111" s="1"/>
  <c r="J1112"/>
  <c r="J1111" s="1"/>
  <c r="I1112"/>
  <c r="H1112"/>
  <c r="H1111" s="1"/>
  <c r="G1112"/>
  <c r="F1112"/>
  <c r="F1111" s="1"/>
  <c r="I1111"/>
  <c r="G1111"/>
  <c r="M1110"/>
  <c r="L1110"/>
  <c r="R1110" s="1"/>
  <c r="R1109" s="1"/>
  <c r="K1109"/>
  <c r="J1109"/>
  <c r="I1109"/>
  <c r="H1109"/>
  <c r="F1109"/>
  <c r="M1108"/>
  <c r="S1108" s="1"/>
  <c r="S1107" s="1"/>
  <c r="S1106" s="1"/>
  <c r="S1105" s="1"/>
  <c r="L1108"/>
  <c r="K1107"/>
  <c r="K1106" s="1"/>
  <c r="K1105" s="1"/>
  <c r="J1107"/>
  <c r="J1106" s="1"/>
  <c r="J1105" s="1"/>
  <c r="I1107"/>
  <c r="I1106" s="1"/>
  <c r="I1105" s="1"/>
  <c r="H1107"/>
  <c r="H1106" s="1"/>
  <c r="H1105" s="1"/>
  <c r="G1107"/>
  <c r="F1107"/>
  <c r="F1106" s="1"/>
  <c r="F1105" s="1"/>
  <c r="G1106"/>
  <c r="G1105" s="1"/>
  <c r="M1104"/>
  <c r="S1104" s="1"/>
  <c r="S1103" s="1"/>
  <c r="F1104"/>
  <c r="L1104" s="1"/>
  <c r="K1103"/>
  <c r="J1103"/>
  <c r="J1102" s="1"/>
  <c r="I1103"/>
  <c r="H1103"/>
  <c r="H1102" s="1"/>
  <c r="M1101"/>
  <c r="S1101" s="1"/>
  <c r="F1101"/>
  <c r="L1101" s="1"/>
  <c r="R1101" s="1"/>
  <c r="M1100"/>
  <c r="S1100" s="1"/>
  <c r="F1100"/>
  <c r="L1100" s="1"/>
  <c r="R1100" s="1"/>
  <c r="K1099"/>
  <c r="K1098" s="1"/>
  <c r="J1099"/>
  <c r="J1098" s="1"/>
  <c r="I1099"/>
  <c r="I1098" s="1"/>
  <c r="H1099"/>
  <c r="H1098" s="1"/>
  <c r="G1099"/>
  <c r="G1098" s="1"/>
  <c r="F1099"/>
  <c r="F1098" s="1"/>
  <c r="M1097"/>
  <c r="S1097" s="1"/>
  <c r="L1097"/>
  <c r="R1097" s="1"/>
  <c r="M1096"/>
  <c r="L1096"/>
  <c r="K1095"/>
  <c r="K1094" s="1"/>
  <c r="J1095"/>
  <c r="J1094" s="1"/>
  <c r="I1095"/>
  <c r="I1094" s="1"/>
  <c r="H1095"/>
  <c r="H1094" s="1"/>
  <c r="G1095"/>
  <c r="G1094" s="1"/>
  <c r="F1095"/>
  <c r="F1094" s="1"/>
  <c r="M1093"/>
  <c r="L1093"/>
  <c r="R1093" s="1"/>
  <c r="R1092" s="1"/>
  <c r="R1091" s="1"/>
  <c r="K1092"/>
  <c r="K1091" s="1"/>
  <c r="J1092"/>
  <c r="J1091" s="1"/>
  <c r="I1092"/>
  <c r="H1092"/>
  <c r="H1091" s="1"/>
  <c r="G1092"/>
  <c r="G1091" s="1"/>
  <c r="F1092"/>
  <c r="F1091" s="1"/>
  <c r="I1091"/>
  <c r="M1090"/>
  <c r="S1090" s="1"/>
  <c r="L1090"/>
  <c r="R1090" s="1"/>
  <c r="M1089"/>
  <c r="L1089"/>
  <c r="K1088"/>
  <c r="K1087" s="1"/>
  <c r="J1088"/>
  <c r="I1088"/>
  <c r="I1087" s="1"/>
  <c r="H1088"/>
  <c r="G1088"/>
  <c r="G1087" s="1"/>
  <c r="F1088"/>
  <c r="J1087"/>
  <c r="H1087"/>
  <c r="F1087"/>
  <c r="M1086"/>
  <c r="S1086" s="1"/>
  <c r="S1085" s="1"/>
  <c r="S1084" s="1"/>
  <c r="L1086"/>
  <c r="K1085"/>
  <c r="K1084" s="1"/>
  <c r="J1085"/>
  <c r="J1084" s="1"/>
  <c r="I1085"/>
  <c r="H1085"/>
  <c r="H1084" s="1"/>
  <c r="G1085"/>
  <c r="F1085"/>
  <c r="F1084" s="1"/>
  <c r="I1084"/>
  <c r="G1084"/>
  <c r="M1082"/>
  <c r="S1082" s="1"/>
  <c r="F1082"/>
  <c r="L1082" s="1"/>
  <c r="R1082" s="1"/>
  <c r="M1081"/>
  <c r="F1081"/>
  <c r="L1081" s="1"/>
  <c r="K1080"/>
  <c r="J1080"/>
  <c r="J1079" s="1"/>
  <c r="I1080"/>
  <c r="I1079" s="1"/>
  <c r="H1080"/>
  <c r="H1079" s="1"/>
  <c r="G1080"/>
  <c r="G1079" s="1"/>
  <c r="K1079"/>
  <c r="M1078"/>
  <c r="S1078" s="1"/>
  <c r="L1078"/>
  <c r="R1078" s="1"/>
  <c r="M1077"/>
  <c r="L1077"/>
  <c r="R1077" s="1"/>
  <c r="K1076"/>
  <c r="K1075" s="1"/>
  <c r="J1076"/>
  <c r="I1076"/>
  <c r="I1075" s="1"/>
  <c r="H1076"/>
  <c r="H1075" s="1"/>
  <c r="G1076"/>
  <c r="G1075" s="1"/>
  <c r="F1076"/>
  <c r="F1075" s="1"/>
  <c r="J1075"/>
  <c r="M1074"/>
  <c r="S1074" s="1"/>
  <c r="S1073" s="1"/>
  <c r="S1072" s="1"/>
  <c r="L1074"/>
  <c r="K1073"/>
  <c r="J1073"/>
  <c r="J1072" s="1"/>
  <c r="I1073"/>
  <c r="I1072" s="1"/>
  <c r="H1073"/>
  <c r="G1073"/>
  <c r="G1072" s="1"/>
  <c r="F1073"/>
  <c r="F1072" s="1"/>
  <c r="K1072"/>
  <c r="H1072"/>
  <c r="M1071"/>
  <c r="S1071" s="1"/>
  <c r="L1071"/>
  <c r="R1071" s="1"/>
  <c r="M1070"/>
  <c r="L1070"/>
  <c r="K1069"/>
  <c r="J1069"/>
  <c r="J1068" s="1"/>
  <c r="I1069"/>
  <c r="H1069"/>
  <c r="H1068" s="1"/>
  <c r="G1069"/>
  <c r="F1069"/>
  <c r="F1068" s="1"/>
  <c r="K1068"/>
  <c r="I1068"/>
  <c r="G1068"/>
  <c r="M1067"/>
  <c r="S1067" s="1"/>
  <c r="S1066" s="1"/>
  <c r="S1065" s="1"/>
  <c r="F1067"/>
  <c r="K1066"/>
  <c r="K1065" s="1"/>
  <c r="J1066"/>
  <c r="I1066"/>
  <c r="I1065" s="1"/>
  <c r="H1066"/>
  <c r="H1065" s="1"/>
  <c r="G1066"/>
  <c r="G1065" s="1"/>
  <c r="J1065"/>
  <c r="M1058"/>
  <c r="S1058" s="1"/>
  <c r="S1057" s="1"/>
  <c r="S1056" s="1"/>
  <c r="L1058"/>
  <c r="K1057"/>
  <c r="K1056" s="1"/>
  <c r="J1057"/>
  <c r="J1056" s="1"/>
  <c r="I1057"/>
  <c r="H1057"/>
  <c r="G1057"/>
  <c r="G1056" s="1"/>
  <c r="F1057"/>
  <c r="F1056" s="1"/>
  <c r="I1056"/>
  <c r="H1056"/>
  <c r="M1055"/>
  <c r="L1055"/>
  <c r="R1055" s="1"/>
  <c r="R1054" s="1"/>
  <c r="K1054"/>
  <c r="J1054"/>
  <c r="I1054"/>
  <c r="H1054"/>
  <c r="G1054"/>
  <c r="F1054"/>
  <c r="M1053"/>
  <c r="S1053" s="1"/>
  <c r="S1052" s="1"/>
  <c r="L1053"/>
  <c r="K1052"/>
  <c r="J1052"/>
  <c r="I1052"/>
  <c r="H1052"/>
  <c r="G1052"/>
  <c r="F1052"/>
  <c r="M1051"/>
  <c r="L1051"/>
  <c r="R1051" s="1"/>
  <c r="R1050" s="1"/>
  <c r="K1050"/>
  <c r="K1049" s="1"/>
  <c r="K1048" s="1"/>
  <c r="K1039" s="1"/>
  <c r="K1038" s="1"/>
  <c r="J1050"/>
  <c r="I1050"/>
  <c r="I1049" s="1"/>
  <c r="I1048" s="1"/>
  <c r="H1050"/>
  <c r="H1049" s="1"/>
  <c r="H1048" s="1"/>
  <c r="G1050"/>
  <c r="G1049" s="1"/>
  <c r="G1048" s="1"/>
  <c r="F1050"/>
  <c r="F1049" s="1"/>
  <c r="F1048" s="1"/>
  <c r="J1049"/>
  <c r="J1048"/>
  <c r="M1047"/>
  <c r="S1047" s="1"/>
  <c r="S1046" s="1"/>
  <c r="S1045" s="1"/>
  <c r="S1044" s="1"/>
  <c r="L1047"/>
  <c r="K1046"/>
  <c r="K1045" s="1"/>
  <c r="K1044" s="1"/>
  <c r="J1046"/>
  <c r="J1045" s="1"/>
  <c r="J1044" s="1"/>
  <c r="I1046"/>
  <c r="H1046"/>
  <c r="H1045" s="1"/>
  <c r="H1044" s="1"/>
  <c r="G1046"/>
  <c r="F1046"/>
  <c r="F1045" s="1"/>
  <c r="F1044" s="1"/>
  <c r="I1045"/>
  <c r="I1044" s="1"/>
  <c r="G1045"/>
  <c r="G1044" s="1"/>
  <c r="M1043"/>
  <c r="L1043"/>
  <c r="K1042"/>
  <c r="K1041" s="1"/>
  <c r="K1040" s="1"/>
  <c r="J1042"/>
  <c r="J1041" s="1"/>
  <c r="J1040" s="1"/>
  <c r="I1042"/>
  <c r="H1042"/>
  <c r="H1041" s="1"/>
  <c r="H1040" s="1"/>
  <c r="G1042"/>
  <c r="G1041" s="1"/>
  <c r="G1040" s="1"/>
  <c r="F1042"/>
  <c r="I1041"/>
  <c r="I1040" s="1"/>
  <c r="F1041"/>
  <c r="F1040" s="1"/>
  <c r="M1036"/>
  <c r="S1036" s="1"/>
  <c r="S1035" s="1"/>
  <c r="L1036"/>
  <c r="R1036" s="1"/>
  <c r="R1035" s="1"/>
  <c r="K1035"/>
  <c r="J1035"/>
  <c r="I1035"/>
  <c r="H1035"/>
  <c r="G1035"/>
  <c r="F1035"/>
  <c r="M1034"/>
  <c r="L1034"/>
  <c r="K1033"/>
  <c r="K1032" s="1"/>
  <c r="K1031" s="1"/>
  <c r="K1030" s="1"/>
  <c r="J1033"/>
  <c r="J1032" s="1"/>
  <c r="J1031" s="1"/>
  <c r="J1030" s="1"/>
  <c r="I1033"/>
  <c r="I1032" s="1"/>
  <c r="H1033"/>
  <c r="H1032" s="1"/>
  <c r="H1031" s="1"/>
  <c r="H1030" s="1"/>
  <c r="G1033"/>
  <c r="G1032" s="1"/>
  <c r="G1031" s="1"/>
  <c r="G1030" s="1"/>
  <c r="F1033"/>
  <c r="F1032"/>
  <c r="F1031" s="1"/>
  <c r="F1030" s="1"/>
  <c r="I1031"/>
  <c r="I1030" s="1"/>
  <c r="M1029"/>
  <c r="L1029"/>
  <c r="R1029" s="1"/>
  <c r="R1028" s="1"/>
  <c r="R1027" s="1"/>
  <c r="K1028"/>
  <c r="K1027" s="1"/>
  <c r="J1028"/>
  <c r="J1027" s="1"/>
  <c r="I1028"/>
  <c r="I1027" s="1"/>
  <c r="H1028"/>
  <c r="H1027" s="1"/>
  <c r="G1028"/>
  <c r="G1027" s="1"/>
  <c r="F1028"/>
  <c r="F1027" s="1"/>
  <c r="M1026"/>
  <c r="L1026"/>
  <c r="K1025"/>
  <c r="K1024" s="1"/>
  <c r="K1023" s="1"/>
  <c r="J1025"/>
  <c r="J1024" s="1"/>
  <c r="J1023" s="1"/>
  <c r="I1025"/>
  <c r="H1025"/>
  <c r="H1024" s="1"/>
  <c r="H1023" s="1"/>
  <c r="G1025"/>
  <c r="F1025"/>
  <c r="F1024" s="1"/>
  <c r="F1023" s="1"/>
  <c r="I1024"/>
  <c r="I1023" s="1"/>
  <c r="G1024"/>
  <c r="G1023" s="1"/>
  <c r="M1022"/>
  <c r="L1022"/>
  <c r="K1021"/>
  <c r="K1020" s="1"/>
  <c r="K1019" s="1"/>
  <c r="J1021"/>
  <c r="J1020" s="1"/>
  <c r="I1021"/>
  <c r="I1020" s="1"/>
  <c r="I1019" s="1"/>
  <c r="H1021"/>
  <c r="G1021"/>
  <c r="F1021"/>
  <c r="F1020" s="1"/>
  <c r="F1019" s="1"/>
  <c r="H1020"/>
  <c r="H1019" s="1"/>
  <c r="G1020"/>
  <c r="G1019" s="1"/>
  <c r="G1018" s="1"/>
  <c r="J1019"/>
  <c r="M1015"/>
  <c r="S1015" s="1"/>
  <c r="L1015"/>
  <c r="R1015" s="1"/>
  <c r="M1010"/>
  <c r="L1010"/>
  <c r="K1009"/>
  <c r="K1008" s="1"/>
  <c r="K1007" s="1"/>
  <c r="K1006" s="1"/>
  <c r="J1009"/>
  <c r="I1009"/>
  <c r="H1009"/>
  <c r="H1008" s="1"/>
  <c r="H1007" s="1"/>
  <c r="H1006" s="1"/>
  <c r="F1009"/>
  <c r="J1008"/>
  <c r="I1008"/>
  <c r="I1007" s="1"/>
  <c r="I1006" s="1"/>
  <c r="G1008"/>
  <c r="G1007" s="1"/>
  <c r="G1006" s="1"/>
  <c r="F1008"/>
  <c r="F1007" s="1"/>
  <c r="F1006" s="1"/>
  <c r="J1007"/>
  <c r="J1006" s="1"/>
  <c r="M1005"/>
  <c r="S1005" s="1"/>
  <c r="S1004" s="1"/>
  <c r="S1003" s="1"/>
  <c r="S1002" s="1"/>
  <c r="S1001" s="1"/>
  <c r="L1005"/>
  <c r="R1005" s="1"/>
  <c r="R1004" s="1"/>
  <c r="R1003" s="1"/>
  <c r="R1002" s="1"/>
  <c r="R1001" s="1"/>
  <c r="K1004"/>
  <c r="K1003" s="1"/>
  <c r="K1002" s="1"/>
  <c r="K1001" s="1"/>
  <c r="J1004"/>
  <c r="J1003" s="1"/>
  <c r="J1002" s="1"/>
  <c r="J1001" s="1"/>
  <c r="I1004"/>
  <c r="I1003" s="1"/>
  <c r="I1002" s="1"/>
  <c r="I1001" s="1"/>
  <c r="H1004"/>
  <c r="F1004"/>
  <c r="F1003" s="1"/>
  <c r="F1002" s="1"/>
  <c r="F1001" s="1"/>
  <c r="H1003"/>
  <c r="H1002" s="1"/>
  <c r="H1001" s="1"/>
  <c r="G1003"/>
  <c r="G1002" s="1"/>
  <c r="G1001" s="1"/>
  <c r="M1000"/>
  <c r="S1000" s="1"/>
  <c r="L1000"/>
  <c r="R1000" s="1"/>
  <c r="M997"/>
  <c r="L997"/>
  <c r="R997" s="1"/>
  <c r="R996" s="1"/>
  <c r="R995" s="1"/>
  <c r="R994" s="1"/>
  <c r="K996"/>
  <c r="J996"/>
  <c r="J995" s="1"/>
  <c r="J994" s="1"/>
  <c r="I996"/>
  <c r="I995" s="1"/>
  <c r="I994" s="1"/>
  <c r="H996"/>
  <c r="H995" s="1"/>
  <c r="H994" s="1"/>
  <c r="G996"/>
  <c r="G995" s="1"/>
  <c r="G994" s="1"/>
  <c r="F996"/>
  <c r="F995" s="1"/>
  <c r="F994" s="1"/>
  <c r="K995"/>
  <c r="K994" s="1"/>
  <c r="M993"/>
  <c r="S993" s="1"/>
  <c r="S992" s="1"/>
  <c r="S991" s="1"/>
  <c r="S990" s="1"/>
  <c r="L993"/>
  <c r="K992"/>
  <c r="K991" s="1"/>
  <c r="K990" s="1"/>
  <c r="J992"/>
  <c r="J991" s="1"/>
  <c r="J990" s="1"/>
  <c r="I992"/>
  <c r="I991" s="1"/>
  <c r="I990" s="1"/>
  <c r="H992"/>
  <c r="H991" s="1"/>
  <c r="H990" s="1"/>
  <c r="G992"/>
  <c r="G991" s="1"/>
  <c r="G990" s="1"/>
  <c r="F992"/>
  <c r="F991" s="1"/>
  <c r="F990" s="1"/>
  <c r="M986"/>
  <c r="S986" s="1"/>
  <c r="S985" s="1"/>
  <c r="S984" s="1"/>
  <c r="S983" s="1"/>
  <c r="S982" s="1"/>
  <c r="S981" s="1"/>
  <c r="F986"/>
  <c r="K985"/>
  <c r="K984" s="1"/>
  <c r="K983" s="1"/>
  <c r="J985"/>
  <c r="J984" s="1"/>
  <c r="J983" s="1"/>
  <c r="J982" s="1"/>
  <c r="J981" s="1"/>
  <c r="I985"/>
  <c r="I984" s="1"/>
  <c r="I983" s="1"/>
  <c r="I982" s="1"/>
  <c r="I981" s="1"/>
  <c r="H985"/>
  <c r="H984" s="1"/>
  <c r="H983" s="1"/>
  <c r="H982" s="1"/>
  <c r="H981" s="1"/>
  <c r="G985"/>
  <c r="G984" s="1"/>
  <c r="G983" s="1"/>
  <c r="G982" s="1"/>
  <c r="G981" s="1"/>
  <c r="K982"/>
  <c r="K981" s="1"/>
  <c r="M979"/>
  <c r="L979"/>
  <c r="R979" s="1"/>
  <c r="R978" s="1"/>
  <c r="R977" s="1"/>
  <c r="R976" s="1"/>
  <c r="R975" s="1"/>
  <c r="K978"/>
  <c r="K977" s="1"/>
  <c r="K976" s="1"/>
  <c r="K975" s="1"/>
  <c r="J978"/>
  <c r="J977" s="1"/>
  <c r="J976" s="1"/>
  <c r="J975" s="1"/>
  <c r="I978"/>
  <c r="I977" s="1"/>
  <c r="I976" s="1"/>
  <c r="I975" s="1"/>
  <c r="H978"/>
  <c r="H977" s="1"/>
  <c r="H976" s="1"/>
  <c r="H975" s="1"/>
  <c r="F978"/>
  <c r="F977" s="1"/>
  <c r="F976" s="1"/>
  <c r="G977"/>
  <c r="G976" s="1"/>
  <c r="G975" s="1"/>
  <c r="F975"/>
  <c r="M974"/>
  <c r="S974" s="1"/>
  <c r="S973" s="1"/>
  <c r="S972" s="1"/>
  <c r="S971" s="1"/>
  <c r="S970" s="1"/>
  <c r="L974"/>
  <c r="K973"/>
  <c r="K972" s="1"/>
  <c r="K971" s="1"/>
  <c r="K970" s="1"/>
  <c r="J973"/>
  <c r="I973"/>
  <c r="I972" s="1"/>
  <c r="I971" s="1"/>
  <c r="I970" s="1"/>
  <c r="H973"/>
  <c r="H972" s="1"/>
  <c r="H971" s="1"/>
  <c r="H970" s="1"/>
  <c r="F973"/>
  <c r="F972" s="1"/>
  <c r="F971" s="1"/>
  <c r="F970" s="1"/>
  <c r="J972"/>
  <c r="J971" s="1"/>
  <c r="J970" s="1"/>
  <c r="G972"/>
  <c r="G971" s="1"/>
  <c r="G970" s="1"/>
  <c r="M969"/>
  <c r="S969" s="1"/>
  <c r="S968" s="1"/>
  <c r="S967" s="1"/>
  <c r="S966" s="1"/>
  <c r="S965" s="1"/>
  <c r="L969"/>
  <c r="K968"/>
  <c r="K967" s="1"/>
  <c r="K966" s="1"/>
  <c r="K965" s="1"/>
  <c r="J968"/>
  <c r="J967" s="1"/>
  <c r="J966" s="1"/>
  <c r="J965" s="1"/>
  <c r="I968"/>
  <c r="I967" s="1"/>
  <c r="I966" s="1"/>
  <c r="I965" s="1"/>
  <c r="H968"/>
  <c r="H967" s="1"/>
  <c r="H966" s="1"/>
  <c r="H965" s="1"/>
  <c r="F968"/>
  <c r="F967" s="1"/>
  <c r="F966" s="1"/>
  <c r="F965" s="1"/>
  <c r="G967"/>
  <c r="G966" s="1"/>
  <c r="G965" s="1"/>
  <c r="M964"/>
  <c r="L964"/>
  <c r="K963"/>
  <c r="K962" s="1"/>
  <c r="K961" s="1"/>
  <c r="K960" s="1"/>
  <c r="J963"/>
  <c r="I963"/>
  <c r="H963"/>
  <c r="F963"/>
  <c r="F962" s="1"/>
  <c r="F961" s="1"/>
  <c r="F960" s="1"/>
  <c r="J962"/>
  <c r="I962"/>
  <c r="H962"/>
  <c r="G962"/>
  <c r="G961" s="1"/>
  <c r="G960" s="1"/>
  <c r="J961"/>
  <c r="J960" s="1"/>
  <c r="I961"/>
  <c r="I960" s="1"/>
  <c r="H961"/>
  <c r="H960" s="1"/>
  <c r="M959"/>
  <c r="L959"/>
  <c r="R959" s="1"/>
  <c r="R958" s="1"/>
  <c r="R957" s="1"/>
  <c r="K958"/>
  <c r="J958"/>
  <c r="I958"/>
  <c r="I957" s="1"/>
  <c r="H958"/>
  <c r="H957" s="1"/>
  <c r="G958"/>
  <c r="G957" s="1"/>
  <c r="F958"/>
  <c r="K957"/>
  <c r="J957"/>
  <c r="F957"/>
  <c r="M956"/>
  <c r="S956" s="1"/>
  <c r="S955" s="1"/>
  <c r="S954" s="1"/>
  <c r="L956"/>
  <c r="K955"/>
  <c r="K954" s="1"/>
  <c r="J955"/>
  <c r="J954" s="1"/>
  <c r="I955"/>
  <c r="I954" s="1"/>
  <c r="H955"/>
  <c r="H954" s="1"/>
  <c r="G955"/>
  <c r="G954" s="1"/>
  <c r="F955"/>
  <c r="F954" s="1"/>
  <c r="M953"/>
  <c r="L953"/>
  <c r="R953" s="1"/>
  <c r="R952" s="1"/>
  <c r="R951" s="1"/>
  <c r="K952"/>
  <c r="K951" s="1"/>
  <c r="J952"/>
  <c r="I952"/>
  <c r="I951" s="1"/>
  <c r="H952"/>
  <c r="H951" s="1"/>
  <c r="G952"/>
  <c r="F952"/>
  <c r="J951"/>
  <c r="G951"/>
  <c r="F951"/>
  <c r="M949"/>
  <c r="S949" s="1"/>
  <c r="S948" s="1"/>
  <c r="S947" s="1"/>
  <c r="S946" s="1"/>
  <c r="L949"/>
  <c r="K948"/>
  <c r="K947" s="1"/>
  <c r="K946" s="1"/>
  <c r="J948"/>
  <c r="J947" s="1"/>
  <c r="J946" s="1"/>
  <c r="I948"/>
  <c r="I947" s="1"/>
  <c r="I946" s="1"/>
  <c r="H948"/>
  <c r="G948"/>
  <c r="G947" s="1"/>
  <c r="G946" s="1"/>
  <c r="F948"/>
  <c r="F947" s="1"/>
  <c r="F946" s="1"/>
  <c r="H947"/>
  <c r="H946" s="1"/>
  <c r="M945"/>
  <c r="L945"/>
  <c r="R945" s="1"/>
  <c r="R944" s="1"/>
  <c r="R943" s="1"/>
  <c r="R942" s="1"/>
  <c r="K944"/>
  <c r="J944"/>
  <c r="J943" s="1"/>
  <c r="J942" s="1"/>
  <c r="I944"/>
  <c r="I943" s="1"/>
  <c r="I942" s="1"/>
  <c r="H944"/>
  <c r="H943" s="1"/>
  <c r="H942" s="1"/>
  <c r="G944"/>
  <c r="F944"/>
  <c r="F943" s="1"/>
  <c r="F942" s="1"/>
  <c r="K943"/>
  <c r="K942" s="1"/>
  <c r="G943"/>
  <c r="G942"/>
  <c r="M940"/>
  <c r="S940" s="1"/>
  <c r="S939" s="1"/>
  <c r="S938" s="1"/>
  <c r="L940"/>
  <c r="K939"/>
  <c r="K938" s="1"/>
  <c r="J939"/>
  <c r="J938" s="1"/>
  <c r="I939"/>
  <c r="I938" s="1"/>
  <c r="H939"/>
  <c r="H938" s="1"/>
  <c r="G939"/>
  <c r="G938" s="1"/>
  <c r="F939"/>
  <c r="F938" s="1"/>
  <c r="M937"/>
  <c r="L937"/>
  <c r="R937" s="1"/>
  <c r="R936" s="1"/>
  <c r="R935" s="1"/>
  <c r="K936"/>
  <c r="K935" s="1"/>
  <c r="J936"/>
  <c r="J935" s="1"/>
  <c r="I936"/>
  <c r="I935" s="1"/>
  <c r="H936"/>
  <c r="H935" s="1"/>
  <c r="G936"/>
  <c r="G935" s="1"/>
  <c r="F936"/>
  <c r="F935" s="1"/>
  <c r="M934"/>
  <c r="S934" s="1"/>
  <c r="S933" s="1"/>
  <c r="S932" s="1"/>
  <c r="S931" s="1"/>
  <c r="L934"/>
  <c r="K933"/>
  <c r="K932" s="1"/>
  <c r="K931" s="1"/>
  <c r="J933"/>
  <c r="J932" s="1"/>
  <c r="J931" s="1"/>
  <c r="I933"/>
  <c r="H933"/>
  <c r="H932" s="1"/>
  <c r="H931" s="1"/>
  <c r="G933"/>
  <c r="F933"/>
  <c r="F932" s="1"/>
  <c r="F931" s="1"/>
  <c r="I932"/>
  <c r="I931" s="1"/>
  <c r="G932"/>
  <c r="G931" s="1"/>
  <c r="M930"/>
  <c r="L930"/>
  <c r="R930" s="1"/>
  <c r="R929" s="1"/>
  <c r="R928" s="1"/>
  <c r="R927" s="1"/>
  <c r="K929"/>
  <c r="K928" s="1"/>
  <c r="K927" s="1"/>
  <c r="K926" s="1"/>
  <c r="J929"/>
  <c r="J928" s="1"/>
  <c r="I929"/>
  <c r="I928" s="1"/>
  <c r="I927" s="1"/>
  <c r="H929"/>
  <c r="H928" s="1"/>
  <c r="H927" s="1"/>
  <c r="G929"/>
  <c r="G928" s="1"/>
  <c r="G927" s="1"/>
  <c r="F929"/>
  <c r="F928"/>
  <c r="F927" s="1"/>
  <c r="J927"/>
  <c r="M925"/>
  <c r="S925" s="1"/>
  <c r="S924" s="1"/>
  <c r="S923" s="1"/>
  <c r="L925"/>
  <c r="K924"/>
  <c r="K923" s="1"/>
  <c r="J924"/>
  <c r="J923" s="1"/>
  <c r="I924"/>
  <c r="H924"/>
  <c r="H923" s="1"/>
  <c r="G924"/>
  <c r="G923" s="1"/>
  <c r="F924"/>
  <c r="F923" s="1"/>
  <c r="I923"/>
  <c r="M922"/>
  <c r="L922"/>
  <c r="K921"/>
  <c r="K920" s="1"/>
  <c r="J921"/>
  <c r="I921"/>
  <c r="I920" s="1"/>
  <c r="H921"/>
  <c r="H920" s="1"/>
  <c r="G921"/>
  <c r="F921"/>
  <c r="F920" s="1"/>
  <c r="J920"/>
  <c r="G920"/>
  <c r="M919"/>
  <c r="F919"/>
  <c r="L919" s="1"/>
  <c r="K918"/>
  <c r="J918"/>
  <c r="J917" s="1"/>
  <c r="J916" s="1"/>
  <c r="I918"/>
  <c r="I917" s="1"/>
  <c r="I916" s="1"/>
  <c r="H918"/>
  <c r="H917" s="1"/>
  <c r="H916" s="1"/>
  <c r="G918"/>
  <c r="F918"/>
  <c r="F917" s="1"/>
  <c r="F916" s="1"/>
  <c r="K917"/>
  <c r="K916" s="1"/>
  <c r="G917"/>
  <c r="G916" s="1"/>
  <c r="M915"/>
  <c r="F915"/>
  <c r="L915" s="1"/>
  <c r="K914"/>
  <c r="J914"/>
  <c r="J913" s="1"/>
  <c r="J912" s="1"/>
  <c r="I914"/>
  <c r="I913" s="1"/>
  <c r="I912" s="1"/>
  <c r="H914"/>
  <c r="H913" s="1"/>
  <c r="H912" s="1"/>
  <c r="G914"/>
  <c r="G913" s="1"/>
  <c r="G912" s="1"/>
  <c r="F914"/>
  <c r="F913" s="1"/>
  <c r="F912" s="1"/>
  <c r="K913"/>
  <c r="K912" s="1"/>
  <c r="M908"/>
  <c r="S908" s="1"/>
  <c r="S907" s="1"/>
  <c r="S906" s="1"/>
  <c r="S905" s="1"/>
  <c r="S904" s="1"/>
  <c r="L908"/>
  <c r="R908" s="1"/>
  <c r="R907" s="1"/>
  <c r="R906" s="1"/>
  <c r="R905" s="1"/>
  <c r="R904" s="1"/>
  <c r="K907"/>
  <c r="K906" s="1"/>
  <c r="K905" s="1"/>
  <c r="K904" s="1"/>
  <c r="J907"/>
  <c r="I907"/>
  <c r="I906" s="1"/>
  <c r="I905" s="1"/>
  <c r="I904" s="1"/>
  <c r="H907"/>
  <c r="H906" s="1"/>
  <c r="H905" s="1"/>
  <c r="H904" s="1"/>
  <c r="G907"/>
  <c r="G906" s="1"/>
  <c r="G905" s="1"/>
  <c r="G904" s="1"/>
  <c r="F907"/>
  <c r="J906"/>
  <c r="J905" s="1"/>
  <c r="J904" s="1"/>
  <c r="F906"/>
  <c r="F905" s="1"/>
  <c r="F904" s="1"/>
  <c r="M903"/>
  <c r="L903"/>
  <c r="K902"/>
  <c r="K901" s="1"/>
  <c r="J902"/>
  <c r="J901" s="1"/>
  <c r="I902"/>
  <c r="H902"/>
  <c r="G902"/>
  <c r="F902"/>
  <c r="F901" s="1"/>
  <c r="I901"/>
  <c r="H901"/>
  <c r="G901"/>
  <c r="M900"/>
  <c r="S900" s="1"/>
  <c r="S899" s="1"/>
  <c r="S898" s="1"/>
  <c r="S897" s="1"/>
  <c r="L900"/>
  <c r="R900" s="1"/>
  <c r="R899" s="1"/>
  <c r="R898" s="1"/>
  <c r="R897" s="1"/>
  <c r="K899"/>
  <c r="K898" s="1"/>
  <c r="K897" s="1"/>
  <c r="J899"/>
  <c r="I899"/>
  <c r="I898" s="1"/>
  <c r="I897" s="1"/>
  <c r="I896" s="1"/>
  <c r="H899"/>
  <c r="G899"/>
  <c r="G898" s="1"/>
  <c r="G897" s="1"/>
  <c r="G896" s="1"/>
  <c r="F899"/>
  <c r="J898"/>
  <c r="J897" s="1"/>
  <c r="H898"/>
  <c r="H897" s="1"/>
  <c r="F898"/>
  <c r="F897" s="1"/>
  <c r="G895"/>
  <c r="F895"/>
  <c r="L895" s="1"/>
  <c r="K894"/>
  <c r="K893" s="1"/>
  <c r="J894"/>
  <c r="J893" s="1"/>
  <c r="I894"/>
  <c r="I893" s="1"/>
  <c r="H894"/>
  <c r="F894"/>
  <c r="F893" s="1"/>
  <c r="H893"/>
  <c r="M892"/>
  <c r="S892" s="1"/>
  <c r="S891" s="1"/>
  <c r="S890" s="1"/>
  <c r="G892"/>
  <c r="G891" s="1"/>
  <c r="G890" s="1"/>
  <c r="F892"/>
  <c r="K891"/>
  <c r="J891"/>
  <c r="J890" s="1"/>
  <c r="I891"/>
  <c r="I890" s="1"/>
  <c r="H891"/>
  <c r="H890" s="1"/>
  <c r="K890"/>
  <c r="M889"/>
  <c r="L889"/>
  <c r="K888"/>
  <c r="J888"/>
  <c r="J887" s="1"/>
  <c r="I888"/>
  <c r="H888"/>
  <c r="H887" s="1"/>
  <c r="F888"/>
  <c r="K887"/>
  <c r="I887"/>
  <c r="F887"/>
  <c r="M886"/>
  <c r="S886" s="1"/>
  <c r="S885" s="1"/>
  <c r="S884" s="1"/>
  <c r="F886"/>
  <c r="K885"/>
  <c r="K884" s="1"/>
  <c r="J885"/>
  <c r="J884" s="1"/>
  <c r="I885"/>
  <c r="H885"/>
  <c r="H884" s="1"/>
  <c r="G885"/>
  <c r="G884" s="1"/>
  <c r="I884"/>
  <c r="M883"/>
  <c r="S883" s="1"/>
  <c r="S882" s="1"/>
  <c r="S881" s="1"/>
  <c r="L883"/>
  <c r="K882"/>
  <c r="K881" s="1"/>
  <c r="J882"/>
  <c r="J881" s="1"/>
  <c r="I882"/>
  <c r="I881" s="1"/>
  <c r="H882"/>
  <c r="H881" s="1"/>
  <c r="G882"/>
  <c r="G881" s="1"/>
  <c r="F882"/>
  <c r="F881" s="1"/>
  <c r="M880"/>
  <c r="L880"/>
  <c r="R880" s="1"/>
  <c r="R879" s="1"/>
  <c r="R878" s="1"/>
  <c r="K879"/>
  <c r="K878" s="1"/>
  <c r="J879"/>
  <c r="J878" s="1"/>
  <c r="I879"/>
  <c r="I878" s="1"/>
  <c r="H879"/>
  <c r="H878" s="1"/>
  <c r="G879"/>
  <c r="F879"/>
  <c r="F878" s="1"/>
  <c r="G878"/>
  <c r="M877"/>
  <c r="S877" s="1"/>
  <c r="S876" s="1"/>
  <c r="S875" s="1"/>
  <c r="L877"/>
  <c r="K876"/>
  <c r="J876"/>
  <c r="J875" s="1"/>
  <c r="I876"/>
  <c r="I875" s="1"/>
  <c r="H876"/>
  <c r="G876"/>
  <c r="F876"/>
  <c r="F875" s="1"/>
  <c r="K875"/>
  <c r="H875"/>
  <c r="G875"/>
  <c r="M874"/>
  <c r="L874"/>
  <c r="K873"/>
  <c r="J873"/>
  <c r="I873"/>
  <c r="I872" s="1"/>
  <c r="H873"/>
  <c r="H872" s="1"/>
  <c r="G873"/>
  <c r="G872" s="1"/>
  <c r="F873"/>
  <c r="F872" s="1"/>
  <c r="K872"/>
  <c r="J872"/>
  <c r="M871"/>
  <c r="S871" s="1"/>
  <c r="S870" s="1"/>
  <c r="S869" s="1"/>
  <c r="L871"/>
  <c r="R871" s="1"/>
  <c r="R870" s="1"/>
  <c r="R869" s="1"/>
  <c r="K870"/>
  <c r="K869" s="1"/>
  <c r="J870"/>
  <c r="J869" s="1"/>
  <c r="I870"/>
  <c r="I869" s="1"/>
  <c r="H870"/>
  <c r="G870"/>
  <c r="G869" s="1"/>
  <c r="F870"/>
  <c r="F869" s="1"/>
  <c r="H869"/>
  <c r="M868"/>
  <c r="L868"/>
  <c r="K867"/>
  <c r="K866" s="1"/>
  <c r="J867"/>
  <c r="J866" s="1"/>
  <c r="I867"/>
  <c r="I866" s="1"/>
  <c r="H867"/>
  <c r="H866" s="1"/>
  <c r="G867"/>
  <c r="G866" s="1"/>
  <c r="F867"/>
  <c r="F866"/>
  <c r="M865"/>
  <c r="S865" s="1"/>
  <c r="L865"/>
  <c r="R865" s="1"/>
  <c r="M862"/>
  <c r="S862" s="1"/>
  <c r="S861" s="1"/>
  <c r="S860" s="1"/>
  <c r="L862"/>
  <c r="K861"/>
  <c r="K860" s="1"/>
  <c r="J861"/>
  <c r="J860" s="1"/>
  <c r="I861"/>
  <c r="I860" s="1"/>
  <c r="H861"/>
  <c r="H860" s="1"/>
  <c r="G861"/>
  <c r="G860" s="1"/>
  <c r="F861"/>
  <c r="F860" s="1"/>
  <c r="M859"/>
  <c r="L859"/>
  <c r="R859" s="1"/>
  <c r="R858" s="1"/>
  <c r="R857" s="1"/>
  <c r="K858"/>
  <c r="K857" s="1"/>
  <c r="J858"/>
  <c r="I858"/>
  <c r="I857" s="1"/>
  <c r="H858"/>
  <c r="H857" s="1"/>
  <c r="G858"/>
  <c r="G857" s="1"/>
  <c r="F858"/>
  <c r="J857"/>
  <c r="F857"/>
  <c r="M856"/>
  <c r="S856" s="1"/>
  <c r="L856"/>
  <c r="R856" s="1"/>
  <c r="M855"/>
  <c r="L855"/>
  <c r="K854"/>
  <c r="K853" s="1"/>
  <c r="J854"/>
  <c r="I854"/>
  <c r="I853" s="1"/>
  <c r="H854"/>
  <c r="G854"/>
  <c r="G853" s="1"/>
  <c r="F854"/>
  <c r="J853"/>
  <c r="H853"/>
  <c r="F853"/>
  <c r="M852"/>
  <c r="L852"/>
  <c r="K851"/>
  <c r="J851"/>
  <c r="J850" s="1"/>
  <c r="I851"/>
  <c r="I850" s="1"/>
  <c r="H851"/>
  <c r="G851"/>
  <c r="F851"/>
  <c r="F850" s="1"/>
  <c r="F849" s="1"/>
  <c r="K850"/>
  <c r="H850"/>
  <c r="G850"/>
  <c r="M848"/>
  <c r="L848"/>
  <c r="K847"/>
  <c r="K846" s="1"/>
  <c r="K845" s="1"/>
  <c r="J847"/>
  <c r="J846" s="1"/>
  <c r="J845" s="1"/>
  <c r="I847"/>
  <c r="I846" s="1"/>
  <c r="I845" s="1"/>
  <c r="H847"/>
  <c r="H846" s="1"/>
  <c r="H845" s="1"/>
  <c r="G847"/>
  <c r="G846" s="1"/>
  <c r="G845" s="1"/>
  <c r="F847"/>
  <c r="F846" s="1"/>
  <c r="F845" s="1"/>
  <c r="M844"/>
  <c r="S844" s="1"/>
  <c r="S843" s="1"/>
  <c r="S842" s="1"/>
  <c r="L844"/>
  <c r="R844" s="1"/>
  <c r="R843" s="1"/>
  <c r="R842" s="1"/>
  <c r="K843"/>
  <c r="J843"/>
  <c r="J842" s="1"/>
  <c r="I843"/>
  <c r="I842" s="1"/>
  <c r="H843"/>
  <c r="H842" s="1"/>
  <c r="G843"/>
  <c r="G842" s="1"/>
  <c r="F843"/>
  <c r="F842" s="1"/>
  <c r="K842"/>
  <c r="M841"/>
  <c r="L841"/>
  <c r="K840"/>
  <c r="K839" s="1"/>
  <c r="J840"/>
  <c r="J839" s="1"/>
  <c r="I840"/>
  <c r="I839" s="1"/>
  <c r="H840"/>
  <c r="H839" s="1"/>
  <c r="G840"/>
  <c r="F840"/>
  <c r="F839" s="1"/>
  <c r="G839"/>
  <c r="M838"/>
  <c r="S838" s="1"/>
  <c r="S837" s="1"/>
  <c r="S836" s="1"/>
  <c r="F838"/>
  <c r="L838" s="1"/>
  <c r="K837"/>
  <c r="J837"/>
  <c r="J836" s="1"/>
  <c r="I837"/>
  <c r="I836" s="1"/>
  <c r="H837"/>
  <c r="H836" s="1"/>
  <c r="G837"/>
  <c r="K836"/>
  <c r="K835" s="1"/>
  <c r="G836"/>
  <c r="M834"/>
  <c r="L834"/>
  <c r="R834" s="1"/>
  <c r="R833" s="1"/>
  <c r="R832" s="1"/>
  <c r="R831" s="1"/>
  <c r="K833"/>
  <c r="K832" s="1"/>
  <c r="K831" s="1"/>
  <c r="J833"/>
  <c r="J832" s="1"/>
  <c r="J831" s="1"/>
  <c r="I833"/>
  <c r="I832" s="1"/>
  <c r="I831" s="1"/>
  <c r="H833"/>
  <c r="H832" s="1"/>
  <c r="H831" s="1"/>
  <c r="G833"/>
  <c r="G832" s="1"/>
  <c r="G831" s="1"/>
  <c r="F833"/>
  <c r="F832"/>
  <c r="F831" s="1"/>
  <c r="M827"/>
  <c r="S827" s="1"/>
  <c r="S826" s="1"/>
  <c r="S825" s="1"/>
  <c r="S824" s="1"/>
  <c r="S823" s="1"/>
  <c r="F827"/>
  <c r="L827" s="1"/>
  <c r="K826"/>
  <c r="K825" s="1"/>
  <c r="K824" s="1"/>
  <c r="K823" s="1"/>
  <c r="J826"/>
  <c r="J825" s="1"/>
  <c r="J824" s="1"/>
  <c r="J823" s="1"/>
  <c r="I826"/>
  <c r="I825" s="1"/>
  <c r="I824" s="1"/>
  <c r="I823" s="1"/>
  <c r="H826"/>
  <c r="G826"/>
  <c r="G825" s="1"/>
  <c r="G824" s="1"/>
  <c r="G823" s="1"/>
  <c r="H825"/>
  <c r="H824" s="1"/>
  <c r="H823" s="1"/>
  <c r="M822"/>
  <c r="S822" s="1"/>
  <c r="L822"/>
  <c r="R822" s="1"/>
  <c r="M821"/>
  <c r="L821"/>
  <c r="R821" s="1"/>
  <c r="K820"/>
  <c r="K819" s="1"/>
  <c r="K818" s="1"/>
  <c r="K817" s="1"/>
  <c r="J820"/>
  <c r="I820"/>
  <c r="I819" s="1"/>
  <c r="I818" s="1"/>
  <c r="I817" s="1"/>
  <c r="H820"/>
  <c r="G820"/>
  <c r="F820"/>
  <c r="F819" s="1"/>
  <c r="F818" s="1"/>
  <c r="J819"/>
  <c r="J818" s="1"/>
  <c r="H819"/>
  <c r="H818" s="1"/>
  <c r="H817" s="1"/>
  <c r="G819"/>
  <c r="G818" s="1"/>
  <c r="G817" s="1"/>
  <c r="J817"/>
  <c r="F817"/>
  <c r="M816"/>
  <c r="S816" s="1"/>
  <c r="S815" s="1"/>
  <c r="S814" s="1"/>
  <c r="L816"/>
  <c r="R816" s="1"/>
  <c r="R815" s="1"/>
  <c r="R814" s="1"/>
  <c r="K815"/>
  <c r="K814" s="1"/>
  <c r="J815"/>
  <c r="J814" s="1"/>
  <c r="I815"/>
  <c r="I814" s="1"/>
  <c r="H815"/>
  <c r="H814" s="1"/>
  <c r="G815"/>
  <c r="G814" s="1"/>
  <c r="F815"/>
  <c r="F814"/>
  <c r="M813"/>
  <c r="L813"/>
  <c r="K812"/>
  <c r="K811" s="1"/>
  <c r="J812"/>
  <c r="J811" s="1"/>
  <c r="I812"/>
  <c r="I811" s="1"/>
  <c r="H812"/>
  <c r="G812"/>
  <c r="F812"/>
  <c r="F811" s="1"/>
  <c r="H811"/>
  <c r="G811"/>
  <c r="M810"/>
  <c r="S810" s="1"/>
  <c r="L810"/>
  <c r="R810" s="1"/>
  <c r="M809"/>
  <c r="L809"/>
  <c r="K808"/>
  <c r="K807" s="1"/>
  <c r="J808"/>
  <c r="I808"/>
  <c r="I807" s="1"/>
  <c r="H808"/>
  <c r="G808"/>
  <c r="G807" s="1"/>
  <c r="F808"/>
  <c r="J807"/>
  <c r="H807"/>
  <c r="F807"/>
  <c r="M806"/>
  <c r="S806" s="1"/>
  <c r="L806"/>
  <c r="R806" s="1"/>
  <c r="M805"/>
  <c r="L805"/>
  <c r="K804"/>
  <c r="K803" s="1"/>
  <c r="J804"/>
  <c r="J803" s="1"/>
  <c r="I804"/>
  <c r="H804"/>
  <c r="G804"/>
  <c r="F804"/>
  <c r="F803" s="1"/>
  <c r="I803"/>
  <c r="H803"/>
  <c r="G803"/>
  <c r="M802"/>
  <c r="S802" s="1"/>
  <c r="L802"/>
  <c r="R802" s="1"/>
  <c r="M801"/>
  <c r="L801"/>
  <c r="K800"/>
  <c r="K799" s="1"/>
  <c r="J800"/>
  <c r="J799" s="1"/>
  <c r="I800"/>
  <c r="H800"/>
  <c r="H799" s="1"/>
  <c r="G800"/>
  <c r="F800"/>
  <c r="F799" s="1"/>
  <c r="I799"/>
  <c r="G799"/>
  <c r="M798"/>
  <c r="S798" s="1"/>
  <c r="L798"/>
  <c r="R798" s="1"/>
  <c r="M797"/>
  <c r="L797"/>
  <c r="K796"/>
  <c r="K795" s="1"/>
  <c r="J796"/>
  <c r="I796"/>
  <c r="I795" s="1"/>
  <c r="H796"/>
  <c r="G796"/>
  <c r="G795" s="1"/>
  <c r="F796"/>
  <c r="J795"/>
  <c r="H795"/>
  <c r="F795"/>
  <c r="M794"/>
  <c r="S794" s="1"/>
  <c r="L794"/>
  <c r="R794" s="1"/>
  <c r="M793"/>
  <c r="L793"/>
  <c r="K792"/>
  <c r="K791" s="1"/>
  <c r="J792"/>
  <c r="I792"/>
  <c r="I791" s="1"/>
  <c r="H792"/>
  <c r="G792"/>
  <c r="G791" s="1"/>
  <c r="F792"/>
  <c r="J791"/>
  <c r="H791"/>
  <c r="F791"/>
  <c r="M790"/>
  <c r="S790" s="1"/>
  <c r="L790"/>
  <c r="R790" s="1"/>
  <c r="M789"/>
  <c r="L789"/>
  <c r="R789" s="1"/>
  <c r="L788"/>
  <c r="L787" s="1"/>
  <c r="K788"/>
  <c r="J788"/>
  <c r="J787" s="1"/>
  <c r="I788"/>
  <c r="I787" s="1"/>
  <c r="H788"/>
  <c r="H787" s="1"/>
  <c r="G788"/>
  <c r="F788"/>
  <c r="F787" s="1"/>
  <c r="K787"/>
  <c r="G787"/>
  <c r="M786"/>
  <c r="S786" s="1"/>
  <c r="L786"/>
  <c r="R786" s="1"/>
  <c r="M785"/>
  <c r="L785"/>
  <c r="R785" s="1"/>
  <c r="R784" s="1"/>
  <c r="R783" s="1"/>
  <c r="K784"/>
  <c r="K783" s="1"/>
  <c r="J784"/>
  <c r="J783" s="1"/>
  <c r="I784"/>
  <c r="I783" s="1"/>
  <c r="H784"/>
  <c r="H783" s="1"/>
  <c r="G784"/>
  <c r="F784"/>
  <c r="F783" s="1"/>
  <c r="G783"/>
  <c r="M781"/>
  <c r="S781" s="1"/>
  <c r="S780" s="1"/>
  <c r="S779" s="1"/>
  <c r="S778" s="1"/>
  <c r="L781"/>
  <c r="M780"/>
  <c r="K780"/>
  <c r="K779" s="1"/>
  <c r="K778" s="1"/>
  <c r="J780"/>
  <c r="I780"/>
  <c r="I779" s="1"/>
  <c r="I778" s="1"/>
  <c r="H780"/>
  <c r="H779" s="1"/>
  <c r="H778" s="1"/>
  <c r="G780"/>
  <c r="G779" s="1"/>
  <c r="G778" s="1"/>
  <c r="F780"/>
  <c r="M779"/>
  <c r="M778" s="1"/>
  <c r="J779"/>
  <c r="J778" s="1"/>
  <c r="F779"/>
  <c r="F778" s="1"/>
  <c r="M777"/>
  <c r="S777" s="1"/>
  <c r="L777"/>
  <c r="R777" s="1"/>
  <c r="M776"/>
  <c r="S776" s="1"/>
  <c r="L776"/>
  <c r="M775"/>
  <c r="M774" s="1"/>
  <c r="K775"/>
  <c r="J775"/>
  <c r="J774" s="1"/>
  <c r="I775"/>
  <c r="I774" s="1"/>
  <c r="H775"/>
  <c r="H774" s="1"/>
  <c r="G775"/>
  <c r="F775"/>
  <c r="F774" s="1"/>
  <c r="K774"/>
  <c r="K770" s="1"/>
  <c r="G774"/>
  <c r="G770" s="1"/>
  <c r="M773"/>
  <c r="L773"/>
  <c r="R773" s="1"/>
  <c r="R772" s="1"/>
  <c r="R771" s="1"/>
  <c r="K772"/>
  <c r="K771" s="1"/>
  <c r="J772"/>
  <c r="J771" s="1"/>
  <c r="I772"/>
  <c r="I771" s="1"/>
  <c r="H772"/>
  <c r="H771" s="1"/>
  <c r="G772"/>
  <c r="G771" s="1"/>
  <c r="F772"/>
  <c r="F771"/>
  <c r="M769"/>
  <c r="S769" s="1"/>
  <c r="L769"/>
  <c r="R769" s="1"/>
  <c r="M768"/>
  <c r="L768"/>
  <c r="R768" s="1"/>
  <c r="K767"/>
  <c r="K766" s="1"/>
  <c r="K765" s="1"/>
  <c r="J767"/>
  <c r="J766" s="1"/>
  <c r="J765" s="1"/>
  <c r="I767"/>
  <c r="I766" s="1"/>
  <c r="I765" s="1"/>
  <c r="H767"/>
  <c r="H766" s="1"/>
  <c r="H765" s="1"/>
  <c r="G767"/>
  <c r="G766" s="1"/>
  <c r="G765" s="1"/>
  <c r="F767"/>
  <c r="F766"/>
  <c r="F765" s="1"/>
  <c r="M759"/>
  <c r="S759" s="1"/>
  <c r="S758" s="1"/>
  <c r="S757" s="1"/>
  <c r="S756" s="1"/>
  <c r="L759"/>
  <c r="R759" s="1"/>
  <c r="R758" s="1"/>
  <c r="R757" s="1"/>
  <c r="R756" s="1"/>
  <c r="M758"/>
  <c r="K758"/>
  <c r="K757" s="1"/>
  <c r="J758"/>
  <c r="I758"/>
  <c r="I757" s="1"/>
  <c r="I756" s="1"/>
  <c r="H758"/>
  <c r="G758"/>
  <c r="G757" s="1"/>
  <c r="G756" s="1"/>
  <c r="F758"/>
  <c r="M757"/>
  <c r="M756" s="1"/>
  <c r="J757"/>
  <c r="J756" s="1"/>
  <c r="H757"/>
  <c r="H756" s="1"/>
  <c r="F757"/>
  <c r="F756" s="1"/>
  <c r="K756"/>
  <c r="M755"/>
  <c r="S755" s="1"/>
  <c r="S754" s="1"/>
  <c r="S753" s="1"/>
  <c r="F755"/>
  <c r="K754"/>
  <c r="K753" s="1"/>
  <c r="J754"/>
  <c r="I754"/>
  <c r="I753" s="1"/>
  <c r="H754"/>
  <c r="G754"/>
  <c r="G753" s="1"/>
  <c r="J753"/>
  <c r="H753"/>
  <c r="M752"/>
  <c r="S752" s="1"/>
  <c r="S751" s="1"/>
  <c r="S750" s="1"/>
  <c r="S749" s="1"/>
  <c r="L752"/>
  <c r="K751"/>
  <c r="K750" s="1"/>
  <c r="K749" s="1"/>
  <c r="J751"/>
  <c r="J750" s="1"/>
  <c r="J749" s="1"/>
  <c r="I751"/>
  <c r="H751"/>
  <c r="H750" s="1"/>
  <c r="H749" s="1"/>
  <c r="G751"/>
  <c r="F751"/>
  <c r="F750" s="1"/>
  <c r="F749" s="1"/>
  <c r="I750"/>
  <c r="I749" s="1"/>
  <c r="G750"/>
  <c r="G749" s="1"/>
  <c r="M748"/>
  <c r="L748"/>
  <c r="R748" s="1"/>
  <c r="R747" s="1"/>
  <c r="R746" s="1"/>
  <c r="K747"/>
  <c r="K746" s="1"/>
  <c r="J747"/>
  <c r="J746" s="1"/>
  <c r="I747"/>
  <c r="I746" s="1"/>
  <c r="H747"/>
  <c r="H746" s="1"/>
  <c r="G747"/>
  <c r="F747"/>
  <c r="F746" s="1"/>
  <c r="G746"/>
  <c r="M745"/>
  <c r="S745" s="1"/>
  <c r="S744" s="1"/>
  <c r="S743" s="1"/>
  <c r="L745"/>
  <c r="K744"/>
  <c r="K743" s="1"/>
  <c r="K739" s="1"/>
  <c r="J744"/>
  <c r="J743" s="1"/>
  <c r="I744"/>
  <c r="I743" s="1"/>
  <c r="H744"/>
  <c r="H743" s="1"/>
  <c r="G744"/>
  <c r="G743" s="1"/>
  <c r="F744"/>
  <c r="F743"/>
  <c r="M742"/>
  <c r="L742"/>
  <c r="R742" s="1"/>
  <c r="R741" s="1"/>
  <c r="R740" s="1"/>
  <c r="K741"/>
  <c r="K740" s="1"/>
  <c r="J741"/>
  <c r="J740" s="1"/>
  <c r="I741"/>
  <c r="I740" s="1"/>
  <c r="H741"/>
  <c r="H740" s="1"/>
  <c r="G741"/>
  <c r="F741"/>
  <c r="F740" s="1"/>
  <c r="F739" s="1"/>
  <c r="G740"/>
  <c r="M737"/>
  <c r="S737" s="1"/>
  <c r="S736" s="1"/>
  <c r="S735" s="1"/>
  <c r="S734" s="1"/>
  <c r="L737"/>
  <c r="K736"/>
  <c r="K735" s="1"/>
  <c r="J736"/>
  <c r="J735" s="1"/>
  <c r="J734" s="1"/>
  <c r="I736"/>
  <c r="H736"/>
  <c r="G736"/>
  <c r="G735" s="1"/>
  <c r="G734" s="1"/>
  <c r="F736"/>
  <c r="F735" s="1"/>
  <c r="F734" s="1"/>
  <c r="I735"/>
  <c r="I734" s="1"/>
  <c r="H735"/>
  <c r="H734" s="1"/>
  <c r="K734"/>
  <c r="M731"/>
  <c r="L731"/>
  <c r="R731" s="1"/>
  <c r="R730" s="1"/>
  <c r="R729" s="1"/>
  <c r="K730"/>
  <c r="K729" s="1"/>
  <c r="J730"/>
  <c r="J729" s="1"/>
  <c r="I730"/>
  <c r="I729" s="1"/>
  <c r="H730"/>
  <c r="G730"/>
  <c r="G729" s="1"/>
  <c r="F730"/>
  <c r="F729" s="1"/>
  <c r="H729"/>
  <c r="M728"/>
  <c r="S728" s="1"/>
  <c r="S727" s="1"/>
  <c r="S726" s="1"/>
  <c r="S725" s="1"/>
  <c r="L728"/>
  <c r="K727"/>
  <c r="J727"/>
  <c r="J726" s="1"/>
  <c r="J725" s="1"/>
  <c r="I727"/>
  <c r="I726" s="1"/>
  <c r="I725" s="1"/>
  <c r="H727"/>
  <c r="G727"/>
  <c r="G726" s="1"/>
  <c r="G725" s="1"/>
  <c r="F727"/>
  <c r="F726" s="1"/>
  <c r="F725" s="1"/>
  <c r="K726"/>
  <c r="K725" s="1"/>
  <c r="K724" s="1"/>
  <c r="K723" s="1"/>
  <c r="H726"/>
  <c r="H725" s="1"/>
  <c r="G724"/>
  <c r="G723" s="1"/>
  <c r="E724"/>
  <c r="M719"/>
  <c r="S719" s="1"/>
  <c r="S718" s="1"/>
  <c r="S717" s="1"/>
  <c r="S716" s="1"/>
  <c r="S715" s="1"/>
  <c r="L719"/>
  <c r="R719" s="1"/>
  <c r="R718" s="1"/>
  <c r="R717" s="1"/>
  <c r="R716" s="1"/>
  <c r="R715" s="1"/>
  <c r="K718"/>
  <c r="K717" s="1"/>
  <c r="K716" s="1"/>
  <c r="K715" s="1"/>
  <c r="J718"/>
  <c r="J717" s="1"/>
  <c r="J716" s="1"/>
  <c r="J715" s="1"/>
  <c r="I718"/>
  <c r="I717" s="1"/>
  <c r="I716" s="1"/>
  <c r="I715" s="1"/>
  <c r="H718"/>
  <c r="H717" s="1"/>
  <c r="H716" s="1"/>
  <c r="H715" s="1"/>
  <c r="G718"/>
  <c r="G717" s="1"/>
  <c r="G716" s="1"/>
  <c r="G715" s="1"/>
  <c r="F718"/>
  <c r="F717" s="1"/>
  <c r="F716" s="1"/>
  <c r="F715" s="1"/>
  <c r="M714"/>
  <c r="L714"/>
  <c r="K713"/>
  <c r="K712" s="1"/>
  <c r="K711" s="1"/>
  <c r="K710" s="1"/>
  <c r="J713"/>
  <c r="J712" s="1"/>
  <c r="J711" s="1"/>
  <c r="J710" s="1"/>
  <c r="I713"/>
  <c r="H713"/>
  <c r="H712" s="1"/>
  <c r="H711" s="1"/>
  <c r="H710" s="1"/>
  <c r="G713"/>
  <c r="G712" s="1"/>
  <c r="G711" s="1"/>
  <c r="G710" s="1"/>
  <c r="F713"/>
  <c r="I712"/>
  <c r="I711" s="1"/>
  <c r="I710" s="1"/>
  <c r="F712"/>
  <c r="F711" s="1"/>
  <c r="F710" s="1"/>
  <c r="M709"/>
  <c r="S709" s="1"/>
  <c r="S708" s="1"/>
  <c r="S707" s="1"/>
  <c r="S706" s="1"/>
  <c r="L709"/>
  <c r="R709" s="1"/>
  <c r="R708" s="1"/>
  <c r="R707" s="1"/>
  <c r="R706" s="1"/>
  <c r="K708"/>
  <c r="K707" s="1"/>
  <c r="K706" s="1"/>
  <c r="J708"/>
  <c r="I708"/>
  <c r="I707" s="1"/>
  <c r="I706" s="1"/>
  <c r="H708"/>
  <c r="G708"/>
  <c r="G707" s="1"/>
  <c r="F708"/>
  <c r="J707"/>
  <c r="J706" s="1"/>
  <c r="H707"/>
  <c r="H706" s="1"/>
  <c r="F707"/>
  <c r="F706" s="1"/>
  <c r="G706"/>
  <c r="M705"/>
  <c r="L705"/>
  <c r="K704"/>
  <c r="K703" s="1"/>
  <c r="K702" s="1"/>
  <c r="J704"/>
  <c r="J703" s="1"/>
  <c r="J702" s="1"/>
  <c r="I704"/>
  <c r="H704"/>
  <c r="H703" s="1"/>
  <c r="H702" s="1"/>
  <c r="G704"/>
  <c r="G703" s="1"/>
  <c r="G702" s="1"/>
  <c r="F704"/>
  <c r="F703" s="1"/>
  <c r="F702" s="1"/>
  <c r="F701" s="1"/>
  <c r="I703"/>
  <c r="I702" s="1"/>
  <c r="M700"/>
  <c r="S700" s="1"/>
  <c r="S699" s="1"/>
  <c r="S698" s="1"/>
  <c r="S697" s="1"/>
  <c r="L700"/>
  <c r="R700" s="1"/>
  <c r="R699" s="1"/>
  <c r="R698" s="1"/>
  <c r="R697" s="1"/>
  <c r="K699"/>
  <c r="J699"/>
  <c r="J698" s="1"/>
  <c r="I699"/>
  <c r="I698" s="1"/>
  <c r="I697" s="1"/>
  <c r="H699"/>
  <c r="H698" s="1"/>
  <c r="G699"/>
  <c r="F699"/>
  <c r="F698" s="1"/>
  <c r="K698"/>
  <c r="K697" s="1"/>
  <c r="G698"/>
  <c r="G697" s="1"/>
  <c r="J697"/>
  <c r="H697"/>
  <c r="F697"/>
  <c r="M694"/>
  <c r="S694" s="1"/>
  <c r="L694"/>
  <c r="R694" s="1"/>
  <c r="M692"/>
  <c r="L692"/>
  <c r="K691"/>
  <c r="J691"/>
  <c r="J690" s="1"/>
  <c r="I691"/>
  <c r="I690" s="1"/>
  <c r="H691"/>
  <c r="H690" s="1"/>
  <c r="G691"/>
  <c r="G690" s="1"/>
  <c r="F691"/>
  <c r="F690" s="1"/>
  <c r="K690"/>
  <c r="M689"/>
  <c r="L689"/>
  <c r="R689" s="1"/>
  <c r="R688" s="1"/>
  <c r="R687" s="1"/>
  <c r="K688"/>
  <c r="J688"/>
  <c r="I688"/>
  <c r="I687" s="1"/>
  <c r="H688"/>
  <c r="H687" s="1"/>
  <c r="G688"/>
  <c r="F688"/>
  <c r="F687" s="1"/>
  <c r="K687"/>
  <c r="J687"/>
  <c r="G687"/>
  <c r="G686" s="1"/>
  <c r="G685" s="1"/>
  <c r="M684"/>
  <c r="S684" s="1"/>
  <c r="S683" s="1"/>
  <c r="L684"/>
  <c r="K683"/>
  <c r="J683"/>
  <c r="I683"/>
  <c r="H683"/>
  <c r="G683"/>
  <c r="F683"/>
  <c r="M682"/>
  <c r="L682"/>
  <c r="K681"/>
  <c r="K680" s="1"/>
  <c r="J681"/>
  <c r="I681"/>
  <c r="I680" s="1"/>
  <c r="H681"/>
  <c r="H680" s="1"/>
  <c r="G681"/>
  <c r="G680" s="1"/>
  <c r="F681"/>
  <c r="F680" s="1"/>
  <c r="J680"/>
  <c r="M679"/>
  <c r="F679"/>
  <c r="K678"/>
  <c r="J678"/>
  <c r="I678"/>
  <c r="I675" s="1"/>
  <c r="H678"/>
  <c r="G678"/>
  <c r="G675" s="1"/>
  <c r="M677"/>
  <c r="F677"/>
  <c r="L677" s="1"/>
  <c r="K676"/>
  <c r="J676"/>
  <c r="J675" s="1"/>
  <c r="I676"/>
  <c r="H676"/>
  <c r="G676"/>
  <c r="F676"/>
  <c r="H675"/>
  <c r="G674"/>
  <c r="M673"/>
  <c r="S673" s="1"/>
  <c r="S672" s="1"/>
  <c r="S671" s="1"/>
  <c r="L673"/>
  <c r="R673" s="1"/>
  <c r="R672" s="1"/>
  <c r="R671" s="1"/>
  <c r="K672"/>
  <c r="J672"/>
  <c r="J671" s="1"/>
  <c r="I672"/>
  <c r="I671" s="1"/>
  <c r="H672"/>
  <c r="H671" s="1"/>
  <c r="G672"/>
  <c r="F672"/>
  <c r="F671" s="1"/>
  <c r="K671"/>
  <c r="G671"/>
  <c r="M670"/>
  <c r="S670" s="1"/>
  <c r="L670"/>
  <c r="R670" s="1"/>
  <c r="M669"/>
  <c r="L669"/>
  <c r="R669" s="1"/>
  <c r="K668"/>
  <c r="J668"/>
  <c r="I668"/>
  <c r="H668"/>
  <c r="G668"/>
  <c r="F668"/>
  <c r="M667"/>
  <c r="F667"/>
  <c r="K666"/>
  <c r="K665" s="1"/>
  <c r="K664" s="1"/>
  <c r="J666"/>
  <c r="J665" s="1"/>
  <c r="J664" s="1"/>
  <c r="I666"/>
  <c r="H666"/>
  <c r="H665" s="1"/>
  <c r="H664" s="1"/>
  <c r="H663" s="1"/>
  <c r="G666"/>
  <c r="G665" s="1"/>
  <c r="G664" s="1"/>
  <c r="G663" s="1"/>
  <c r="M662"/>
  <c r="L662"/>
  <c r="K661"/>
  <c r="K660" s="1"/>
  <c r="J661"/>
  <c r="J660" s="1"/>
  <c r="J659" s="1"/>
  <c r="J658" s="1"/>
  <c r="I661"/>
  <c r="H661"/>
  <c r="H660" s="1"/>
  <c r="H659" s="1"/>
  <c r="H658" s="1"/>
  <c r="G661"/>
  <c r="F661"/>
  <c r="I660"/>
  <c r="G660"/>
  <c r="F660"/>
  <c r="F659" s="1"/>
  <c r="F658" s="1"/>
  <c r="K659"/>
  <c r="K658" s="1"/>
  <c r="I659"/>
  <c r="G659"/>
  <c r="G658" s="1"/>
  <c r="I658"/>
  <c r="M657"/>
  <c r="L657"/>
  <c r="R657" s="1"/>
  <c r="R656" s="1"/>
  <c r="R655" s="1"/>
  <c r="R654" s="1"/>
  <c r="R653" s="1"/>
  <c r="K656"/>
  <c r="K655" s="1"/>
  <c r="K654" s="1"/>
  <c r="K653" s="1"/>
  <c r="J656"/>
  <c r="J655" s="1"/>
  <c r="J654" s="1"/>
  <c r="J653" s="1"/>
  <c r="I656"/>
  <c r="I655" s="1"/>
  <c r="I654" s="1"/>
  <c r="I653" s="1"/>
  <c r="H656"/>
  <c r="H655" s="1"/>
  <c r="H654" s="1"/>
  <c r="H653" s="1"/>
  <c r="G656"/>
  <c r="G655" s="1"/>
  <c r="G654" s="1"/>
  <c r="G653" s="1"/>
  <c r="F656"/>
  <c r="F655" s="1"/>
  <c r="F654" s="1"/>
  <c r="F653" s="1"/>
  <c r="M652"/>
  <c r="L652"/>
  <c r="K651"/>
  <c r="K650" s="1"/>
  <c r="K649" s="1"/>
  <c r="K648" s="1"/>
  <c r="J651"/>
  <c r="I651"/>
  <c r="I650" s="1"/>
  <c r="I649" s="1"/>
  <c r="I648" s="1"/>
  <c r="H651"/>
  <c r="H650" s="1"/>
  <c r="H649" s="1"/>
  <c r="H648" s="1"/>
  <c r="G651"/>
  <c r="G650" s="1"/>
  <c r="G649" s="1"/>
  <c r="G648" s="1"/>
  <c r="F651"/>
  <c r="J650"/>
  <c r="J649" s="1"/>
  <c r="J648" s="1"/>
  <c r="F650"/>
  <c r="F649" s="1"/>
  <c r="F648" s="1"/>
  <c r="M647"/>
  <c r="S647" s="1"/>
  <c r="S646" s="1"/>
  <c r="S645" s="1"/>
  <c r="S644" s="1"/>
  <c r="S643" s="1"/>
  <c r="S642" s="1"/>
  <c r="L647"/>
  <c r="R647" s="1"/>
  <c r="R646" s="1"/>
  <c r="R645" s="1"/>
  <c r="R644" s="1"/>
  <c r="R643" s="1"/>
  <c r="R642" s="1"/>
  <c r="K646"/>
  <c r="K645" s="1"/>
  <c r="K644" s="1"/>
  <c r="K643" s="1"/>
  <c r="K642" s="1"/>
  <c r="J646"/>
  <c r="J645" s="1"/>
  <c r="I646"/>
  <c r="I645" s="1"/>
  <c r="I644" s="1"/>
  <c r="I643" s="1"/>
  <c r="I642" s="1"/>
  <c r="H646"/>
  <c r="H645" s="1"/>
  <c r="G646"/>
  <c r="G645" s="1"/>
  <c r="G644" s="1"/>
  <c r="G643" s="1"/>
  <c r="G642" s="1"/>
  <c r="F646"/>
  <c r="F645" s="1"/>
  <c r="F644" s="1"/>
  <c r="F643" s="1"/>
  <c r="F642" s="1"/>
  <c r="J644"/>
  <c r="J643" s="1"/>
  <c r="J642" s="1"/>
  <c r="H644"/>
  <c r="H643" s="1"/>
  <c r="H642" s="1"/>
  <c r="M641"/>
  <c r="F641"/>
  <c r="K640"/>
  <c r="K639" s="1"/>
  <c r="K638" s="1"/>
  <c r="K637" s="1"/>
  <c r="J640"/>
  <c r="J639" s="1"/>
  <c r="J638" s="1"/>
  <c r="J637" s="1"/>
  <c r="I640"/>
  <c r="I639" s="1"/>
  <c r="I638" s="1"/>
  <c r="I637" s="1"/>
  <c r="H640"/>
  <c r="H639" s="1"/>
  <c r="H638" s="1"/>
  <c r="H637" s="1"/>
  <c r="G640"/>
  <c r="G639"/>
  <c r="G638" s="1"/>
  <c r="G637" s="1"/>
  <c r="M634"/>
  <c r="F634"/>
  <c r="K633"/>
  <c r="K632" s="1"/>
  <c r="J633"/>
  <c r="I633"/>
  <c r="I632" s="1"/>
  <c r="H633"/>
  <c r="H632" s="1"/>
  <c r="G633"/>
  <c r="J632"/>
  <c r="G632"/>
  <c r="M631"/>
  <c r="S631" s="1"/>
  <c r="S630" s="1"/>
  <c r="S629" s="1"/>
  <c r="L631"/>
  <c r="R631" s="1"/>
  <c r="R630" s="1"/>
  <c r="R629" s="1"/>
  <c r="K630"/>
  <c r="K629" s="1"/>
  <c r="J630"/>
  <c r="J629" s="1"/>
  <c r="I630"/>
  <c r="H630"/>
  <c r="H629" s="1"/>
  <c r="H628" s="1"/>
  <c r="H627" s="1"/>
  <c r="G630"/>
  <c r="F630"/>
  <c r="F629" s="1"/>
  <c r="I629"/>
  <c r="G629"/>
  <c r="G628" s="1"/>
  <c r="G627" s="1"/>
  <c r="M626"/>
  <c r="L626"/>
  <c r="K625"/>
  <c r="J625"/>
  <c r="I625"/>
  <c r="I624" s="1"/>
  <c r="H625"/>
  <c r="H624" s="1"/>
  <c r="G625"/>
  <c r="G624" s="1"/>
  <c r="F625"/>
  <c r="K624"/>
  <c r="J624"/>
  <c r="F624"/>
  <c r="M623"/>
  <c r="S623" s="1"/>
  <c r="S622" s="1"/>
  <c r="S621" s="1"/>
  <c r="S620" s="1"/>
  <c r="L623"/>
  <c r="K622"/>
  <c r="K621" s="1"/>
  <c r="K620" s="1"/>
  <c r="K619" s="1"/>
  <c r="J622"/>
  <c r="J621" s="1"/>
  <c r="J620" s="1"/>
  <c r="J619" s="1"/>
  <c r="I622"/>
  <c r="I621" s="1"/>
  <c r="I620" s="1"/>
  <c r="H622"/>
  <c r="H621" s="1"/>
  <c r="H620" s="1"/>
  <c r="H619" s="1"/>
  <c r="G622"/>
  <c r="F622"/>
  <c r="F621" s="1"/>
  <c r="F620" s="1"/>
  <c r="F619" s="1"/>
  <c r="G621"/>
  <c r="G620" s="1"/>
  <c r="M618"/>
  <c r="L618"/>
  <c r="R618" s="1"/>
  <c r="R617" s="1"/>
  <c r="R616" s="1"/>
  <c r="R615" s="1"/>
  <c r="R614" s="1"/>
  <c r="K617"/>
  <c r="K616" s="1"/>
  <c r="K615" s="1"/>
  <c r="K614" s="1"/>
  <c r="J617"/>
  <c r="I617"/>
  <c r="I616" s="1"/>
  <c r="I615" s="1"/>
  <c r="I614" s="1"/>
  <c r="H617"/>
  <c r="G617"/>
  <c r="F617"/>
  <c r="F616" s="1"/>
  <c r="F615" s="1"/>
  <c r="J616"/>
  <c r="J615" s="1"/>
  <c r="J614" s="1"/>
  <c r="H616"/>
  <c r="H615" s="1"/>
  <c r="H614" s="1"/>
  <c r="G616"/>
  <c r="G615" s="1"/>
  <c r="G614" s="1"/>
  <c r="F614"/>
  <c r="M613"/>
  <c r="L613"/>
  <c r="K612"/>
  <c r="J612"/>
  <c r="J611" s="1"/>
  <c r="J610" s="1"/>
  <c r="J609" s="1"/>
  <c r="I612"/>
  <c r="I611" s="1"/>
  <c r="I610" s="1"/>
  <c r="I609" s="1"/>
  <c r="H612"/>
  <c r="H611" s="1"/>
  <c r="H610" s="1"/>
  <c r="H609" s="1"/>
  <c r="G612"/>
  <c r="F612"/>
  <c r="F611" s="1"/>
  <c r="F610" s="1"/>
  <c r="F609" s="1"/>
  <c r="K611"/>
  <c r="K610" s="1"/>
  <c r="K609" s="1"/>
  <c r="G611"/>
  <c r="G610" s="1"/>
  <c r="G609" s="1"/>
  <c r="M608"/>
  <c r="S608" s="1"/>
  <c r="S607" s="1"/>
  <c r="S606" s="1"/>
  <c r="S605" s="1"/>
  <c r="S604" s="1"/>
  <c r="F608"/>
  <c r="L608" s="1"/>
  <c r="K607"/>
  <c r="K606" s="1"/>
  <c r="K605" s="1"/>
  <c r="K604" s="1"/>
  <c r="J607"/>
  <c r="J606" s="1"/>
  <c r="J605" s="1"/>
  <c r="J604" s="1"/>
  <c r="I607"/>
  <c r="H607"/>
  <c r="H606" s="1"/>
  <c r="H605" s="1"/>
  <c r="H604" s="1"/>
  <c r="G607"/>
  <c r="G606" s="1"/>
  <c r="G605" s="1"/>
  <c r="G604" s="1"/>
  <c r="I606"/>
  <c r="I605" s="1"/>
  <c r="I604" s="1"/>
  <c r="M601"/>
  <c r="S601" s="1"/>
  <c r="S600" s="1"/>
  <c r="S599" s="1"/>
  <c r="L601"/>
  <c r="M600"/>
  <c r="M599" s="1"/>
  <c r="K600"/>
  <c r="K599" s="1"/>
  <c r="J600"/>
  <c r="J599" s="1"/>
  <c r="I600"/>
  <c r="H600"/>
  <c r="H599" s="1"/>
  <c r="F600"/>
  <c r="F599" s="1"/>
  <c r="I599"/>
  <c r="M598"/>
  <c r="F598"/>
  <c r="L598" s="1"/>
  <c r="K597"/>
  <c r="K596" s="1"/>
  <c r="J597"/>
  <c r="J596" s="1"/>
  <c r="I597"/>
  <c r="I596" s="1"/>
  <c r="I595" s="1"/>
  <c r="I594" s="1"/>
  <c r="H597"/>
  <c r="H596" s="1"/>
  <c r="G597"/>
  <c r="G596" s="1"/>
  <c r="G595" s="1"/>
  <c r="G594" s="1"/>
  <c r="M593"/>
  <c r="L593"/>
  <c r="K592"/>
  <c r="K591" s="1"/>
  <c r="J592"/>
  <c r="J591" s="1"/>
  <c r="I592"/>
  <c r="I591" s="1"/>
  <c r="I590" s="1"/>
  <c r="I589" s="1"/>
  <c r="H592"/>
  <c r="G592"/>
  <c r="G591" s="1"/>
  <c r="G590" s="1"/>
  <c r="G589" s="1"/>
  <c r="F592"/>
  <c r="F591" s="1"/>
  <c r="F590" s="1"/>
  <c r="F589" s="1"/>
  <c r="H591"/>
  <c r="H590" s="1"/>
  <c r="H589" s="1"/>
  <c r="K590"/>
  <c r="K589" s="1"/>
  <c r="J590"/>
  <c r="J589" s="1"/>
  <c r="M588"/>
  <c r="L588"/>
  <c r="R588" s="1"/>
  <c r="R587" s="1"/>
  <c r="R586" s="1"/>
  <c r="K587"/>
  <c r="K586" s="1"/>
  <c r="J587"/>
  <c r="J586" s="1"/>
  <c r="I587"/>
  <c r="I586" s="1"/>
  <c r="H587"/>
  <c r="G587"/>
  <c r="G586" s="1"/>
  <c r="F587"/>
  <c r="F586" s="1"/>
  <c r="H586"/>
  <c r="M585"/>
  <c r="S585" s="1"/>
  <c r="S584" s="1"/>
  <c r="L585"/>
  <c r="K584"/>
  <c r="K581" s="1"/>
  <c r="K580" s="1"/>
  <c r="J584"/>
  <c r="I584"/>
  <c r="H584"/>
  <c r="H581" s="1"/>
  <c r="H580" s="1"/>
  <c r="H579" s="1"/>
  <c r="G584"/>
  <c r="F584"/>
  <c r="M583"/>
  <c r="L583"/>
  <c r="K582"/>
  <c r="J582"/>
  <c r="I582"/>
  <c r="I581" s="1"/>
  <c r="I580" s="1"/>
  <c r="H582"/>
  <c r="G582"/>
  <c r="F582"/>
  <c r="G581"/>
  <c r="G580" s="1"/>
  <c r="M574"/>
  <c r="S574" s="1"/>
  <c r="S573" s="1"/>
  <c r="S572" s="1"/>
  <c r="S571" s="1"/>
  <c r="L574"/>
  <c r="K573"/>
  <c r="K572" s="1"/>
  <c r="K571" s="1"/>
  <c r="J573"/>
  <c r="J572" s="1"/>
  <c r="J571" s="1"/>
  <c r="I573"/>
  <c r="H573"/>
  <c r="H572" s="1"/>
  <c r="H571" s="1"/>
  <c r="G573"/>
  <c r="G572" s="1"/>
  <c r="G571" s="1"/>
  <c r="F573"/>
  <c r="F572" s="1"/>
  <c r="F571" s="1"/>
  <c r="I572"/>
  <c r="I571" s="1"/>
  <c r="M570"/>
  <c r="F570"/>
  <c r="L570" s="1"/>
  <c r="R570" s="1"/>
  <c r="R569" s="1"/>
  <c r="R568" s="1"/>
  <c r="K569"/>
  <c r="K568" s="1"/>
  <c r="J569"/>
  <c r="J568" s="1"/>
  <c r="I569"/>
  <c r="H569"/>
  <c r="H568" s="1"/>
  <c r="G569"/>
  <c r="G568" s="1"/>
  <c r="I568"/>
  <c r="M567"/>
  <c r="S567" s="1"/>
  <c r="S566" s="1"/>
  <c r="S565" s="1"/>
  <c r="L567"/>
  <c r="K566"/>
  <c r="K565" s="1"/>
  <c r="J566"/>
  <c r="J565" s="1"/>
  <c r="I566"/>
  <c r="I565" s="1"/>
  <c r="H566"/>
  <c r="H565" s="1"/>
  <c r="G566"/>
  <c r="G565" s="1"/>
  <c r="F566"/>
  <c r="F565" s="1"/>
  <c r="M564"/>
  <c r="S564" s="1"/>
  <c r="L564"/>
  <c r="R564" s="1"/>
  <c r="M563"/>
  <c r="S563" s="1"/>
  <c r="L563"/>
  <c r="R563" s="1"/>
  <c r="M561"/>
  <c r="L561"/>
  <c r="R561" s="1"/>
  <c r="R560" s="1"/>
  <c r="K560"/>
  <c r="J560"/>
  <c r="I560"/>
  <c r="H560"/>
  <c r="G560"/>
  <c r="F560"/>
  <c r="M559"/>
  <c r="S559" s="1"/>
  <c r="S558" s="1"/>
  <c r="L559"/>
  <c r="K558"/>
  <c r="K557" s="1"/>
  <c r="J558"/>
  <c r="J557" s="1"/>
  <c r="I558"/>
  <c r="H558"/>
  <c r="G558"/>
  <c r="G557" s="1"/>
  <c r="F558"/>
  <c r="F557" s="1"/>
  <c r="I557"/>
  <c r="H557"/>
  <c r="M554"/>
  <c r="S554" s="1"/>
  <c r="S553" s="1"/>
  <c r="S552" s="1"/>
  <c r="S551" s="1"/>
  <c r="S550" s="1"/>
  <c r="L554"/>
  <c r="R554" s="1"/>
  <c r="R553" s="1"/>
  <c r="R552" s="1"/>
  <c r="R551" s="1"/>
  <c r="R550" s="1"/>
  <c r="K553"/>
  <c r="K552" s="1"/>
  <c r="K551" s="1"/>
  <c r="K550" s="1"/>
  <c r="J553"/>
  <c r="J552" s="1"/>
  <c r="J551" s="1"/>
  <c r="J550" s="1"/>
  <c r="I553"/>
  <c r="I552" s="1"/>
  <c r="I551" s="1"/>
  <c r="I550" s="1"/>
  <c r="H553"/>
  <c r="H552" s="1"/>
  <c r="H551" s="1"/>
  <c r="H550" s="1"/>
  <c r="G553"/>
  <c r="F553"/>
  <c r="F552" s="1"/>
  <c r="F551" s="1"/>
  <c r="F550" s="1"/>
  <c r="G552"/>
  <c r="G551" s="1"/>
  <c r="G550" s="1"/>
  <c r="M549"/>
  <c r="S549" s="1"/>
  <c r="L549"/>
  <c r="R549" s="1"/>
  <c r="M543"/>
  <c r="S543" s="1"/>
  <c r="L543"/>
  <c r="R543" s="1"/>
  <c r="M540"/>
  <c r="S540" s="1"/>
  <c r="L540"/>
  <c r="R540" s="1"/>
  <c r="M537"/>
  <c r="S537" s="1"/>
  <c r="L537"/>
  <c r="R537" s="1"/>
  <c r="M535"/>
  <c r="S535" s="1"/>
  <c r="L535"/>
  <c r="R535" s="1"/>
  <c r="M534"/>
  <c r="S534" s="1"/>
  <c r="L534"/>
  <c r="R534" s="1"/>
  <c r="K533"/>
  <c r="K532" s="1"/>
  <c r="K531" s="1"/>
  <c r="J533"/>
  <c r="J532" s="1"/>
  <c r="J531" s="1"/>
  <c r="I533"/>
  <c r="I532" s="1"/>
  <c r="I531" s="1"/>
  <c r="H533"/>
  <c r="H532" s="1"/>
  <c r="H531" s="1"/>
  <c r="G533"/>
  <c r="G532" s="1"/>
  <c r="G531" s="1"/>
  <c r="F533"/>
  <c r="F532"/>
  <c r="F531" s="1"/>
  <c r="M530"/>
  <c r="F530"/>
  <c r="K529"/>
  <c r="K528" s="1"/>
  <c r="K527" s="1"/>
  <c r="J529"/>
  <c r="J528" s="1"/>
  <c r="J527" s="1"/>
  <c r="I529"/>
  <c r="I528" s="1"/>
  <c r="H529"/>
  <c r="G529"/>
  <c r="H528"/>
  <c r="H527" s="1"/>
  <c r="G528"/>
  <c r="I527"/>
  <c r="G527"/>
  <c r="M525"/>
  <c r="L525"/>
  <c r="K524"/>
  <c r="K523" s="1"/>
  <c r="J524"/>
  <c r="I524"/>
  <c r="I523" s="1"/>
  <c r="H524"/>
  <c r="H523" s="1"/>
  <c r="G524"/>
  <c r="G523" s="1"/>
  <c r="F524"/>
  <c r="J523"/>
  <c r="J519" s="1"/>
  <c r="F523"/>
  <c r="M522"/>
  <c r="L522"/>
  <c r="K521"/>
  <c r="K520" s="1"/>
  <c r="J521"/>
  <c r="J520" s="1"/>
  <c r="I521"/>
  <c r="I520" s="1"/>
  <c r="H521"/>
  <c r="G521"/>
  <c r="G520" s="1"/>
  <c r="F521"/>
  <c r="F520" s="1"/>
  <c r="H520"/>
  <c r="F519"/>
  <c r="M518"/>
  <c r="S518" s="1"/>
  <c r="S517" s="1"/>
  <c r="S516" s="1"/>
  <c r="S515" s="1"/>
  <c r="L518"/>
  <c r="K517"/>
  <c r="J517"/>
  <c r="J516" s="1"/>
  <c r="J515" s="1"/>
  <c r="I517"/>
  <c r="I516" s="1"/>
  <c r="I515" s="1"/>
  <c r="H517"/>
  <c r="G517"/>
  <c r="F517"/>
  <c r="F516" s="1"/>
  <c r="F515" s="1"/>
  <c r="F514" s="1"/>
  <c r="K516"/>
  <c r="H516"/>
  <c r="H515" s="1"/>
  <c r="G516"/>
  <c r="K515"/>
  <c r="G515"/>
  <c r="M511"/>
  <c r="L511"/>
  <c r="R511" s="1"/>
  <c r="R510" s="1"/>
  <c r="R509" s="1"/>
  <c r="R508" s="1"/>
  <c r="K510"/>
  <c r="K509" s="1"/>
  <c r="K508" s="1"/>
  <c r="J510"/>
  <c r="J509" s="1"/>
  <c r="J508" s="1"/>
  <c r="I510"/>
  <c r="I509" s="1"/>
  <c r="I508" s="1"/>
  <c r="H510"/>
  <c r="H509" s="1"/>
  <c r="G510"/>
  <c r="G509" s="1"/>
  <c r="G508" s="1"/>
  <c r="F510"/>
  <c r="F509" s="1"/>
  <c r="F508" s="1"/>
  <c r="H508"/>
  <c r="M507"/>
  <c r="L507"/>
  <c r="K506"/>
  <c r="K505" s="1"/>
  <c r="K504" s="1"/>
  <c r="J506"/>
  <c r="I506"/>
  <c r="I505" s="1"/>
  <c r="I504" s="1"/>
  <c r="I503" s="1"/>
  <c r="H506"/>
  <c r="H505" s="1"/>
  <c r="G506"/>
  <c r="G505" s="1"/>
  <c r="G504" s="1"/>
  <c r="F506"/>
  <c r="J505"/>
  <c r="J504" s="1"/>
  <c r="F505"/>
  <c r="F504" s="1"/>
  <c r="F503" s="1"/>
  <c r="H504"/>
  <c r="H503" s="1"/>
  <c r="M502"/>
  <c r="S502" s="1"/>
  <c r="F502"/>
  <c r="L502" s="1"/>
  <c r="M501"/>
  <c r="L501"/>
  <c r="R501" s="1"/>
  <c r="K500"/>
  <c r="J500"/>
  <c r="I500"/>
  <c r="H500"/>
  <c r="G500"/>
  <c r="F500"/>
  <c r="M499"/>
  <c r="S499" s="1"/>
  <c r="S498" s="1"/>
  <c r="F499"/>
  <c r="F498" s="1"/>
  <c r="K498"/>
  <c r="J498"/>
  <c r="I498"/>
  <c r="H498"/>
  <c r="G498"/>
  <c r="M497"/>
  <c r="F497"/>
  <c r="L497" s="1"/>
  <c r="K496"/>
  <c r="J496"/>
  <c r="I496"/>
  <c r="H496"/>
  <c r="G496"/>
  <c r="G495"/>
  <c r="G494" s="1"/>
  <c r="M493"/>
  <c r="S493" s="1"/>
  <c r="S492" s="1"/>
  <c r="S491" s="1"/>
  <c r="S490" s="1"/>
  <c r="L493"/>
  <c r="F493"/>
  <c r="M492"/>
  <c r="M491" s="1"/>
  <c r="M490" s="1"/>
  <c r="K492"/>
  <c r="K491" s="1"/>
  <c r="K490" s="1"/>
  <c r="J492"/>
  <c r="J491" s="1"/>
  <c r="J490" s="1"/>
  <c r="I492"/>
  <c r="H492"/>
  <c r="H491" s="1"/>
  <c r="H490" s="1"/>
  <c r="G492"/>
  <c r="G491" s="1"/>
  <c r="G490" s="1"/>
  <c r="F492"/>
  <c r="F491" s="1"/>
  <c r="F490" s="1"/>
  <c r="I491"/>
  <c r="I490"/>
  <c r="M488"/>
  <c r="S488" s="1"/>
  <c r="L488"/>
  <c r="R488" s="1"/>
  <c r="M486"/>
  <c r="L486"/>
  <c r="K485"/>
  <c r="K484" s="1"/>
  <c r="J485"/>
  <c r="J484" s="1"/>
  <c r="I485"/>
  <c r="H485"/>
  <c r="H484" s="1"/>
  <c r="G485"/>
  <c r="G484" s="1"/>
  <c r="F485"/>
  <c r="F484" s="1"/>
  <c r="I484"/>
  <c r="M483"/>
  <c r="L483"/>
  <c r="K482"/>
  <c r="K481" s="1"/>
  <c r="J482"/>
  <c r="J481" s="1"/>
  <c r="I482"/>
  <c r="I481" s="1"/>
  <c r="H482"/>
  <c r="G482"/>
  <c r="F482"/>
  <c r="F481" s="1"/>
  <c r="H481"/>
  <c r="G481"/>
  <c r="M480"/>
  <c r="S480" s="1"/>
  <c r="S479" s="1"/>
  <c r="S478" s="1"/>
  <c r="L480"/>
  <c r="K479"/>
  <c r="K478" s="1"/>
  <c r="J479"/>
  <c r="J478" s="1"/>
  <c r="I479"/>
  <c r="H479"/>
  <c r="H478" s="1"/>
  <c r="G479"/>
  <c r="F479"/>
  <c r="F478" s="1"/>
  <c r="I478"/>
  <c r="G478"/>
  <c r="M477"/>
  <c r="L477"/>
  <c r="R477" s="1"/>
  <c r="R476" s="1"/>
  <c r="R475" s="1"/>
  <c r="K476"/>
  <c r="K475" s="1"/>
  <c r="J476"/>
  <c r="J475" s="1"/>
  <c r="I476"/>
  <c r="I475" s="1"/>
  <c r="H476"/>
  <c r="H475" s="1"/>
  <c r="G476"/>
  <c r="F476"/>
  <c r="F475" s="1"/>
  <c r="G475"/>
  <c r="M474"/>
  <c r="S474" s="1"/>
  <c r="S473" s="1"/>
  <c r="L474"/>
  <c r="K473"/>
  <c r="J473"/>
  <c r="I473"/>
  <c r="H473"/>
  <c r="G473"/>
  <c r="F473"/>
  <c r="M472"/>
  <c r="S472" s="1"/>
  <c r="S471" s="1"/>
  <c r="S470" s="1"/>
  <c r="L472"/>
  <c r="K471"/>
  <c r="K470" s="1"/>
  <c r="J471"/>
  <c r="I471"/>
  <c r="H471"/>
  <c r="G471"/>
  <c r="G470" s="1"/>
  <c r="F471"/>
  <c r="J470"/>
  <c r="M469"/>
  <c r="S469" s="1"/>
  <c r="S468" s="1"/>
  <c r="S467" s="1"/>
  <c r="L469"/>
  <c r="K468"/>
  <c r="K467" s="1"/>
  <c r="J468"/>
  <c r="J467" s="1"/>
  <c r="I468"/>
  <c r="I467" s="1"/>
  <c r="H468"/>
  <c r="H467" s="1"/>
  <c r="G468"/>
  <c r="G467" s="1"/>
  <c r="F468"/>
  <c r="F467" s="1"/>
  <c r="M466"/>
  <c r="S466" s="1"/>
  <c r="S465" s="1"/>
  <c r="S464" s="1"/>
  <c r="S463" s="1"/>
  <c r="F466"/>
  <c r="L466" s="1"/>
  <c r="K465"/>
  <c r="K464" s="1"/>
  <c r="K463" s="1"/>
  <c r="J465"/>
  <c r="J464" s="1"/>
  <c r="I465"/>
  <c r="I464" s="1"/>
  <c r="H465"/>
  <c r="G465"/>
  <c r="G464" s="1"/>
  <c r="G463" s="1"/>
  <c r="H464"/>
  <c r="M461"/>
  <c r="L461"/>
  <c r="K460"/>
  <c r="J460"/>
  <c r="J459" s="1"/>
  <c r="I460"/>
  <c r="I459" s="1"/>
  <c r="I458" s="1"/>
  <c r="I457" s="1"/>
  <c r="H460"/>
  <c r="G460"/>
  <c r="F460"/>
  <c r="F459" s="1"/>
  <c r="F458" s="1"/>
  <c r="F457" s="1"/>
  <c r="K459"/>
  <c r="K458" s="1"/>
  <c r="K457" s="1"/>
  <c r="H459"/>
  <c r="H458" s="1"/>
  <c r="G459"/>
  <c r="G458" s="1"/>
  <c r="G457" s="1"/>
  <c r="J458"/>
  <c r="J457" s="1"/>
  <c r="H457"/>
  <c r="M453"/>
  <c r="S453" s="1"/>
  <c r="S452" s="1"/>
  <c r="S451" s="1"/>
  <c r="L453"/>
  <c r="R453" s="1"/>
  <c r="R452" s="1"/>
  <c r="R451" s="1"/>
  <c r="K452"/>
  <c r="K451" s="1"/>
  <c r="J452"/>
  <c r="J451" s="1"/>
  <c r="I452"/>
  <c r="H452"/>
  <c r="H451" s="1"/>
  <c r="G452"/>
  <c r="G451" s="1"/>
  <c r="F452"/>
  <c r="F451" s="1"/>
  <c r="I451"/>
  <c r="M450"/>
  <c r="L450"/>
  <c r="K449"/>
  <c r="K448" s="1"/>
  <c r="K447" s="1"/>
  <c r="J449"/>
  <c r="J448" s="1"/>
  <c r="J447" s="1"/>
  <c r="I449"/>
  <c r="I448" s="1"/>
  <c r="I447" s="1"/>
  <c r="H449"/>
  <c r="G449"/>
  <c r="F449"/>
  <c r="F448" s="1"/>
  <c r="F447" s="1"/>
  <c r="H448"/>
  <c r="H447" s="1"/>
  <c r="G448"/>
  <c r="G447" s="1"/>
  <c r="M446"/>
  <c r="S446" s="1"/>
  <c r="S445" s="1"/>
  <c r="S444" s="1"/>
  <c r="L446"/>
  <c r="K445"/>
  <c r="J445"/>
  <c r="J444" s="1"/>
  <c r="I445"/>
  <c r="I444" s="1"/>
  <c r="H445"/>
  <c r="H444" s="1"/>
  <c r="G445"/>
  <c r="F445"/>
  <c r="F444" s="1"/>
  <c r="K444"/>
  <c r="G444"/>
  <c r="M443"/>
  <c r="L443"/>
  <c r="K442"/>
  <c r="K441" s="1"/>
  <c r="J442"/>
  <c r="J441" s="1"/>
  <c r="I442"/>
  <c r="H442"/>
  <c r="H441" s="1"/>
  <c r="G442"/>
  <c r="G441" s="1"/>
  <c r="F442"/>
  <c r="F441" s="1"/>
  <c r="I441"/>
  <c r="M440"/>
  <c r="S440" s="1"/>
  <c r="S439" s="1"/>
  <c r="S438" s="1"/>
  <c r="L440"/>
  <c r="M439"/>
  <c r="M438" s="1"/>
  <c r="K439"/>
  <c r="K438" s="1"/>
  <c r="J439"/>
  <c r="J438" s="1"/>
  <c r="I439"/>
  <c r="I438" s="1"/>
  <c r="H439"/>
  <c r="H438" s="1"/>
  <c r="G439"/>
  <c r="F439"/>
  <c r="F438" s="1"/>
  <c r="G438"/>
  <c r="M437"/>
  <c r="L437"/>
  <c r="R437" s="1"/>
  <c r="R436" s="1"/>
  <c r="R435" s="1"/>
  <c r="K436"/>
  <c r="J436"/>
  <c r="J435" s="1"/>
  <c r="I436"/>
  <c r="I435" s="1"/>
  <c r="H436"/>
  <c r="H435" s="1"/>
  <c r="G436"/>
  <c r="F436"/>
  <c r="F435" s="1"/>
  <c r="K435"/>
  <c r="G435"/>
  <c r="M434"/>
  <c r="S434" s="1"/>
  <c r="S433" s="1"/>
  <c r="S432" s="1"/>
  <c r="L434"/>
  <c r="K433"/>
  <c r="J433"/>
  <c r="J432" s="1"/>
  <c r="I433"/>
  <c r="I432" s="1"/>
  <c r="H433"/>
  <c r="G433"/>
  <c r="F433"/>
  <c r="F432" s="1"/>
  <c r="K432"/>
  <c r="H432"/>
  <c r="G432"/>
  <c r="M430"/>
  <c r="S430" s="1"/>
  <c r="S429" s="1"/>
  <c r="S428" s="1"/>
  <c r="S427" s="1"/>
  <c r="L430"/>
  <c r="R430" s="1"/>
  <c r="R429" s="1"/>
  <c r="R428" s="1"/>
  <c r="R427" s="1"/>
  <c r="L429"/>
  <c r="L428" s="1"/>
  <c r="L427" s="1"/>
  <c r="K429"/>
  <c r="J429"/>
  <c r="J428" s="1"/>
  <c r="J427" s="1"/>
  <c r="I429"/>
  <c r="I428" s="1"/>
  <c r="H429"/>
  <c r="H428" s="1"/>
  <c r="H427" s="1"/>
  <c r="G429"/>
  <c r="F429"/>
  <c r="F428" s="1"/>
  <c r="F427" s="1"/>
  <c r="K428"/>
  <c r="G428"/>
  <c r="G427" s="1"/>
  <c r="K427"/>
  <c r="I427"/>
  <c r="M422"/>
  <c r="F422"/>
  <c r="K421"/>
  <c r="K420" s="1"/>
  <c r="J421"/>
  <c r="J420" s="1"/>
  <c r="I421"/>
  <c r="H421"/>
  <c r="H420" s="1"/>
  <c r="G421"/>
  <c r="I420"/>
  <c r="G420"/>
  <c r="M419"/>
  <c r="F419"/>
  <c r="L419" s="1"/>
  <c r="K418"/>
  <c r="J418"/>
  <c r="I418"/>
  <c r="H418"/>
  <c r="G418"/>
  <c r="F418"/>
  <c r="M417"/>
  <c r="S417" s="1"/>
  <c r="S416" s="1"/>
  <c r="F417"/>
  <c r="L417" s="1"/>
  <c r="K416"/>
  <c r="K415" s="1"/>
  <c r="J416"/>
  <c r="J415" s="1"/>
  <c r="I416"/>
  <c r="I415" s="1"/>
  <c r="H416"/>
  <c r="H415" s="1"/>
  <c r="G416"/>
  <c r="G415" s="1"/>
  <c r="F416"/>
  <c r="F415" s="1"/>
  <c r="M414"/>
  <c r="F414"/>
  <c r="L414" s="1"/>
  <c r="K413"/>
  <c r="J413"/>
  <c r="J412" s="1"/>
  <c r="I413"/>
  <c r="I412" s="1"/>
  <c r="H413"/>
  <c r="G413"/>
  <c r="F413"/>
  <c r="F412" s="1"/>
  <c r="K412"/>
  <c r="H412"/>
  <c r="G412"/>
  <c r="M411"/>
  <c r="S411" s="1"/>
  <c r="S410" s="1"/>
  <c r="S409" s="1"/>
  <c r="L411"/>
  <c r="K410"/>
  <c r="K409" s="1"/>
  <c r="J410"/>
  <c r="J409" s="1"/>
  <c r="I410"/>
  <c r="H410"/>
  <c r="H409" s="1"/>
  <c r="G410"/>
  <c r="G409" s="1"/>
  <c r="F410"/>
  <c r="F409" s="1"/>
  <c r="I409"/>
  <c r="M408"/>
  <c r="S408" s="1"/>
  <c r="S407" s="1"/>
  <c r="S406" s="1"/>
  <c r="F408"/>
  <c r="K407"/>
  <c r="K406" s="1"/>
  <c r="J407"/>
  <c r="J406" s="1"/>
  <c r="I407"/>
  <c r="I406" s="1"/>
  <c r="H407"/>
  <c r="H406" s="1"/>
  <c r="G407"/>
  <c r="G406" s="1"/>
  <c r="M405"/>
  <c r="L405"/>
  <c r="R405" s="1"/>
  <c r="R404" s="1"/>
  <c r="R403" s="1"/>
  <c r="F405"/>
  <c r="F404" s="1"/>
  <c r="F403" s="1"/>
  <c r="K404"/>
  <c r="K403" s="1"/>
  <c r="J404"/>
  <c r="J403" s="1"/>
  <c r="I404"/>
  <c r="I403" s="1"/>
  <c r="H404"/>
  <c r="G404"/>
  <c r="G403" s="1"/>
  <c r="H403"/>
  <c r="M402"/>
  <c r="F402"/>
  <c r="L402" s="1"/>
  <c r="K401"/>
  <c r="J401"/>
  <c r="J400" s="1"/>
  <c r="I401"/>
  <c r="I400" s="1"/>
  <c r="H401"/>
  <c r="G401"/>
  <c r="F401"/>
  <c r="F400" s="1"/>
  <c r="K400"/>
  <c r="H400"/>
  <c r="G400"/>
  <c r="M399"/>
  <c r="S399" s="1"/>
  <c r="S398" s="1"/>
  <c r="S397" s="1"/>
  <c r="F399"/>
  <c r="L399" s="1"/>
  <c r="K398"/>
  <c r="K397" s="1"/>
  <c r="J398"/>
  <c r="J397" s="1"/>
  <c r="I398"/>
  <c r="I397" s="1"/>
  <c r="H398"/>
  <c r="G398"/>
  <c r="G397" s="1"/>
  <c r="H397"/>
  <c r="M396"/>
  <c r="L396"/>
  <c r="R396" s="1"/>
  <c r="R395" s="1"/>
  <c r="K395"/>
  <c r="J395"/>
  <c r="I395"/>
  <c r="H395"/>
  <c r="G395"/>
  <c r="F395"/>
  <c r="M394"/>
  <c r="F394"/>
  <c r="L394" s="1"/>
  <c r="K393"/>
  <c r="J393"/>
  <c r="I393"/>
  <c r="H393"/>
  <c r="G393"/>
  <c r="F393"/>
  <c r="F390" s="1"/>
  <c r="F389" s="1"/>
  <c r="M392"/>
  <c r="S392" s="1"/>
  <c r="S391" s="1"/>
  <c r="L392"/>
  <c r="R392" s="1"/>
  <c r="R391" s="1"/>
  <c r="K391"/>
  <c r="J391"/>
  <c r="I391"/>
  <c r="H391"/>
  <c r="G391"/>
  <c r="F391"/>
  <c r="M388"/>
  <c r="S388" s="1"/>
  <c r="L388"/>
  <c r="R388" s="1"/>
  <c r="M384"/>
  <c r="S384" s="1"/>
  <c r="S383" s="1"/>
  <c r="S382" s="1"/>
  <c r="S381" s="1"/>
  <c r="L384"/>
  <c r="R384" s="1"/>
  <c r="R383" s="1"/>
  <c r="R382" s="1"/>
  <c r="R381" s="1"/>
  <c r="K383"/>
  <c r="K382" s="1"/>
  <c r="K381" s="1"/>
  <c r="J383"/>
  <c r="J382" s="1"/>
  <c r="J381" s="1"/>
  <c r="I383"/>
  <c r="I382" s="1"/>
  <c r="I381" s="1"/>
  <c r="H383"/>
  <c r="G383"/>
  <c r="G382" s="1"/>
  <c r="G381" s="1"/>
  <c r="F383"/>
  <c r="H382"/>
  <c r="H381" s="1"/>
  <c r="F382"/>
  <c r="F381" s="1"/>
  <c r="M377"/>
  <c r="L377"/>
  <c r="K376"/>
  <c r="K375" s="1"/>
  <c r="K374" s="1"/>
  <c r="K373" s="1"/>
  <c r="K372" s="1"/>
  <c r="J376"/>
  <c r="J375" s="1"/>
  <c r="J374" s="1"/>
  <c r="J373" s="1"/>
  <c r="J372" s="1"/>
  <c r="I376"/>
  <c r="I375" s="1"/>
  <c r="I374" s="1"/>
  <c r="I373" s="1"/>
  <c r="I372" s="1"/>
  <c r="H376"/>
  <c r="H375" s="1"/>
  <c r="H374" s="1"/>
  <c r="H373" s="1"/>
  <c r="H372" s="1"/>
  <c r="G376"/>
  <c r="G375" s="1"/>
  <c r="G374" s="1"/>
  <c r="G373" s="1"/>
  <c r="G372" s="1"/>
  <c r="F376"/>
  <c r="F375"/>
  <c r="F374" s="1"/>
  <c r="F373" s="1"/>
  <c r="F372" s="1"/>
  <c r="M368"/>
  <c r="S368" s="1"/>
  <c r="L368"/>
  <c r="R368" s="1"/>
  <c r="M363"/>
  <c r="L363"/>
  <c r="K362"/>
  <c r="K361" s="1"/>
  <c r="J362"/>
  <c r="I362"/>
  <c r="I361" s="1"/>
  <c r="H362"/>
  <c r="H361" s="1"/>
  <c r="G362"/>
  <c r="F362"/>
  <c r="J361"/>
  <c r="G361"/>
  <c r="F361"/>
  <c r="M360"/>
  <c r="S360" s="1"/>
  <c r="L360"/>
  <c r="R360" s="1"/>
  <c r="M359"/>
  <c r="L359"/>
  <c r="K358"/>
  <c r="J358"/>
  <c r="I358"/>
  <c r="H358"/>
  <c r="G358"/>
  <c r="F358"/>
  <c r="M357"/>
  <c r="F357"/>
  <c r="L357" s="1"/>
  <c r="K356"/>
  <c r="J356"/>
  <c r="I356"/>
  <c r="H356"/>
  <c r="G356"/>
  <c r="F356"/>
  <c r="M355"/>
  <c r="S355" s="1"/>
  <c r="S354" s="1"/>
  <c r="F355"/>
  <c r="L355" s="1"/>
  <c r="K354"/>
  <c r="J354"/>
  <c r="I354"/>
  <c r="H354"/>
  <c r="G354"/>
  <c r="F354"/>
  <c r="M351"/>
  <c r="L351"/>
  <c r="K350"/>
  <c r="K349" s="1"/>
  <c r="K348" s="1"/>
  <c r="J350"/>
  <c r="J349" s="1"/>
  <c r="J348" s="1"/>
  <c r="I350"/>
  <c r="H350"/>
  <c r="G350"/>
  <c r="G349" s="1"/>
  <c r="G348" s="1"/>
  <c r="F350"/>
  <c r="F349" s="1"/>
  <c r="F348" s="1"/>
  <c r="I349"/>
  <c r="I348" s="1"/>
  <c r="H349"/>
  <c r="H348" s="1"/>
  <c r="M346"/>
  <c r="S346" s="1"/>
  <c r="L346"/>
  <c r="R346" s="1"/>
  <c r="M341"/>
  <c r="L341"/>
  <c r="K340"/>
  <c r="K339" s="1"/>
  <c r="J340"/>
  <c r="J339" s="1"/>
  <c r="J338" s="1"/>
  <c r="J337" s="1"/>
  <c r="I340"/>
  <c r="H340"/>
  <c r="G340"/>
  <c r="G339" s="1"/>
  <c r="G338" s="1"/>
  <c r="G337" s="1"/>
  <c r="F340"/>
  <c r="F339" s="1"/>
  <c r="F338" s="1"/>
  <c r="F337" s="1"/>
  <c r="I339"/>
  <c r="I338" s="1"/>
  <c r="H339"/>
  <c r="H338" s="1"/>
  <c r="H337" s="1"/>
  <c r="K338"/>
  <c r="K337" s="1"/>
  <c r="I337"/>
  <c r="M334"/>
  <c r="S334" s="1"/>
  <c r="L334"/>
  <c r="R334" s="1"/>
  <c r="M333"/>
  <c r="L333"/>
  <c r="K332"/>
  <c r="J332"/>
  <c r="I332"/>
  <c r="H332"/>
  <c r="H329" s="1"/>
  <c r="H328" s="1"/>
  <c r="H327" s="1"/>
  <c r="G332"/>
  <c r="F332"/>
  <c r="M331"/>
  <c r="S331" s="1"/>
  <c r="S330" s="1"/>
  <c r="L331"/>
  <c r="M330"/>
  <c r="K330"/>
  <c r="J330"/>
  <c r="I330"/>
  <c r="H330"/>
  <c r="G330"/>
  <c r="F330"/>
  <c r="I329"/>
  <c r="I328" s="1"/>
  <c r="I327" s="1"/>
  <c r="M326"/>
  <c r="L326"/>
  <c r="K325"/>
  <c r="K324" s="1"/>
  <c r="K323" s="1"/>
  <c r="K322" s="1"/>
  <c r="J325"/>
  <c r="I325"/>
  <c r="I324" s="1"/>
  <c r="I323" s="1"/>
  <c r="I322" s="1"/>
  <c r="H325"/>
  <c r="H324" s="1"/>
  <c r="H323" s="1"/>
  <c r="H322" s="1"/>
  <c r="G325"/>
  <c r="F325"/>
  <c r="J324"/>
  <c r="G324"/>
  <c r="F324"/>
  <c r="J323"/>
  <c r="G323"/>
  <c r="F323"/>
  <c r="J322"/>
  <c r="G322"/>
  <c r="F322"/>
  <c r="M321"/>
  <c r="S321" s="1"/>
  <c r="S320" s="1"/>
  <c r="L321"/>
  <c r="R321" s="1"/>
  <c r="R320" s="1"/>
  <c r="K320"/>
  <c r="J320"/>
  <c r="I320"/>
  <c r="H320"/>
  <c r="G320"/>
  <c r="F320"/>
  <c r="M319"/>
  <c r="F319"/>
  <c r="L319" s="1"/>
  <c r="K318"/>
  <c r="J318"/>
  <c r="J315" s="1"/>
  <c r="J314" s="1"/>
  <c r="J313" s="1"/>
  <c r="I318"/>
  <c r="H318"/>
  <c r="G318"/>
  <c r="M317"/>
  <c r="F317"/>
  <c r="K316"/>
  <c r="J316"/>
  <c r="I316"/>
  <c r="H316"/>
  <c r="G316"/>
  <c r="M312"/>
  <c r="S312" s="1"/>
  <c r="S311" s="1"/>
  <c r="S310" s="1"/>
  <c r="S309" s="1"/>
  <c r="S308" s="1"/>
  <c r="L312"/>
  <c r="R312" s="1"/>
  <c r="R311" s="1"/>
  <c r="R310" s="1"/>
  <c r="R309" s="1"/>
  <c r="R308" s="1"/>
  <c r="K311"/>
  <c r="K310" s="1"/>
  <c r="K309" s="1"/>
  <c r="K308" s="1"/>
  <c r="J311"/>
  <c r="J310" s="1"/>
  <c r="J309" s="1"/>
  <c r="J308" s="1"/>
  <c r="I311"/>
  <c r="H311"/>
  <c r="H310" s="1"/>
  <c r="H309" s="1"/>
  <c r="H308" s="1"/>
  <c r="G311"/>
  <c r="G310" s="1"/>
  <c r="G309" s="1"/>
  <c r="G308" s="1"/>
  <c r="F311"/>
  <c r="F310" s="1"/>
  <c r="F309" s="1"/>
  <c r="F308" s="1"/>
  <c r="I310"/>
  <c r="I309" s="1"/>
  <c r="I308" s="1"/>
  <c r="M303"/>
  <c r="L303"/>
  <c r="K302"/>
  <c r="K301" s="1"/>
  <c r="J302"/>
  <c r="J301" s="1"/>
  <c r="I302"/>
  <c r="H302"/>
  <c r="G302"/>
  <c r="G301" s="1"/>
  <c r="F302"/>
  <c r="F301" s="1"/>
  <c r="I301"/>
  <c r="H301"/>
  <c r="M300"/>
  <c r="S300" s="1"/>
  <c r="S299" s="1"/>
  <c r="S298" s="1"/>
  <c r="S297" s="1"/>
  <c r="L300"/>
  <c r="R300" s="1"/>
  <c r="R299" s="1"/>
  <c r="R298" s="1"/>
  <c r="R297" s="1"/>
  <c r="K299"/>
  <c r="K298" s="1"/>
  <c r="K297" s="1"/>
  <c r="J299"/>
  <c r="J298" s="1"/>
  <c r="J297" s="1"/>
  <c r="I299"/>
  <c r="I298" s="1"/>
  <c r="I297" s="1"/>
  <c r="H299"/>
  <c r="H298" s="1"/>
  <c r="H297" s="1"/>
  <c r="G299"/>
  <c r="G298" s="1"/>
  <c r="G297" s="1"/>
  <c r="F299"/>
  <c r="F298" s="1"/>
  <c r="F297"/>
  <c r="M296"/>
  <c r="L296"/>
  <c r="K295"/>
  <c r="K294" s="1"/>
  <c r="J295"/>
  <c r="J294" s="1"/>
  <c r="I295"/>
  <c r="H295"/>
  <c r="G295"/>
  <c r="G294" s="1"/>
  <c r="F295"/>
  <c r="F294" s="1"/>
  <c r="I294"/>
  <c r="H294"/>
  <c r="M293"/>
  <c r="S293" s="1"/>
  <c r="S292" s="1"/>
  <c r="S291" s="1"/>
  <c r="F293"/>
  <c r="K292"/>
  <c r="K291" s="1"/>
  <c r="J292"/>
  <c r="J291" s="1"/>
  <c r="I292"/>
  <c r="H292"/>
  <c r="H291" s="1"/>
  <c r="G292"/>
  <c r="G291" s="1"/>
  <c r="I291"/>
  <c r="M290"/>
  <c r="S290" s="1"/>
  <c r="S289" s="1"/>
  <c r="S288" s="1"/>
  <c r="F290"/>
  <c r="K289"/>
  <c r="K288" s="1"/>
  <c r="J289"/>
  <c r="J288" s="1"/>
  <c r="I289"/>
  <c r="I288" s="1"/>
  <c r="H289"/>
  <c r="H288" s="1"/>
  <c r="G289"/>
  <c r="G288"/>
  <c r="M287"/>
  <c r="L287"/>
  <c r="K286"/>
  <c r="K285" s="1"/>
  <c r="J286"/>
  <c r="J285" s="1"/>
  <c r="I286"/>
  <c r="H286"/>
  <c r="G286"/>
  <c r="G285" s="1"/>
  <c r="F286"/>
  <c r="F285" s="1"/>
  <c r="I285"/>
  <c r="H285"/>
  <c r="M284"/>
  <c r="S284" s="1"/>
  <c r="F284"/>
  <c r="L284" s="1"/>
  <c r="M283"/>
  <c r="S283" s="1"/>
  <c r="F283"/>
  <c r="L283" s="1"/>
  <c r="R283" s="1"/>
  <c r="K282"/>
  <c r="J282"/>
  <c r="I282"/>
  <c r="H282"/>
  <c r="H275" s="1"/>
  <c r="G282"/>
  <c r="M281"/>
  <c r="S281" s="1"/>
  <c r="L281"/>
  <c r="R281" s="1"/>
  <c r="M279"/>
  <c r="F279"/>
  <c r="L279" s="1"/>
  <c r="K278"/>
  <c r="J278"/>
  <c r="I278"/>
  <c r="H278"/>
  <c r="G278"/>
  <c r="F278"/>
  <c r="M277"/>
  <c r="L277"/>
  <c r="R277" s="1"/>
  <c r="R276" s="1"/>
  <c r="K276"/>
  <c r="K275" s="1"/>
  <c r="J276"/>
  <c r="I276"/>
  <c r="H276"/>
  <c r="G276"/>
  <c r="F276"/>
  <c r="M272"/>
  <c r="S272" s="1"/>
  <c r="S271" s="1"/>
  <c r="L272"/>
  <c r="K271"/>
  <c r="J271"/>
  <c r="I271"/>
  <c r="H271"/>
  <c r="G271"/>
  <c r="F271"/>
  <c r="M270"/>
  <c r="L270"/>
  <c r="R270" s="1"/>
  <c r="R269" s="1"/>
  <c r="K269"/>
  <c r="K268" s="1"/>
  <c r="J269"/>
  <c r="I269"/>
  <c r="H269"/>
  <c r="G269"/>
  <c r="F269"/>
  <c r="H268"/>
  <c r="G268"/>
  <c r="M267"/>
  <c r="S267" s="1"/>
  <c r="S266" s="1"/>
  <c r="L267"/>
  <c r="M266"/>
  <c r="K266"/>
  <c r="J266"/>
  <c r="I266"/>
  <c r="H266"/>
  <c r="G266"/>
  <c r="F266"/>
  <c r="M265"/>
  <c r="L265"/>
  <c r="R265" s="1"/>
  <c r="R264" s="1"/>
  <c r="K264"/>
  <c r="J264"/>
  <c r="I264"/>
  <c r="H264"/>
  <c r="G264"/>
  <c r="F264"/>
  <c r="M263"/>
  <c r="F263"/>
  <c r="L263" s="1"/>
  <c r="K262"/>
  <c r="K261" s="1"/>
  <c r="K260" s="1"/>
  <c r="J262"/>
  <c r="I262"/>
  <c r="H262"/>
  <c r="G262"/>
  <c r="G261" s="1"/>
  <c r="G260" s="1"/>
  <c r="G259" s="1"/>
  <c r="M258"/>
  <c r="S258" s="1"/>
  <c r="S257" s="1"/>
  <c r="S256" s="1"/>
  <c r="S255" s="1"/>
  <c r="S254" s="1"/>
  <c r="L258"/>
  <c r="R258" s="1"/>
  <c r="R257" s="1"/>
  <c r="R256" s="1"/>
  <c r="R255" s="1"/>
  <c r="R254" s="1"/>
  <c r="K257"/>
  <c r="K256" s="1"/>
  <c r="K255" s="1"/>
  <c r="K254" s="1"/>
  <c r="J257"/>
  <c r="J256" s="1"/>
  <c r="J255" s="1"/>
  <c r="J254" s="1"/>
  <c r="I257"/>
  <c r="H257"/>
  <c r="H256" s="1"/>
  <c r="H255" s="1"/>
  <c r="H254" s="1"/>
  <c r="G257"/>
  <c r="G256" s="1"/>
  <c r="G255" s="1"/>
  <c r="G254" s="1"/>
  <c r="F257"/>
  <c r="F256" s="1"/>
  <c r="F255" s="1"/>
  <c r="F254" s="1"/>
  <c r="I256"/>
  <c r="I255" s="1"/>
  <c r="I254" s="1"/>
  <c r="M253"/>
  <c r="L253"/>
  <c r="K252"/>
  <c r="K251" s="1"/>
  <c r="K250" s="1"/>
  <c r="J252"/>
  <c r="J251" s="1"/>
  <c r="J250" s="1"/>
  <c r="I252"/>
  <c r="I251" s="1"/>
  <c r="I250" s="1"/>
  <c r="H252"/>
  <c r="G252"/>
  <c r="G251" s="1"/>
  <c r="G250" s="1"/>
  <c r="F252"/>
  <c r="A252"/>
  <c r="H251"/>
  <c r="H250" s="1"/>
  <c r="F251"/>
  <c r="F250" s="1"/>
  <c r="M249"/>
  <c r="F249"/>
  <c r="K248"/>
  <c r="J248"/>
  <c r="I248"/>
  <c r="H248"/>
  <c r="G248"/>
  <c r="M247"/>
  <c r="L247"/>
  <c r="R247" s="1"/>
  <c r="R246" s="1"/>
  <c r="K246"/>
  <c r="K245" s="1"/>
  <c r="K244" s="1"/>
  <c r="K243" s="1"/>
  <c r="J246"/>
  <c r="I246"/>
  <c r="H246"/>
  <c r="G246"/>
  <c r="F246"/>
  <c r="M242"/>
  <c r="S242" s="1"/>
  <c r="S241" s="1"/>
  <c r="L242"/>
  <c r="K241"/>
  <c r="J241"/>
  <c r="I241"/>
  <c r="H241"/>
  <c r="G241"/>
  <c r="F241"/>
  <c r="M240"/>
  <c r="L240"/>
  <c r="R240" s="1"/>
  <c r="R239" s="1"/>
  <c r="K239"/>
  <c r="K238" s="1"/>
  <c r="J239"/>
  <c r="I239"/>
  <c r="I238" s="1"/>
  <c r="H239"/>
  <c r="H238" s="1"/>
  <c r="G239"/>
  <c r="G238" s="1"/>
  <c r="F239"/>
  <c r="M237"/>
  <c r="S237" s="1"/>
  <c r="S236" s="1"/>
  <c r="L237"/>
  <c r="K236"/>
  <c r="J236"/>
  <c r="I236"/>
  <c r="H236"/>
  <c r="G236"/>
  <c r="F236"/>
  <c r="M235"/>
  <c r="L235"/>
  <c r="R235" s="1"/>
  <c r="R234" s="1"/>
  <c r="K234"/>
  <c r="J234"/>
  <c r="I234"/>
  <c r="H234"/>
  <c r="G234"/>
  <c r="F234"/>
  <c r="M233"/>
  <c r="S233" s="1"/>
  <c r="S232" s="1"/>
  <c r="L233"/>
  <c r="K232"/>
  <c r="J232"/>
  <c r="J231" s="1"/>
  <c r="I232"/>
  <c r="H232"/>
  <c r="G232"/>
  <c r="F232"/>
  <c r="F231" s="1"/>
  <c r="M230"/>
  <c r="L230"/>
  <c r="R230" s="1"/>
  <c r="R229" s="1"/>
  <c r="K229"/>
  <c r="J229"/>
  <c r="I229"/>
  <c r="H229"/>
  <c r="G229"/>
  <c r="F229"/>
  <c r="M228"/>
  <c r="L228"/>
  <c r="K227"/>
  <c r="J227"/>
  <c r="I227"/>
  <c r="H227"/>
  <c r="G227"/>
  <c r="F227"/>
  <c r="M226"/>
  <c r="L226"/>
  <c r="R226" s="1"/>
  <c r="R225" s="1"/>
  <c r="K225"/>
  <c r="K224" s="1"/>
  <c r="J225"/>
  <c r="I225"/>
  <c r="H225"/>
  <c r="G225"/>
  <c r="F225"/>
  <c r="M223"/>
  <c r="S223" s="1"/>
  <c r="S222" s="1"/>
  <c r="S221" s="1"/>
  <c r="L223"/>
  <c r="K222"/>
  <c r="K221" s="1"/>
  <c r="J222"/>
  <c r="J221" s="1"/>
  <c r="I222"/>
  <c r="I221" s="1"/>
  <c r="H222"/>
  <c r="H221" s="1"/>
  <c r="G222"/>
  <c r="G221" s="1"/>
  <c r="F222"/>
  <c r="F221"/>
  <c r="M220"/>
  <c r="L220"/>
  <c r="R220" s="1"/>
  <c r="R219" s="1"/>
  <c r="R218" s="1"/>
  <c r="K219"/>
  <c r="K218" s="1"/>
  <c r="J219"/>
  <c r="J218" s="1"/>
  <c r="I219"/>
  <c r="I218" s="1"/>
  <c r="H219"/>
  <c r="H218" s="1"/>
  <c r="G219"/>
  <c r="G218" s="1"/>
  <c r="F219"/>
  <c r="F218" s="1"/>
  <c r="M217"/>
  <c r="S217" s="1"/>
  <c r="S216" s="1"/>
  <c r="L217"/>
  <c r="K216"/>
  <c r="J216"/>
  <c r="I216"/>
  <c r="H216"/>
  <c r="G216"/>
  <c r="F216"/>
  <c r="M215"/>
  <c r="L215"/>
  <c r="K214"/>
  <c r="J214"/>
  <c r="I214"/>
  <c r="H214"/>
  <c r="G214"/>
  <c r="G213" s="1"/>
  <c r="F214"/>
  <c r="K213"/>
  <c r="M212"/>
  <c r="S212" s="1"/>
  <c r="S211" s="1"/>
  <c r="L212"/>
  <c r="K211"/>
  <c r="J211"/>
  <c r="I211"/>
  <c r="H211"/>
  <c r="G211"/>
  <c r="F211"/>
  <c r="M210"/>
  <c r="L210"/>
  <c r="R210" s="1"/>
  <c r="R209" s="1"/>
  <c r="K209"/>
  <c r="K208" s="1"/>
  <c r="J209"/>
  <c r="I209"/>
  <c r="H209"/>
  <c r="H208" s="1"/>
  <c r="G209"/>
  <c r="G208" s="1"/>
  <c r="F209"/>
  <c r="M207"/>
  <c r="S207" s="1"/>
  <c r="S206" s="1"/>
  <c r="S205" s="1"/>
  <c r="L207"/>
  <c r="K206"/>
  <c r="K205" s="1"/>
  <c r="J206"/>
  <c r="J205" s="1"/>
  <c r="I206"/>
  <c r="H206"/>
  <c r="H205" s="1"/>
  <c r="G206"/>
  <c r="F206"/>
  <c r="F205" s="1"/>
  <c r="I205"/>
  <c r="G205"/>
  <c r="M203"/>
  <c r="S203" s="1"/>
  <c r="L203"/>
  <c r="R203" s="1"/>
  <c r="M202"/>
  <c r="S202" s="1"/>
  <c r="L202"/>
  <c r="K201"/>
  <c r="J201"/>
  <c r="I201"/>
  <c r="H201"/>
  <c r="G201"/>
  <c r="F201"/>
  <c r="M200"/>
  <c r="L200"/>
  <c r="K199"/>
  <c r="J199"/>
  <c r="I199"/>
  <c r="H199"/>
  <c r="G199"/>
  <c r="F199"/>
  <c r="M198"/>
  <c r="S198" s="1"/>
  <c r="S197" s="1"/>
  <c r="L198"/>
  <c r="K197"/>
  <c r="J197"/>
  <c r="J196" s="1"/>
  <c r="I197"/>
  <c r="H197"/>
  <c r="H196" s="1"/>
  <c r="G197"/>
  <c r="F197"/>
  <c r="M195"/>
  <c r="L195"/>
  <c r="K194"/>
  <c r="J194"/>
  <c r="I194"/>
  <c r="H194"/>
  <c r="G194"/>
  <c r="F194"/>
  <c r="M193"/>
  <c r="F193"/>
  <c r="L193" s="1"/>
  <c r="K192"/>
  <c r="J192"/>
  <c r="I192"/>
  <c r="H192"/>
  <c r="G192"/>
  <c r="M191"/>
  <c r="L191"/>
  <c r="R191" s="1"/>
  <c r="R190" s="1"/>
  <c r="L190"/>
  <c r="K190"/>
  <c r="J190"/>
  <c r="I190"/>
  <c r="H190"/>
  <c r="H189" s="1"/>
  <c r="G190"/>
  <c r="F190"/>
  <c r="M187"/>
  <c r="L187"/>
  <c r="K186"/>
  <c r="K185" s="1"/>
  <c r="J186"/>
  <c r="J185" s="1"/>
  <c r="I186"/>
  <c r="H186"/>
  <c r="G186"/>
  <c r="G185" s="1"/>
  <c r="F186"/>
  <c r="F185" s="1"/>
  <c r="I185"/>
  <c r="H185"/>
  <c r="M184"/>
  <c r="S184" s="1"/>
  <c r="S183" s="1"/>
  <c r="L184"/>
  <c r="F184"/>
  <c r="F183" s="1"/>
  <c r="K183"/>
  <c r="J183"/>
  <c r="I183"/>
  <c r="H183"/>
  <c r="G183"/>
  <c r="M182"/>
  <c r="L182"/>
  <c r="K181"/>
  <c r="J181"/>
  <c r="I181"/>
  <c r="H181"/>
  <c r="G181"/>
  <c r="F181"/>
  <c r="M180"/>
  <c r="F180"/>
  <c r="L180" s="1"/>
  <c r="K179"/>
  <c r="J179"/>
  <c r="J178" s="1"/>
  <c r="I179"/>
  <c r="H179"/>
  <c r="G179"/>
  <c r="H178"/>
  <c r="M175"/>
  <c r="S175" s="1"/>
  <c r="S174" s="1"/>
  <c r="S173" s="1"/>
  <c r="S172" s="1"/>
  <c r="S171" s="1"/>
  <c r="L175"/>
  <c r="R175" s="1"/>
  <c r="R174" s="1"/>
  <c r="R173" s="1"/>
  <c r="R172" s="1"/>
  <c r="R171" s="1"/>
  <c r="K174"/>
  <c r="K173" s="1"/>
  <c r="J174"/>
  <c r="J173" s="1"/>
  <c r="J172" s="1"/>
  <c r="J171" s="1"/>
  <c r="I174"/>
  <c r="H174"/>
  <c r="H173" s="1"/>
  <c r="H172" s="1"/>
  <c r="H171" s="1"/>
  <c r="G174"/>
  <c r="G173" s="1"/>
  <c r="G172" s="1"/>
  <c r="G171" s="1"/>
  <c r="F174"/>
  <c r="F173" s="1"/>
  <c r="F172" s="1"/>
  <c r="I173"/>
  <c r="I172" s="1"/>
  <c r="I171" s="1"/>
  <c r="K172"/>
  <c r="K171" s="1"/>
  <c r="F171"/>
  <c r="M170"/>
  <c r="S170" s="1"/>
  <c r="L170"/>
  <c r="R170" s="1"/>
  <c r="M166"/>
  <c r="S166" s="1"/>
  <c r="L166"/>
  <c r="R166" s="1"/>
  <c r="M163"/>
  <c r="L163"/>
  <c r="K162"/>
  <c r="K161" s="1"/>
  <c r="J162"/>
  <c r="J161" s="1"/>
  <c r="I162"/>
  <c r="I161" s="1"/>
  <c r="H162"/>
  <c r="H161" s="1"/>
  <c r="G162"/>
  <c r="G161" s="1"/>
  <c r="F162"/>
  <c r="F161" s="1"/>
  <c r="M160"/>
  <c r="S160" s="1"/>
  <c r="S159" s="1"/>
  <c r="S158" s="1"/>
  <c r="L160"/>
  <c r="R160" s="1"/>
  <c r="R159" s="1"/>
  <c r="R158" s="1"/>
  <c r="K159"/>
  <c r="K158" s="1"/>
  <c r="J159"/>
  <c r="J158" s="1"/>
  <c r="I159"/>
  <c r="I158" s="1"/>
  <c r="H159"/>
  <c r="H158" s="1"/>
  <c r="G159"/>
  <c r="F159"/>
  <c r="F158" s="1"/>
  <c r="G158"/>
  <c r="M157"/>
  <c r="S157" s="1"/>
  <c r="S156" s="1"/>
  <c r="S155" s="1"/>
  <c r="L157"/>
  <c r="K156"/>
  <c r="K155" s="1"/>
  <c r="J156"/>
  <c r="J155" s="1"/>
  <c r="I156"/>
  <c r="I155" s="1"/>
  <c r="H156"/>
  <c r="H155" s="1"/>
  <c r="G156"/>
  <c r="G155" s="1"/>
  <c r="F156"/>
  <c r="F155"/>
  <c r="M154"/>
  <c r="L154"/>
  <c r="R154" s="1"/>
  <c r="R153" s="1"/>
  <c r="R152" s="1"/>
  <c r="K153"/>
  <c r="J153"/>
  <c r="J152" s="1"/>
  <c r="I153"/>
  <c r="I152" s="1"/>
  <c r="H153"/>
  <c r="H152" s="1"/>
  <c r="G153"/>
  <c r="F153"/>
  <c r="F152" s="1"/>
  <c r="K152"/>
  <c r="G152"/>
  <c r="M150"/>
  <c r="L150"/>
  <c r="K149"/>
  <c r="K148" s="1"/>
  <c r="J149"/>
  <c r="J148" s="1"/>
  <c r="I149"/>
  <c r="H149"/>
  <c r="G149"/>
  <c r="F149"/>
  <c r="F148" s="1"/>
  <c r="I148"/>
  <c r="H148"/>
  <c r="G148"/>
  <c r="M147"/>
  <c r="S147" s="1"/>
  <c r="L147"/>
  <c r="R147" s="1"/>
  <c r="M145"/>
  <c r="S145" s="1"/>
  <c r="S144" s="1"/>
  <c r="S143" s="1"/>
  <c r="L145"/>
  <c r="F145"/>
  <c r="M144"/>
  <c r="M143" s="1"/>
  <c r="K144"/>
  <c r="K143" s="1"/>
  <c r="J144"/>
  <c r="J143" s="1"/>
  <c r="I144"/>
  <c r="H144"/>
  <c r="H143" s="1"/>
  <c r="G144"/>
  <c r="F144"/>
  <c r="F143" s="1"/>
  <c r="I143"/>
  <c r="I142" s="1"/>
  <c r="G143"/>
  <c r="M141"/>
  <c r="F141"/>
  <c r="K140"/>
  <c r="K139" s="1"/>
  <c r="K138" s="1"/>
  <c r="J140"/>
  <c r="J139" s="1"/>
  <c r="J138" s="1"/>
  <c r="I140"/>
  <c r="I139" s="1"/>
  <c r="I138" s="1"/>
  <c r="H140"/>
  <c r="H139" s="1"/>
  <c r="H138" s="1"/>
  <c r="G140"/>
  <c r="G139"/>
  <c r="G138" s="1"/>
  <c r="M136"/>
  <c r="L136"/>
  <c r="R136" s="1"/>
  <c r="R135" s="1"/>
  <c r="R134" s="1"/>
  <c r="R133" s="1"/>
  <c r="R132" s="1"/>
  <c r="K135"/>
  <c r="K134" s="1"/>
  <c r="K133" s="1"/>
  <c r="K132" s="1"/>
  <c r="J135"/>
  <c r="J134" s="1"/>
  <c r="J133" s="1"/>
  <c r="J132" s="1"/>
  <c r="I135"/>
  <c r="I134" s="1"/>
  <c r="I133" s="1"/>
  <c r="I132" s="1"/>
  <c r="H135"/>
  <c r="G135"/>
  <c r="G134" s="1"/>
  <c r="G133" s="1"/>
  <c r="G132" s="1"/>
  <c r="F135"/>
  <c r="F134" s="1"/>
  <c r="F133" s="1"/>
  <c r="F132" s="1"/>
  <c r="H134"/>
  <c r="H133" s="1"/>
  <c r="H132" s="1"/>
  <c r="M131"/>
  <c r="L131"/>
  <c r="K130"/>
  <c r="K129" s="1"/>
  <c r="K128" s="1"/>
  <c r="K127" s="1"/>
  <c r="J130"/>
  <c r="I130"/>
  <c r="I129" s="1"/>
  <c r="I128" s="1"/>
  <c r="I127" s="1"/>
  <c r="H130"/>
  <c r="H129" s="1"/>
  <c r="H128" s="1"/>
  <c r="H127" s="1"/>
  <c r="G130"/>
  <c r="G129" s="1"/>
  <c r="G128" s="1"/>
  <c r="G127" s="1"/>
  <c r="F130"/>
  <c r="F129" s="1"/>
  <c r="F128" s="1"/>
  <c r="F127" s="1"/>
  <c r="J129"/>
  <c r="J128" s="1"/>
  <c r="J127" s="1"/>
  <c r="M124"/>
  <c r="F124"/>
  <c r="K123"/>
  <c r="K122" s="1"/>
  <c r="K121" s="1"/>
  <c r="K120" s="1"/>
  <c r="K119" s="1"/>
  <c r="J123"/>
  <c r="I123"/>
  <c r="H123"/>
  <c r="H122" s="1"/>
  <c r="H121" s="1"/>
  <c r="H120" s="1"/>
  <c r="H119" s="1"/>
  <c r="G123"/>
  <c r="G122" s="1"/>
  <c r="G121" s="1"/>
  <c r="G120" s="1"/>
  <c r="G119" s="1"/>
  <c r="J122"/>
  <c r="J121" s="1"/>
  <c r="J120" s="1"/>
  <c r="J119" s="1"/>
  <c r="I122"/>
  <c r="I121" s="1"/>
  <c r="I120" s="1"/>
  <c r="I119" s="1"/>
  <c r="M110"/>
  <c r="L110"/>
  <c r="K109"/>
  <c r="K108" s="1"/>
  <c r="J109"/>
  <c r="J108" s="1"/>
  <c r="I109"/>
  <c r="I108" s="1"/>
  <c r="H109"/>
  <c r="H108" s="1"/>
  <c r="M107"/>
  <c r="I107"/>
  <c r="L107" s="1"/>
  <c r="M106"/>
  <c r="S106" s="1"/>
  <c r="L106"/>
  <c r="R106" s="1"/>
  <c r="K105"/>
  <c r="J105"/>
  <c r="H105"/>
  <c r="G105"/>
  <c r="F105"/>
  <c r="M104"/>
  <c r="S104" s="1"/>
  <c r="S103" s="1"/>
  <c r="I104"/>
  <c r="I103" s="1"/>
  <c r="F104"/>
  <c r="M103"/>
  <c r="K103"/>
  <c r="J103"/>
  <c r="H103"/>
  <c r="H100" s="1"/>
  <c r="G103"/>
  <c r="F103"/>
  <c r="M102"/>
  <c r="S102" s="1"/>
  <c r="S101" s="1"/>
  <c r="I102"/>
  <c r="F102"/>
  <c r="M101"/>
  <c r="K101"/>
  <c r="J101"/>
  <c r="I101"/>
  <c r="H101"/>
  <c r="G101"/>
  <c r="G100" s="1"/>
  <c r="G99" s="1"/>
  <c r="G98" s="1"/>
  <c r="G97" s="1"/>
  <c r="K100"/>
  <c r="M95"/>
  <c r="L95"/>
  <c r="K94"/>
  <c r="K93" s="1"/>
  <c r="J94"/>
  <c r="J93" s="1"/>
  <c r="I94"/>
  <c r="I93" s="1"/>
  <c r="H94"/>
  <c r="G94"/>
  <c r="G93" s="1"/>
  <c r="F94"/>
  <c r="F93" s="1"/>
  <c r="H93"/>
  <c r="M92"/>
  <c r="L92"/>
  <c r="R92" s="1"/>
  <c r="R91" s="1"/>
  <c r="K91"/>
  <c r="J91"/>
  <c r="I91"/>
  <c r="H91"/>
  <c r="G91"/>
  <c r="F91"/>
  <c r="M90"/>
  <c r="S90" s="1"/>
  <c r="S89" s="1"/>
  <c r="L90"/>
  <c r="K89"/>
  <c r="K88" s="1"/>
  <c r="J89"/>
  <c r="J88" s="1"/>
  <c r="I89"/>
  <c r="I88" s="1"/>
  <c r="H89"/>
  <c r="G89"/>
  <c r="G88" s="1"/>
  <c r="F89"/>
  <c r="F88" s="1"/>
  <c r="M87"/>
  <c r="L87"/>
  <c r="R87" s="1"/>
  <c r="R86" s="1"/>
  <c r="K86"/>
  <c r="J86"/>
  <c r="I86"/>
  <c r="H86"/>
  <c r="G86"/>
  <c r="F86"/>
  <c r="M85"/>
  <c r="S85" s="1"/>
  <c r="S84" s="1"/>
  <c r="L85"/>
  <c r="K84"/>
  <c r="K83" s="1"/>
  <c r="J84"/>
  <c r="J83" s="1"/>
  <c r="I84"/>
  <c r="I83" s="1"/>
  <c r="H84"/>
  <c r="G84"/>
  <c r="G83" s="1"/>
  <c r="F84"/>
  <c r="F83" s="1"/>
  <c r="M82"/>
  <c r="S82" s="1"/>
  <c r="L82"/>
  <c r="R82" s="1"/>
  <c r="M80"/>
  <c r="S80" s="1"/>
  <c r="S79" s="1"/>
  <c r="L80"/>
  <c r="K79"/>
  <c r="J79"/>
  <c r="I79"/>
  <c r="H79"/>
  <c r="G79"/>
  <c r="F79"/>
  <c r="M78"/>
  <c r="L78"/>
  <c r="R78" s="1"/>
  <c r="R77" s="1"/>
  <c r="K77"/>
  <c r="K76" s="1"/>
  <c r="J77"/>
  <c r="I77"/>
  <c r="I76" s="1"/>
  <c r="H77"/>
  <c r="G77"/>
  <c r="F77"/>
  <c r="H76"/>
  <c r="G76"/>
  <c r="M75"/>
  <c r="S75" s="1"/>
  <c r="S74" s="1"/>
  <c r="L75"/>
  <c r="K74"/>
  <c r="J74"/>
  <c r="I74"/>
  <c r="H74"/>
  <c r="G74"/>
  <c r="F74"/>
  <c r="M73"/>
  <c r="L73"/>
  <c r="R73" s="1"/>
  <c r="R72" s="1"/>
  <c r="K72"/>
  <c r="J72"/>
  <c r="I72"/>
  <c r="H72"/>
  <c r="G72"/>
  <c r="F72"/>
  <c r="I71"/>
  <c r="M70"/>
  <c r="S70" s="1"/>
  <c r="S69" s="1"/>
  <c r="S68" s="1"/>
  <c r="L70"/>
  <c r="M69"/>
  <c r="M68" s="1"/>
  <c r="K69"/>
  <c r="K68" s="1"/>
  <c r="J69"/>
  <c r="J68" s="1"/>
  <c r="I69"/>
  <c r="I68" s="1"/>
  <c r="H69"/>
  <c r="H68" s="1"/>
  <c r="G69"/>
  <c r="G68" s="1"/>
  <c r="F69"/>
  <c r="F68" s="1"/>
  <c r="M67"/>
  <c r="L67"/>
  <c r="R67" s="1"/>
  <c r="R66" s="1"/>
  <c r="K66"/>
  <c r="J66"/>
  <c r="I66"/>
  <c r="H66"/>
  <c r="G66"/>
  <c r="F66"/>
  <c r="M65"/>
  <c r="S65" s="1"/>
  <c r="S64" s="1"/>
  <c r="L65"/>
  <c r="K64"/>
  <c r="K63" s="1"/>
  <c r="J64"/>
  <c r="J63" s="1"/>
  <c r="I64"/>
  <c r="I63" s="1"/>
  <c r="H64"/>
  <c r="G64"/>
  <c r="G63" s="1"/>
  <c r="F64"/>
  <c r="F63" s="1"/>
  <c r="M62"/>
  <c r="L62"/>
  <c r="R62" s="1"/>
  <c r="R61" s="1"/>
  <c r="K61"/>
  <c r="J61"/>
  <c r="I61"/>
  <c r="H61"/>
  <c r="G61"/>
  <c r="F61"/>
  <c r="M60"/>
  <c r="S60" s="1"/>
  <c r="S59" s="1"/>
  <c r="L60"/>
  <c r="K59"/>
  <c r="K58" s="1"/>
  <c r="J59"/>
  <c r="J58" s="1"/>
  <c r="I59"/>
  <c r="H59"/>
  <c r="G59"/>
  <c r="G58" s="1"/>
  <c r="F59"/>
  <c r="F58" s="1"/>
  <c r="M56"/>
  <c r="L56"/>
  <c r="R56" s="1"/>
  <c r="R55" s="1"/>
  <c r="K55"/>
  <c r="J55"/>
  <c r="I55"/>
  <c r="H55"/>
  <c r="G55"/>
  <c r="F55"/>
  <c r="M54"/>
  <c r="S54" s="1"/>
  <c r="S53" s="1"/>
  <c r="L54"/>
  <c r="K53"/>
  <c r="J53"/>
  <c r="I53"/>
  <c r="H53"/>
  <c r="G53"/>
  <c r="F53"/>
  <c r="M52"/>
  <c r="S52" s="1"/>
  <c r="S51" s="1"/>
  <c r="F52"/>
  <c r="L52" s="1"/>
  <c r="K51"/>
  <c r="J51"/>
  <c r="I51"/>
  <c r="H51"/>
  <c r="G51"/>
  <c r="M50"/>
  <c r="F50"/>
  <c r="L50" s="1"/>
  <c r="K49"/>
  <c r="J49"/>
  <c r="J48" s="1"/>
  <c r="J47" s="1"/>
  <c r="I49"/>
  <c r="H49"/>
  <c r="G49"/>
  <c r="M43"/>
  <c r="S43" s="1"/>
  <c r="L43"/>
  <c r="R43" s="1"/>
  <c r="M42"/>
  <c r="L42"/>
  <c r="K41"/>
  <c r="J41"/>
  <c r="I41"/>
  <c r="H41"/>
  <c r="G41"/>
  <c r="F41"/>
  <c r="M40"/>
  <c r="S40" s="1"/>
  <c r="L40"/>
  <c r="R40" s="1"/>
  <c r="M39"/>
  <c r="L39"/>
  <c r="K38"/>
  <c r="J38"/>
  <c r="I38"/>
  <c r="I33" s="1"/>
  <c r="H38"/>
  <c r="G38"/>
  <c r="F38"/>
  <c r="M37"/>
  <c r="S37" s="1"/>
  <c r="S36" s="1"/>
  <c r="F37"/>
  <c r="L37" s="1"/>
  <c r="K36"/>
  <c r="J36"/>
  <c r="I36"/>
  <c r="H36"/>
  <c r="G36"/>
  <c r="F36"/>
  <c r="M35"/>
  <c r="F35"/>
  <c r="L35" s="1"/>
  <c r="K34"/>
  <c r="J34"/>
  <c r="J33" s="1"/>
  <c r="I34"/>
  <c r="H34"/>
  <c r="H33" s="1"/>
  <c r="G34"/>
  <c r="M32"/>
  <c r="S32" s="1"/>
  <c r="S31" s="1"/>
  <c r="S30" s="1"/>
  <c r="L32"/>
  <c r="K31"/>
  <c r="K30" s="1"/>
  <c r="J31"/>
  <c r="J30" s="1"/>
  <c r="I31"/>
  <c r="I30" s="1"/>
  <c r="H31"/>
  <c r="G31"/>
  <c r="G30" s="1"/>
  <c r="F31"/>
  <c r="F30" s="1"/>
  <c r="H30"/>
  <c r="M29"/>
  <c r="L29"/>
  <c r="R29" s="1"/>
  <c r="R28" s="1"/>
  <c r="R27" s="1"/>
  <c r="K28"/>
  <c r="K27" s="1"/>
  <c r="J28"/>
  <c r="J27" s="1"/>
  <c r="I28"/>
  <c r="I27" s="1"/>
  <c r="H28"/>
  <c r="G28"/>
  <c r="G27" s="1"/>
  <c r="F28"/>
  <c r="F27" s="1"/>
  <c r="H27"/>
  <c r="M22"/>
  <c r="S22" s="1"/>
  <c r="S21" s="1"/>
  <c r="S20" s="1"/>
  <c r="S19" s="1"/>
  <c r="S18" s="1"/>
  <c r="S17" s="1"/>
  <c r="L22"/>
  <c r="K21"/>
  <c r="J21"/>
  <c r="J20" s="1"/>
  <c r="J19" s="1"/>
  <c r="J18" s="1"/>
  <c r="J17" s="1"/>
  <c r="I21"/>
  <c r="I20" s="1"/>
  <c r="I19" s="1"/>
  <c r="I18" s="1"/>
  <c r="I17" s="1"/>
  <c r="H21"/>
  <c r="H20" s="1"/>
  <c r="H19" s="1"/>
  <c r="H18" s="1"/>
  <c r="H17" s="1"/>
  <c r="G21"/>
  <c r="F21"/>
  <c r="F20" s="1"/>
  <c r="F19" s="1"/>
  <c r="F18" s="1"/>
  <c r="F17" s="1"/>
  <c r="K20"/>
  <c r="K19" s="1"/>
  <c r="K18" s="1"/>
  <c r="K17" s="1"/>
  <c r="G20"/>
  <c r="G19"/>
  <c r="G18" s="1"/>
  <c r="G17" s="1"/>
  <c r="S124" l="1"/>
  <c r="S123" s="1"/>
  <c r="S122" s="1"/>
  <c r="S121" s="1"/>
  <c r="S120" s="1"/>
  <c r="S119" s="1"/>
  <c r="M123"/>
  <c r="M122" s="1"/>
  <c r="M121" s="1"/>
  <c r="M120" s="1"/>
  <c r="M119" s="1"/>
  <c r="F640"/>
  <c r="F639" s="1"/>
  <c r="F638" s="1"/>
  <c r="F637" s="1"/>
  <c r="L641"/>
  <c r="R641" s="1"/>
  <c r="R640" s="1"/>
  <c r="R639" s="1"/>
  <c r="R638" s="1"/>
  <c r="R637" s="1"/>
  <c r="R974"/>
  <c r="R973" s="1"/>
  <c r="R972" s="1"/>
  <c r="R971" s="1"/>
  <c r="R970" s="1"/>
  <c r="L973"/>
  <c r="L972" s="1"/>
  <c r="L971" s="1"/>
  <c r="L970" s="1"/>
  <c r="L102"/>
  <c r="R102" s="1"/>
  <c r="R101" s="1"/>
  <c r="F101"/>
  <c r="F100" s="1"/>
  <c r="F99" s="1"/>
  <c r="F98" s="1"/>
  <c r="F97" s="1"/>
  <c r="L141"/>
  <c r="F140"/>
  <c r="F139" s="1"/>
  <c r="F138" s="1"/>
  <c r="K431"/>
  <c r="G503"/>
  <c r="K503"/>
  <c r="L667"/>
  <c r="F666"/>
  <c r="F665" s="1"/>
  <c r="F664" s="1"/>
  <c r="F663" s="1"/>
  <c r="S692"/>
  <c r="S691" s="1"/>
  <c r="S690" s="1"/>
  <c r="M691"/>
  <c r="M690" s="1"/>
  <c r="J849"/>
  <c r="G894"/>
  <c r="G893" s="1"/>
  <c r="M895"/>
  <c r="S895" s="1"/>
  <c r="S894" s="1"/>
  <c r="S893" s="1"/>
  <c r="K989"/>
  <c r="I48"/>
  <c r="I47" s="1"/>
  <c r="L104"/>
  <c r="R104" s="1"/>
  <c r="R103" s="1"/>
  <c r="L422"/>
  <c r="L421" s="1"/>
  <c r="L420" s="1"/>
  <c r="F421"/>
  <c r="F420" s="1"/>
  <c r="G519"/>
  <c r="K519"/>
  <c r="F529"/>
  <c r="F528" s="1"/>
  <c r="F527" s="1"/>
  <c r="F526" s="1"/>
  <c r="L530"/>
  <c r="J674"/>
  <c r="G782"/>
  <c r="L892"/>
  <c r="L891" s="1"/>
  <c r="L890" s="1"/>
  <c r="F891"/>
  <c r="F890" s="1"/>
  <c r="S852"/>
  <c r="S851" s="1"/>
  <c r="S850" s="1"/>
  <c r="M851"/>
  <c r="M850" s="1"/>
  <c r="R331"/>
  <c r="R330" s="1"/>
  <c r="L330"/>
  <c r="I628"/>
  <c r="I627" s="1"/>
  <c r="F782"/>
  <c r="J26"/>
  <c r="J25" s="1"/>
  <c r="J24" s="1"/>
  <c r="G33"/>
  <c r="K33"/>
  <c r="F49"/>
  <c r="F51"/>
  <c r="H83"/>
  <c r="M156"/>
  <c r="M155" s="1"/>
  <c r="F179"/>
  <c r="F178" s="1"/>
  <c r="F192"/>
  <c r="F189" s="1"/>
  <c r="F188" s="1"/>
  <c r="S201"/>
  <c r="G275"/>
  <c r="M383"/>
  <c r="M382" s="1"/>
  <c r="M381" s="1"/>
  <c r="L391"/>
  <c r="F465"/>
  <c r="F464" s="1"/>
  <c r="F463" s="1"/>
  <c r="J463"/>
  <c r="F496"/>
  <c r="J495"/>
  <c r="J494" s="1"/>
  <c r="H526"/>
  <c r="R533"/>
  <c r="R532" s="1"/>
  <c r="R531" s="1"/>
  <c r="F569"/>
  <c r="F568" s="1"/>
  <c r="F597"/>
  <c r="F596" s="1"/>
  <c r="F595" s="1"/>
  <c r="F594" s="1"/>
  <c r="F607"/>
  <c r="F606" s="1"/>
  <c r="F605" s="1"/>
  <c r="F604" s="1"/>
  <c r="K675"/>
  <c r="F686"/>
  <c r="F685" s="1"/>
  <c r="G701"/>
  <c r="G696" s="1"/>
  <c r="I770"/>
  <c r="F770"/>
  <c r="J770"/>
  <c r="F826"/>
  <c r="F825" s="1"/>
  <c r="F824" s="1"/>
  <c r="F823" s="1"/>
  <c r="H896"/>
  <c r="S1070"/>
  <c r="M1069"/>
  <c r="M1068" s="1"/>
  <c r="S1239"/>
  <c r="S1238" s="1"/>
  <c r="S1237" s="1"/>
  <c r="M1238"/>
  <c r="M1237" s="1"/>
  <c r="J100"/>
  <c r="F151"/>
  <c r="H177"/>
  <c r="H188"/>
  <c r="H274"/>
  <c r="H273" s="1"/>
  <c r="I519"/>
  <c r="S533"/>
  <c r="S532" s="1"/>
  <c r="S531" s="1"/>
  <c r="J628"/>
  <c r="J627" s="1"/>
  <c r="J663"/>
  <c r="I701"/>
  <c r="H724"/>
  <c r="H723" s="1"/>
  <c r="H721" s="1"/>
  <c r="J782"/>
  <c r="I989"/>
  <c r="I1415"/>
  <c r="I1414" s="1"/>
  <c r="I1413" s="1"/>
  <c r="H58"/>
  <c r="H213"/>
  <c r="G245"/>
  <c r="G244" s="1"/>
  <c r="G243" s="1"/>
  <c r="G315"/>
  <c r="G314" s="1"/>
  <c r="G313" s="1"/>
  <c r="I353"/>
  <c r="I352" s="1"/>
  <c r="I390"/>
  <c r="I389" s="1"/>
  <c r="F470"/>
  <c r="I495"/>
  <c r="I494" s="1"/>
  <c r="L499"/>
  <c r="R499" s="1"/>
  <c r="R498" s="1"/>
  <c r="J503"/>
  <c r="G514"/>
  <c r="H674"/>
  <c r="H636" s="1"/>
  <c r="J686"/>
  <c r="J685" s="1"/>
  <c r="H686"/>
  <c r="H685" s="1"/>
  <c r="K686"/>
  <c r="K685" s="1"/>
  <c r="K738"/>
  <c r="K733" s="1"/>
  <c r="K721" s="1"/>
  <c r="K782"/>
  <c r="K950"/>
  <c r="L986"/>
  <c r="F985"/>
  <c r="F984" s="1"/>
  <c r="F983" s="1"/>
  <c r="F982" s="1"/>
  <c r="F981" s="1"/>
  <c r="H1083"/>
  <c r="S1096"/>
  <c r="M1095"/>
  <c r="M1094" s="1"/>
  <c r="H911"/>
  <c r="M985"/>
  <c r="M984" s="1"/>
  <c r="M983" s="1"/>
  <c r="M982" s="1"/>
  <c r="M981" s="1"/>
  <c r="M992"/>
  <c r="M991" s="1"/>
  <c r="M990" s="1"/>
  <c r="R1076"/>
  <c r="R1075" s="1"/>
  <c r="K1102"/>
  <c r="K1083" s="1"/>
  <c r="K1063" s="1"/>
  <c r="J1132"/>
  <c r="J1131" s="1"/>
  <c r="J1140"/>
  <c r="J1139" s="1"/>
  <c r="S1158"/>
  <c r="S1157" s="1"/>
  <c r="G1182"/>
  <c r="G1181" s="1"/>
  <c r="J1321"/>
  <c r="G1328"/>
  <c r="K1328"/>
  <c r="K1380"/>
  <c r="K1369" s="1"/>
  <c r="S1415"/>
  <c r="S1414" s="1"/>
  <c r="S1413" s="1"/>
  <c r="H1415"/>
  <c r="H1414" s="1"/>
  <c r="H1413" s="1"/>
  <c r="L1420"/>
  <c r="L1419" s="1"/>
  <c r="F1314"/>
  <c r="I1314"/>
  <c r="F1400"/>
  <c r="F1399" s="1"/>
  <c r="F1415"/>
  <c r="F1414" s="1"/>
  <c r="F1413" s="1"/>
  <c r="J1415"/>
  <c r="J1414" s="1"/>
  <c r="J1413" s="1"/>
  <c r="G1424"/>
  <c r="G1017"/>
  <c r="I1102"/>
  <c r="I1083" s="1"/>
  <c r="I1063" s="1"/>
  <c r="H1140"/>
  <c r="H1139" s="1"/>
  <c r="G1348"/>
  <c r="G1347" s="1"/>
  <c r="K1400"/>
  <c r="K1399" s="1"/>
  <c r="K1397" s="1"/>
  <c r="G1415"/>
  <c r="G1414" s="1"/>
  <c r="G1413" s="1"/>
  <c r="I196"/>
  <c r="S249"/>
  <c r="S248" s="1"/>
  <c r="M248"/>
  <c r="H63"/>
  <c r="S95"/>
  <c r="S94" s="1"/>
  <c r="S93" s="1"/>
  <c r="M94"/>
  <c r="M93" s="1"/>
  <c r="I245"/>
  <c r="I244" s="1"/>
  <c r="I243" s="1"/>
  <c r="H48"/>
  <c r="H47" s="1"/>
  <c r="M51"/>
  <c r="G48"/>
  <c r="G47" s="1"/>
  <c r="K48"/>
  <c r="K47" s="1"/>
  <c r="M59"/>
  <c r="G71"/>
  <c r="G57" s="1"/>
  <c r="G46" s="1"/>
  <c r="G45" s="1"/>
  <c r="K71"/>
  <c r="K57" s="1"/>
  <c r="F71"/>
  <c r="J71"/>
  <c r="L124"/>
  <c r="L123" s="1"/>
  <c r="L122" s="1"/>
  <c r="L121" s="1"/>
  <c r="L120" s="1"/>
  <c r="L119" s="1"/>
  <c r="F123"/>
  <c r="F122" s="1"/>
  <c r="F121" s="1"/>
  <c r="F120" s="1"/>
  <c r="F119" s="1"/>
  <c r="G142"/>
  <c r="K142"/>
  <c r="M197"/>
  <c r="S228"/>
  <c r="S227" s="1"/>
  <c r="M227"/>
  <c r="L293"/>
  <c r="F292"/>
  <c r="F291" s="1"/>
  <c r="L317"/>
  <c r="F316"/>
  <c r="K426"/>
  <c r="K425" s="1"/>
  <c r="K424" s="1"/>
  <c r="H463"/>
  <c r="H462" s="1"/>
  <c r="H456" s="1"/>
  <c r="H455" s="1"/>
  <c r="I463"/>
  <c r="S497"/>
  <c r="S496" s="1"/>
  <c r="M496"/>
  <c r="G619"/>
  <c r="G603" s="1"/>
  <c r="S679"/>
  <c r="S678" s="1"/>
  <c r="M678"/>
  <c r="K674"/>
  <c r="L103"/>
  <c r="S163"/>
  <c r="S162" s="1"/>
  <c r="S161" s="1"/>
  <c r="M162"/>
  <c r="M161" s="1"/>
  <c r="F238"/>
  <c r="S279"/>
  <c r="S278" s="1"/>
  <c r="M278"/>
  <c r="G26"/>
  <c r="G25" s="1"/>
  <c r="G24" s="1"/>
  <c r="H26"/>
  <c r="H25" s="1"/>
  <c r="H24" s="1"/>
  <c r="M36"/>
  <c r="M33" s="1"/>
  <c r="M26" s="1"/>
  <c r="M25" s="1"/>
  <c r="M24" s="1"/>
  <c r="I26"/>
  <c r="I25" s="1"/>
  <c r="I24" s="1"/>
  <c r="M31"/>
  <c r="M30" s="1"/>
  <c r="F34"/>
  <c r="F33" s="1"/>
  <c r="F26" s="1"/>
  <c r="F25" s="1"/>
  <c r="F24" s="1"/>
  <c r="I58"/>
  <c r="I57" s="1"/>
  <c r="H71"/>
  <c r="L72"/>
  <c r="M84"/>
  <c r="H99"/>
  <c r="H98" s="1"/>
  <c r="H97" s="1"/>
  <c r="H151"/>
  <c r="F208"/>
  <c r="J208"/>
  <c r="R215"/>
  <c r="R214" s="1"/>
  <c r="L214"/>
  <c r="F224"/>
  <c r="J224"/>
  <c r="L249"/>
  <c r="R249" s="1"/>
  <c r="R248" s="1"/>
  <c r="R245" s="1"/>
  <c r="R244" s="1"/>
  <c r="R243" s="1"/>
  <c r="F248"/>
  <c r="F245" s="1"/>
  <c r="F244" s="1"/>
  <c r="F243" s="1"/>
  <c r="S263"/>
  <c r="S262" s="1"/>
  <c r="M262"/>
  <c r="R472"/>
  <c r="R471" s="1"/>
  <c r="R470" s="1"/>
  <c r="L471"/>
  <c r="F495"/>
  <c r="F494" s="1"/>
  <c r="F489" s="1"/>
  <c r="S511"/>
  <c r="S510" s="1"/>
  <c r="S509" s="1"/>
  <c r="S508" s="1"/>
  <c r="M510"/>
  <c r="M509" s="1"/>
  <c r="M508" s="1"/>
  <c r="J526"/>
  <c r="S593"/>
  <c r="S592" s="1"/>
  <c r="S591" s="1"/>
  <c r="S590" s="1"/>
  <c r="S589" s="1"/>
  <c r="M592"/>
  <c r="M591" s="1"/>
  <c r="M590" s="1"/>
  <c r="M589" s="1"/>
  <c r="K701"/>
  <c r="R855"/>
  <c r="R854" s="1"/>
  <c r="R853" s="1"/>
  <c r="L854"/>
  <c r="L853" s="1"/>
  <c r="L101"/>
  <c r="I213"/>
  <c r="J238"/>
  <c r="L408"/>
  <c r="F407"/>
  <c r="F406" s="1"/>
  <c r="K26"/>
  <c r="K25" s="1"/>
  <c r="K24" s="1"/>
  <c r="K259"/>
  <c r="L290"/>
  <c r="F289"/>
  <c r="F288" s="1"/>
  <c r="K315"/>
  <c r="K314" s="1"/>
  <c r="K313" s="1"/>
  <c r="K307" s="1"/>
  <c r="K305" s="1"/>
  <c r="R319"/>
  <c r="R318" s="1"/>
  <c r="L318"/>
  <c r="S357"/>
  <c r="S356" s="1"/>
  <c r="M356"/>
  <c r="K514"/>
  <c r="J514"/>
  <c r="S669"/>
  <c r="S668" s="1"/>
  <c r="M668"/>
  <c r="L755"/>
  <c r="R755" s="1"/>
  <c r="R754" s="1"/>
  <c r="R753" s="1"/>
  <c r="F754"/>
  <c r="F753" s="1"/>
  <c r="S282"/>
  <c r="G462"/>
  <c r="G456" s="1"/>
  <c r="G455" s="1"/>
  <c r="K462"/>
  <c r="H514"/>
  <c r="H519"/>
  <c r="J603"/>
  <c r="L634"/>
  <c r="L633" s="1"/>
  <c r="L632" s="1"/>
  <c r="F633"/>
  <c r="F632" s="1"/>
  <c r="F628" s="1"/>
  <c r="F627" s="1"/>
  <c r="F603" s="1"/>
  <c r="G764"/>
  <c r="G763" s="1"/>
  <c r="R1010"/>
  <c r="R1009" s="1"/>
  <c r="R1008" s="1"/>
  <c r="R1007" s="1"/>
  <c r="R1006" s="1"/>
  <c r="L1009"/>
  <c r="L1008" s="1"/>
  <c r="L1007" s="1"/>
  <c r="L1006" s="1"/>
  <c r="H245"/>
  <c r="H244" s="1"/>
  <c r="H243" s="1"/>
  <c r="F262"/>
  <c r="F261" s="1"/>
  <c r="F260" s="1"/>
  <c r="F259" s="1"/>
  <c r="F318"/>
  <c r="H353"/>
  <c r="H352" s="1"/>
  <c r="I380"/>
  <c r="I379" s="1"/>
  <c r="J462"/>
  <c r="H470"/>
  <c r="I514"/>
  <c r="I619"/>
  <c r="I603" s="1"/>
  <c r="K628"/>
  <c r="K627" s="1"/>
  <c r="L679"/>
  <c r="F678"/>
  <c r="F675" s="1"/>
  <c r="F674" s="1"/>
  <c r="F636" s="1"/>
  <c r="G739"/>
  <c r="G738" s="1"/>
  <c r="G733" s="1"/>
  <c r="G721" s="1"/>
  <c r="H739"/>
  <c r="H770"/>
  <c r="R852"/>
  <c r="R851" s="1"/>
  <c r="R850" s="1"/>
  <c r="L851"/>
  <c r="L850" s="1"/>
  <c r="F885"/>
  <c r="F884" s="1"/>
  <c r="L886"/>
  <c r="S919"/>
  <c r="S918" s="1"/>
  <c r="S917" s="1"/>
  <c r="S916" s="1"/>
  <c r="M918"/>
  <c r="M917" s="1"/>
  <c r="M916" s="1"/>
  <c r="M911" s="1"/>
  <c r="F1018"/>
  <c r="F1017" s="1"/>
  <c r="H88"/>
  <c r="F196"/>
  <c r="H224"/>
  <c r="G224"/>
  <c r="J245"/>
  <c r="J244" s="1"/>
  <c r="J243" s="1"/>
  <c r="M391"/>
  <c r="F398"/>
  <c r="F397" s="1"/>
  <c r="M429"/>
  <c r="M428" s="1"/>
  <c r="M427" s="1"/>
  <c r="I470"/>
  <c r="I462" s="1"/>
  <c r="I526"/>
  <c r="G556"/>
  <c r="G555" s="1"/>
  <c r="M646"/>
  <c r="M645" s="1"/>
  <c r="M644" s="1"/>
  <c r="M643" s="1"/>
  <c r="M642" s="1"/>
  <c r="K663"/>
  <c r="M699"/>
  <c r="M698" s="1"/>
  <c r="M697" s="1"/>
  <c r="J701"/>
  <c r="H701"/>
  <c r="H696" s="1"/>
  <c r="F738"/>
  <c r="S1368"/>
  <c r="S1367" s="1"/>
  <c r="S1366" s="1"/>
  <c r="S1365" s="1"/>
  <c r="M1367"/>
  <c r="M1366" s="1"/>
  <c r="M1365" s="1"/>
  <c r="I696"/>
  <c r="I911"/>
  <c r="G989"/>
  <c r="K1018"/>
  <c r="K1017" s="1"/>
  <c r="K1182"/>
  <c r="K1181" s="1"/>
  <c r="H1182"/>
  <c r="H1181" s="1"/>
  <c r="I686"/>
  <c r="I685" s="1"/>
  <c r="J733"/>
  <c r="J739"/>
  <c r="J738" s="1"/>
  <c r="M754"/>
  <c r="M753" s="1"/>
  <c r="M891"/>
  <c r="M890" s="1"/>
  <c r="G926"/>
  <c r="H950"/>
  <c r="J1018"/>
  <c r="J1017" s="1"/>
  <c r="H1018"/>
  <c r="H1017" s="1"/>
  <c r="F1132"/>
  <c r="F1131" s="1"/>
  <c r="H1263"/>
  <c r="G526"/>
  <c r="G513" s="1"/>
  <c r="G579"/>
  <c r="G578" s="1"/>
  <c r="K595"/>
  <c r="K594" s="1"/>
  <c r="I665"/>
  <c r="I664" s="1"/>
  <c r="I663" s="1"/>
  <c r="L668"/>
  <c r="I674"/>
  <c r="I636" s="1"/>
  <c r="M708"/>
  <c r="M707" s="1"/>
  <c r="M706" s="1"/>
  <c r="F724"/>
  <c r="F723" s="1"/>
  <c r="J724"/>
  <c r="J723" s="1"/>
  <c r="L730"/>
  <c r="L729" s="1"/>
  <c r="M736"/>
  <c r="M735" s="1"/>
  <c r="M734" s="1"/>
  <c r="I739"/>
  <c r="I738" s="1"/>
  <c r="R767"/>
  <c r="R766" s="1"/>
  <c r="R765" s="1"/>
  <c r="H782"/>
  <c r="H764" s="1"/>
  <c r="H763" s="1"/>
  <c r="R788"/>
  <c r="R787" s="1"/>
  <c r="R820"/>
  <c r="R819" s="1"/>
  <c r="R818" s="1"/>
  <c r="R817" s="1"/>
  <c r="F837"/>
  <c r="F836" s="1"/>
  <c r="F835" s="1"/>
  <c r="F830" s="1"/>
  <c r="F829" s="1"/>
  <c r="J835"/>
  <c r="J830" s="1"/>
  <c r="S855"/>
  <c r="S854" s="1"/>
  <c r="S853" s="1"/>
  <c r="M854"/>
  <c r="M853" s="1"/>
  <c r="H849"/>
  <c r="H830" s="1"/>
  <c r="H829" s="1"/>
  <c r="G911"/>
  <c r="F926"/>
  <c r="J926"/>
  <c r="K941"/>
  <c r="L1067"/>
  <c r="R1067" s="1"/>
  <c r="R1066" s="1"/>
  <c r="R1065" s="1"/>
  <c r="F1066"/>
  <c r="F1065" s="1"/>
  <c r="R1089"/>
  <c r="R1088" s="1"/>
  <c r="R1087" s="1"/>
  <c r="L1088"/>
  <c r="L1087" s="1"/>
  <c r="G1083"/>
  <c r="G1063" s="1"/>
  <c r="H1132"/>
  <c r="H1131" s="1"/>
  <c r="J1263"/>
  <c r="F989"/>
  <c r="J989"/>
  <c r="J988" s="1"/>
  <c r="I1018"/>
  <c r="I1017" s="1"/>
  <c r="F1039"/>
  <c r="F1038" s="1"/>
  <c r="J1039"/>
  <c r="J1038" s="1"/>
  <c r="G1039"/>
  <c r="G1038" s="1"/>
  <c r="G1064"/>
  <c r="K1064"/>
  <c r="S1099"/>
  <c r="S1098" s="1"/>
  <c r="I1140"/>
  <c r="I1139" s="1"/>
  <c r="R1158"/>
  <c r="R1157" s="1"/>
  <c r="F1263"/>
  <c r="I1263"/>
  <c r="S1313"/>
  <c r="S1312" s="1"/>
  <c r="S1311" s="1"/>
  <c r="M1312"/>
  <c r="M1311" s="1"/>
  <c r="H1328"/>
  <c r="J1405"/>
  <c r="J1400" s="1"/>
  <c r="J1399" s="1"/>
  <c r="K911"/>
  <c r="M1066"/>
  <c r="M1065" s="1"/>
  <c r="H1064"/>
  <c r="H1063" s="1"/>
  <c r="H1062" s="1"/>
  <c r="H1060" s="1"/>
  <c r="G1263"/>
  <c r="K1263"/>
  <c r="L1327"/>
  <c r="F1326"/>
  <c r="F1325" s="1"/>
  <c r="F1321" s="1"/>
  <c r="K1348"/>
  <c r="K1347" s="1"/>
  <c r="G1380"/>
  <c r="G835"/>
  <c r="G849"/>
  <c r="G830" s="1"/>
  <c r="G829" s="1"/>
  <c r="K849"/>
  <c r="K830" s="1"/>
  <c r="G950"/>
  <c r="M973"/>
  <c r="M972" s="1"/>
  <c r="M971" s="1"/>
  <c r="M970" s="1"/>
  <c r="H1039"/>
  <c r="H1038" s="1"/>
  <c r="M1057"/>
  <c r="M1056" s="1"/>
  <c r="I1064"/>
  <c r="F1080"/>
  <c r="F1079" s="1"/>
  <c r="L1125"/>
  <c r="L1124" s="1"/>
  <c r="K1140"/>
  <c r="K1139" s="1"/>
  <c r="G1151"/>
  <c r="I1151"/>
  <c r="M1158"/>
  <c r="M1157" s="1"/>
  <c r="M1166"/>
  <c r="M1165" s="1"/>
  <c r="M1164" s="1"/>
  <c r="M1163" s="1"/>
  <c r="M1162" s="1"/>
  <c r="R1239"/>
  <c r="R1238" s="1"/>
  <c r="R1237" s="1"/>
  <c r="L1238"/>
  <c r="L1237" s="1"/>
  <c r="J1314"/>
  <c r="I1321"/>
  <c r="S1335"/>
  <c r="S1334" s="1"/>
  <c r="S1333" s="1"/>
  <c r="M1334"/>
  <c r="M1333" s="1"/>
  <c r="G1283"/>
  <c r="K1283"/>
  <c r="K1282" s="1"/>
  <c r="G1314"/>
  <c r="K1314"/>
  <c r="H1321"/>
  <c r="I1348"/>
  <c r="I1347" s="1"/>
  <c r="J1369"/>
  <c r="I1380"/>
  <c r="H1405"/>
  <c r="H1400" s="1"/>
  <c r="H1399" s="1"/>
  <c r="F1424"/>
  <c r="F1423" s="1"/>
  <c r="F1397" s="1"/>
  <c r="J1424"/>
  <c r="H1314"/>
  <c r="J1328"/>
  <c r="F1348"/>
  <c r="F1347" s="1"/>
  <c r="F1380"/>
  <c r="F1369" s="1"/>
  <c r="J1380"/>
  <c r="I1405"/>
  <c r="I1400" s="1"/>
  <c r="I1399" s="1"/>
  <c r="M1250"/>
  <c r="M1249" s="1"/>
  <c r="F1283"/>
  <c r="J1283"/>
  <c r="L1337"/>
  <c r="L1336" s="1"/>
  <c r="H1348"/>
  <c r="H1347" s="1"/>
  <c r="G1400"/>
  <c r="G1399" s="1"/>
  <c r="M1420"/>
  <c r="M1419" s="1"/>
  <c r="J489"/>
  <c r="J456" s="1"/>
  <c r="J455" s="1"/>
  <c r="H489"/>
  <c r="H495"/>
  <c r="H494" s="1"/>
  <c r="M53"/>
  <c r="I46"/>
  <c r="I45" s="1"/>
  <c r="L61"/>
  <c r="L86"/>
  <c r="F142"/>
  <c r="F137" s="1"/>
  <c r="J142"/>
  <c r="G151"/>
  <c r="K151"/>
  <c r="L159"/>
  <c r="L158" s="1"/>
  <c r="J151"/>
  <c r="J137" s="1"/>
  <c r="M206"/>
  <c r="M205" s="1"/>
  <c r="I231"/>
  <c r="M236"/>
  <c r="G231"/>
  <c r="G204" s="1"/>
  <c r="K231"/>
  <c r="K204" s="1"/>
  <c r="M257"/>
  <c r="M256" s="1"/>
  <c r="M255" s="1"/>
  <c r="M254" s="1"/>
  <c r="M271"/>
  <c r="L269"/>
  <c r="L311"/>
  <c r="L310" s="1"/>
  <c r="L309" s="1"/>
  <c r="L308" s="1"/>
  <c r="G431"/>
  <c r="G426" s="1"/>
  <c r="G425" s="1"/>
  <c r="G424" s="1"/>
  <c r="H431"/>
  <c r="H426" s="1"/>
  <c r="H425" s="1"/>
  <c r="H424" s="1"/>
  <c r="F462"/>
  <c r="F456" s="1"/>
  <c r="F455" s="1"/>
  <c r="M479"/>
  <c r="M478" s="1"/>
  <c r="K526"/>
  <c r="I556"/>
  <c r="I555" s="1"/>
  <c r="I513" s="1"/>
  <c r="H513"/>
  <c r="L560"/>
  <c r="H556"/>
  <c r="H555" s="1"/>
  <c r="F581"/>
  <c r="F580" s="1"/>
  <c r="F579" s="1"/>
  <c r="F578" s="1"/>
  <c r="J581"/>
  <c r="J580" s="1"/>
  <c r="J579" s="1"/>
  <c r="I579"/>
  <c r="M607"/>
  <c r="M606" s="1"/>
  <c r="M605" s="1"/>
  <c r="M604" s="1"/>
  <c r="L630"/>
  <c r="L629" s="1"/>
  <c r="M630"/>
  <c r="M629" s="1"/>
  <c r="J636"/>
  <c r="K636"/>
  <c r="L688"/>
  <c r="L687" s="1"/>
  <c r="G636"/>
  <c r="K696"/>
  <c r="F696"/>
  <c r="J696"/>
  <c r="H733"/>
  <c r="H738"/>
  <c r="K764"/>
  <c r="K763" s="1"/>
  <c r="L784"/>
  <c r="L783" s="1"/>
  <c r="F764"/>
  <c r="F763" s="1"/>
  <c r="J764"/>
  <c r="J763" s="1"/>
  <c r="M826"/>
  <c r="M825" s="1"/>
  <c r="M824" s="1"/>
  <c r="M823" s="1"/>
  <c r="H835"/>
  <c r="I835"/>
  <c r="I849"/>
  <c r="L870"/>
  <c r="L869" s="1"/>
  <c r="M870"/>
  <c r="M869" s="1"/>
  <c r="M885"/>
  <c r="M884" s="1"/>
  <c r="F896"/>
  <c r="J896"/>
  <c r="I926"/>
  <c r="H926"/>
  <c r="G941"/>
  <c r="F950"/>
  <c r="F941" s="1"/>
  <c r="J950"/>
  <c r="J941" s="1"/>
  <c r="I950"/>
  <c r="I941" s="1"/>
  <c r="G988"/>
  <c r="M1004"/>
  <c r="M1003" s="1"/>
  <c r="M1002" s="1"/>
  <c r="M1001" s="1"/>
  <c r="L1004"/>
  <c r="L1003" s="1"/>
  <c r="L1002" s="1"/>
  <c r="L1001" s="1"/>
  <c r="G1140"/>
  <c r="G1139" s="1"/>
  <c r="K1132"/>
  <c r="K1131" s="1"/>
  <c r="F1140"/>
  <c r="F1139" s="1"/>
  <c r="R1125"/>
  <c r="R1124" s="1"/>
  <c r="M1145"/>
  <c r="M1144" s="1"/>
  <c r="M1134"/>
  <c r="M1133" s="1"/>
  <c r="M1125"/>
  <c r="M1124" s="1"/>
  <c r="F1151"/>
  <c r="L1158"/>
  <c r="L1157" s="1"/>
  <c r="M1265"/>
  <c r="M1264" s="1"/>
  <c r="L1265"/>
  <c r="L1264" s="1"/>
  <c r="I1282"/>
  <c r="H1282"/>
  <c r="G1282"/>
  <c r="G1321"/>
  <c r="K1321"/>
  <c r="F1328"/>
  <c r="J1348"/>
  <c r="J1347" s="1"/>
  <c r="J1346" s="1"/>
  <c r="G1369"/>
  <c r="G1346" s="1"/>
  <c r="I1369"/>
  <c r="H1380"/>
  <c r="H1369" s="1"/>
  <c r="H1346" s="1"/>
  <c r="M1417"/>
  <c r="M1416" s="1"/>
  <c r="M1415" s="1"/>
  <c r="M1414" s="1"/>
  <c r="M1413" s="1"/>
  <c r="G1423"/>
  <c r="G1397" s="1"/>
  <c r="H1424"/>
  <c r="H1423" s="1"/>
  <c r="H1397" s="1"/>
  <c r="I1423"/>
  <c r="M1441"/>
  <c r="M1440" s="1"/>
  <c r="M1439" s="1"/>
  <c r="K137"/>
  <c r="I431"/>
  <c r="I426" s="1"/>
  <c r="I425" s="1"/>
  <c r="I424" s="1"/>
  <c r="I151"/>
  <c r="F177"/>
  <c r="J177"/>
  <c r="F431"/>
  <c r="F426" s="1"/>
  <c r="F425" s="1"/>
  <c r="F424" s="1"/>
  <c r="J431"/>
  <c r="J426" s="1"/>
  <c r="J425" s="1"/>
  <c r="J424" s="1"/>
  <c r="G489"/>
  <c r="K556"/>
  <c r="K555" s="1"/>
  <c r="K579"/>
  <c r="K578" s="1"/>
  <c r="I578"/>
  <c r="K603"/>
  <c r="I489"/>
  <c r="F556"/>
  <c r="F555" s="1"/>
  <c r="J556"/>
  <c r="J555" s="1"/>
  <c r="J513" s="1"/>
  <c r="H595"/>
  <c r="H594" s="1"/>
  <c r="H578" s="1"/>
  <c r="H603"/>
  <c r="L21"/>
  <c r="L20" s="1"/>
  <c r="L19" s="1"/>
  <c r="L18" s="1"/>
  <c r="L17" s="1"/>
  <c r="R22"/>
  <c r="R21" s="1"/>
  <c r="R20" s="1"/>
  <c r="R19" s="1"/>
  <c r="R18" s="1"/>
  <c r="R17" s="1"/>
  <c r="L31"/>
  <c r="L30" s="1"/>
  <c r="R32"/>
  <c r="R31" s="1"/>
  <c r="R30" s="1"/>
  <c r="L36"/>
  <c r="R37"/>
  <c r="R36" s="1"/>
  <c r="L38"/>
  <c r="R39"/>
  <c r="R38" s="1"/>
  <c r="L53"/>
  <c r="R54"/>
  <c r="R53" s="1"/>
  <c r="M61"/>
  <c r="M58" s="1"/>
  <c r="S62"/>
  <c r="S61" s="1"/>
  <c r="M72"/>
  <c r="S73"/>
  <c r="S72" s="1"/>
  <c r="S71" s="1"/>
  <c r="L74"/>
  <c r="R75"/>
  <c r="R74" s="1"/>
  <c r="M86"/>
  <c r="M83" s="1"/>
  <c r="S87"/>
  <c r="S86" s="1"/>
  <c r="L140"/>
  <c r="L139" s="1"/>
  <c r="L138" s="1"/>
  <c r="R141"/>
  <c r="R140" s="1"/>
  <c r="R139" s="1"/>
  <c r="R138" s="1"/>
  <c r="L144"/>
  <c r="L143" s="1"/>
  <c r="R145"/>
  <c r="R144" s="1"/>
  <c r="R143" s="1"/>
  <c r="L149"/>
  <c r="L148" s="1"/>
  <c r="R150"/>
  <c r="R149" s="1"/>
  <c r="R148" s="1"/>
  <c r="L162"/>
  <c r="L161" s="1"/>
  <c r="R163"/>
  <c r="R162" s="1"/>
  <c r="R161" s="1"/>
  <c r="L179"/>
  <c r="L178" s="1"/>
  <c r="R180"/>
  <c r="R179" s="1"/>
  <c r="L181"/>
  <c r="R182"/>
  <c r="R181" s="1"/>
  <c r="L186"/>
  <c r="L185" s="1"/>
  <c r="R187"/>
  <c r="R186" s="1"/>
  <c r="R185" s="1"/>
  <c r="M190"/>
  <c r="S191"/>
  <c r="S190" s="1"/>
  <c r="M192"/>
  <c r="S193"/>
  <c r="S192" s="1"/>
  <c r="M194"/>
  <c r="S195"/>
  <c r="S194" s="1"/>
  <c r="L197"/>
  <c r="R198"/>
  <c r="R197" s="1"/>
  <c r="L199"/>
  <c r="R200"/>
  <c r="R199" s="1"/>
  <c r="L248"/>
  <c r="L286"/>
  <c r="L285" s="1"/>
  <c r="R287"/>
  <c r="R286" s="1"/>
  <c r="R285" s="1"/>
  <c r="L289"/>
  <c r="L288" s="1"/>
  <c r="R290"/>
  <c r="R289" s="1"/>
  <c r="R288" s="1"/>
  <c r="L292"/>
  <c r="L291" s="1"/>
  <c r="R293"/>
  <c r="R292" s="1"/>
  <c r="R291" s="1"/>
  <c r="M318"/>
  <c r="S319"/>
  <c r="S318" s="1"/>
  <c r="M325"/>
  <c r="M324" s="1"/>
  <c r="M323" s="1"/>
  <c r="M322" s="1"/>
  <c r="S326"/>
  <c r="S325" s="1"/>
  <c r="S324" s="1"/>
  <c r="S323" s="1"/>
  <c r="S322" s="1"/>
  <c r="M332"/>
  <c r="M329" s="1"/>
  <c r="M328" s="1"/>
  <c r="M327" s="1"/>
  <c r="S333"/>
  <c r="S332" s="1"/>
  <c r="S329" s="1"/>
  <c r="S328" s="1"/>
  <c r="S327" s="1"/>
  <c r="M340"/>
  <c r="M339" s="1"/>
  <c r="M338" s="1"/>
  <c r="M337" s="1"/>
  <c r="S341"/>
  <c r="S340" s="1"/>
  <c r="S339" s="1"/>
  <c r="S338" s="1"/>
  <c r="S337" s="1"/>
  <c r="M358"/>
  <c r="S359"/>
  <c r="S358" s="1"/>
  <c r="M362"/>
  <c r="M361" s="1"/>
  <c r="S363"/>
  <c r="S362" s="1"/>
  <c r="S361" s="1"/>
  <c r="L393"/>
  <c r="R394"/>
  <c r="R393" s="1"/>
  <c r="L401"/>
  <c r="L400" s="1"/>
  <c r="R402"/>
  <c r="R401" s="1"/>
  <c r="R400" s="1"/>
  <c r="L416"/>
  <c r="R417"/>
  <c r="R416" s="1"/>
  <c r="L418"/>
  <c r="R419"/>
  <c r="R418" s="1"/>
  <c r="M421"/>
  <c r="M420" s="1"/>
  <c r="S422"/>
  <c r="S421" s="1"/>
  <c r="S420" s="1"/>
  <c r="M442"/>
  <c r="M441" s="1"/>
  <c r="S443"/>
  <c r="S442" s="1"/>
  <c r="S441" s="1"/>
  <c r="M449"/>
  <c r="M448" s="1"/>
  <c r="M447" s="1"/>
  <c r="S450"/>
  <c r="S449" s="1"/>
  <c r="S448" s="1"/>
  <c r="S447" s="1"/>
  <c r="L473"/>
  <c r="L470" s="1"/>
  <c r="R474"/>
  <c r="R473" s="1"/>
  <c r="L479"/>
  <c r="L478" s="1"/>
  <c r="R480"/>
  <c r="R479" s="1"/>
  <c r="R478" s="1"/>
  <c r="L485"/>
  <c r="L484" s="1"/>
  <c r="R486"/>
  <c r="R485" s="1"/>
  <c r="R484" s="1"/>
  <c r="L498"/>
  <c r="L506"/>
  <c r="L505" s="1"/>
  <c r="L504" s="1"/>
  <c r="R507"/>
  <c r="R506" s="1"/>
  <c r="R505" s="1"/>
  <c r="R504" s="1"/>
  <c r="R503" s="1"/>
  <c r="M524"/>
  <c r="M523" s="1"/>
  <c r="M519" s="1"/>
  <c r="S525"/>
  <c r="S524" s="1"/>
  <c r="S523" s="1"/>
  <c r="L566"/>
  <c r="L565" s="1"/>
  <c r="R567"/>
  <c r="R566" s="1"/>
  <c r="R565" s="1"/>
  <c r="L573"/>
  <c r="L572" s="1"/>
  <c r="L571" s="1"/>
  <c r="R574"/>
  <c r="R573" s="1"/>
  <c r="R572" s="1"/>
  <c r="R571" s="1"/>
  <c r="L582"/>
  <c r="R583"/>
  <c r="R582" s="1"/>
  <c r="M597"/>
  <c r="M596" s="1"/>
  <c r="M595" s="1"/>
  <c r="M594" s="1"/>
  <c r="S598"/>
  <c r="S597" s="1"/>
  <c r="S596" s="1"/>
  <c r="S595" s="1"/>
  <c r="S594" s="1"/>
  <c r="L600"/>
  <c r="L599" s="1"/>
  <c r="R601"/>
  <c r="R600" s="1"/>
  <c r="R599" s="1"/>
  <c r="L607"/>
  <c r="L606" s="1"/>
  <c r="L605" s="1"/>
  <c r="L604" s="1"/>
  <c r="R608"/>
  <c r="R607" s="1"/>
  <c r="R606" s="1"/>
  <c r="R605" s="1"/>
  <c r="R604" s="1"/>
  <c r="L55"/>
  <c r="M64"/>
  <c r="L77"/>
  <c r="M89"/>
  <c r="L174"/>
  <c r="L173" s="1"/>
  <c r="L172" s="1"/>
  <c r="L171" s="1"/>
  <c r="M183"/>
  <c r="I189"/>
  <c r="I188" s="1"/>
  <c r="M201"/>
  <c r="M211"/>
  <c r="M232"/>
  <c r="M241"/>
  <c r="I315"/>
  <c r="I314" s="1"/>
  <c r="I313" s="1"/>
  <c r="I307" s="1"/>
  <c r="M320"/>
  <c r="I347"/>
  <c r="I336" s="1"/>
  <c r="F353"/>
  <c r="F352" s="1"/>
  <c r="F347" s="1"/>
  <c r="F336" s="1"/>
  <c r="J353"/>
  <c r="J352" s="1"/>
  <c r="J347" s="1"/>
  <c r="J336" s="1"/>
  <c r="H390"/>
  <c r="H389" s="1"/>
  <c r="H380" s="1"/>
  <c r="H379" s="1"/>
  <c r="L395"/>
  <c r="M398"/>
  <c r="M397" s="1"/>
  <c r="M407"/>
  <c r="M406" s="1"/>
  <c r="M410"/>
  <c r="M409" s="1"/>
  <c r="M433"/>
  <c r="M432" s="1"/>
  <c r="L436"/>
  <c r="L435" s="1"/>
  <c r="M452"/>
  <c r="M451" s="1"/>
  <c r="L510"/>
  <c r="L509" s="1"/>
  <c r="L508" s="1"/>
  <c r="M517"/>
  <c r="M516" s="1"/>
  <c r="M515" s="1"/>
  <c r="M584"/>
  <c r="L587"/>
  <c r="L586" s="1"/>
  <c r="I724"/>
  <c r="I723" s="1"/>
  <c r="F733"/>
  <c r="F721" s="1"/>
  <c r="K896"/>
  <c r="H989"/>
  <c r="H988" s="1"/>
  <c r="F988"/>
  <c r="J1064"/>
  <c r="I1182"/>
  <c r="I1181" s="1"/>
  <c r="L41"/>
  <c r="R42"/>
  <c r="R41" s="1"/>
  <c r="M34"/>
  <c r="S35"/>
  <c r="S34" s="1"/>
  <c r="M41"/>
  <c r="S42"/>
  <c r="S41" s="1"/>
  <c r="M49"/>
  <c r="S50"/>
  <c r="S49" s="1"/>
  <c r="L51"/>
  <c r="R52"/>
  <c r="R51" s="1"/>
  <c r="M66"/>
  <c r="M63" s="1"/>
  <c r="S67"/>
  <c r="S66" s="1"/>
  <c r="M91"/>
  <c r="S92"/>
  <c r="S91" s="1"/>
  <c r="M105"/>
  <c r="M100" s="1"/>
  <c r="S107"/>
  <c r="S105" s="1"/>
  <c r="M109"/>
  <c r="M108" s="1"/>
  <c r="S110"/>
  <c r="S109" s="1"/>
  <c r="S108" s="1"/>
  <c r="M130"/>
  <c r="M129" s="1"/>
  <c r="M128" s="1"/>
  <c r="M127" s="1"/>
  <c r="S131"/>
  <c r="S130" s="1"/>
  <c r="S129" s="1"/>
  <c r="S128" s="1"/>
  <c r="S127" s="1"/>
  <c r="M153"/>
  <c r="M152" s="1"/>
  <c r="S154"/>
  <c r="S153" s="1"/>
  <c r="S152" s="1"/>
  <c r="S151" s="1"/>
  <c r="L192"/>
  <c r="R193"/>
  <c r="R192" s="1"/>
  <c r="L194"/>
  <c r="R195"/>
  <c r="R194" s="1"/>
  <c r="L206"/>
  <c r="L205" s="1"/>
  <c r="R207"/>
  <c r="R206" s="1"/>
  <c r="R205" s="1"/>
  <c r="M219"/>
  <c r="M218" s="1"/>
  <c r="S220"/>
  <c r="S219" s="1"/>
  <c r="S218" s="1"/>
  <c r="M225"/>
  <c r="S226"/>
  <c r="S225" s="1"/>
  <c r="L227"/>
  <c r="R228"/>
  <c r="R227" s="1"/>
  <c r="M234"/>
  <c r="M231" s="1"/>
  <c r="S235"/>
  <c r="S234" s="1"/>
  <c r="L236"/>
  <c r="R237"/>
  <c r="R236" s="1"/>
  <c r="M246"/>
  <c r="M245" s="1"/>
  <c r="M244" s="1"/>
  <c r="M243" s="1"/>
  <c r="S247"/>
  <c r="S246" s="1"/>
  <c r="L262"/>
  <c r="R263"/>
  <c r="R262" s="1"/>
  <c r="M295"/>
  <c r="M294" s="1"/>
  <c r="S296"/>
  <c r="S295" s="1"/>
  <c r="S294" s="1"/>
  <c r="M302"/>
  <c r="M301" s="1"/>
  <c r="S303"/>
  <c r="S302" s="1"/>
  <c r="S301" s="1"/>
  <c r="L325"/>
  <c r="L324" s="1"/>
  <c r="L323" s="1"/>
  <c r="L322" s="1"/>
  <c r="R326"/>
  <c r="R325" s="1"/>
  <c r="R324" s="1"/>
  <c r="R323" s="1"/>
  <c r="R322" s="1"/>
  <c r="L332"/>
  <c r="L329" s="1"/>
  <c r="L328" s="1"/>
  <c r="L327" s="1"/>
  <c r="R333"/>
  <c r="L340"/>
  <c r="L339" s="1"/>
  <c r="L338" s="1"/>
  <c r="L337" s="1"/>
  <c r="R341"/>
  <c r="R340" s="1"/>
  <c r="R339" s="1"/>
  <c r="R338" s="1"/>
  <c r="R337" s="1"/>
  <c r="L356"/>
  <c r="R357"/>
  <c r="R356" s="1"/>
  <c r="L358"/>
  <c r="R359"/>
  <c r="R358" s="1"/>
  <c r="L362"/>
  <c r="L361" s="1"/>
  <c r="R363"/>
  <c r="R362" s="1"/>
  <c r="R361" s="1"/>
  <c r="L442"/>
  <c r="L441" s="1"/>
  <c r="R443"/>
  <c r="R442" s="1"/>
  <c r="R441" s="1"/>
  <c r="L445"/>
  <c r="L444" s="1"/>
  <c r="R446"/>
  <c r="R445" s="1"/>
  <c r="R444" s="1"/>
  <c r="L449"/>
  <c r="L448" s="1"/>
  <c r="L447" s="1"/>
  <c r="R450"/>
  <c r="R449" s="1"/>
  <c r="R448" s="1"/>
  <c r="R447" s="1"/>
  <c r="M482"/>
  <c r="M481" s="1"/>
  <c r="S483"/>
  <c r="S482" s="1"/>
  <c r="S481" s="1"/>
  <c r="L492"/>
  <c r="L491" s="1"/>
  <c r="L490" s="1"/>
  <c r="R493"/>
  <c r="R492" s="1"/>
  <c r="R491" s="1"/>
  <c r="R490" s="1"/>
  <c r="L524"/>
  <c r="L523" s="1"/>
  <c r="R525"/>
  <c r="R524" s="1"/>
  <c r="R523" s="1"/>
  <c r="M529"/>
  <c r="M528" s="1"/>
  <c r="M527" s="1"/>
  <c r="S530"/>
  <c r="S529" s="1"/>
  <c r="S528" s="1"/>
  <c r="S527" s="1"/>
  <c r="L558"/>
  <c r="L557" s="1"/>
  <c r="R559"/>
  <c r="R558" s="1"/>
  <c r="R557" s="1"/>
  <c r="L592"/>
  <c r="L591" s="1"/>
  <c r="L590" s="1"/>
  <c r="L589" s="1"/>
  <c r="R593"/>
  <c r="R592" s="1"/>
  <c r="R591" s="1"/>
  <c r="R590" s="1"/>
  <c r="R589" s="1"/>
  <c r="L597"/>
  <c r="L596" s="1"/>
  <c r="L595" s="1"/>
  <c r="L594" s="1"/>
  <c r="R598"/>
  <c r="R597" s="1"/>
  <c r="R596" s="1"/>
  <c r="R595" s="1"/>
  <c r="R594" s="1"/>
  <c r="L28"/>
  <c r="L27" s="1"/>
  <c r="S58"/>
  <c r="R71"/>
  <c r="M74"/>
  <c r="F76"/>
  <c r="J76"/>
  <c r="S83"/>
  <c r="L135"/>
  <c r="L134" s="1"/>
  <c r="L133" s="1"/>
  <c r="L132" s="1"/>
  <c r="I137"/>
  <c r="M159"/>
  <c r="M158" s="1"/>
  <c r="G178"/>
  <c r="G177" s="1"/>
  <c r="K178"/>
  <c r="K177" s="1"/>
  <c r="G196"/>
  <c r="K196"/>
  <c r="L209"/>
  <c r="F213"/>
  <c r="J213"/>
  <c r="J204" s="1"/>
  <c r="I224"/>
  <c r="L229"/>
  <c r="L239"/>
  <c r="H261"/>
  <c r="H260" s="1"/>
  <c r="H259" s="1"/>
  <c r="L264"/>
  <c r="F268"/>
  <c r="J268"/>
  <c r="L276"/>
  <c r="M289"/>
  <c r="M288" s="1"/>
  <c r="M292"/>
  <c r="M291" s="1"/>
  <c r="M299"/>
  <c r="M298" s="1"/>
  <c r="M297" s="1"/>
  <c r="M311"/>
  <c r="M310" s="1"/>
  <c r="M309" s="1"/>
  <c r="M308" s="1"/>
  <c r="L320"/>
  <c r="H347"/>
  <c r="H336" s="1"/>
  <c r="S353"/>
  <c r="S352" s="1"/>
  <c r="L383"/>
  <c r="L382" s="1"/>
  <c r="L381" s="1"/>
  <c r="R390"/>
  <c r="R389" s="1"/>
  <c r="L404"/>
  <c r="L403" s="1"/>
  <c r="M416"/>
  <c r="L452"/>
  <c r="L451" s="1"/>
  <c r="M473"/>
  <c r="L476"/>
  <c r="L475" s="1"/>
  <c r="M533"/>
  <c r="M532" s="1"/>
  <c r="M531" s="1"/>
  <c r="M553"/>
  <c r="M552" s="1"/>
  <c r="M551" s="1"/>
  <c r="M550" s="1"/>
  <c r="M566"/>
  <c r="M565" s="1"/>
  <c r="L569"/>
  <c r="L568" s="1"/>
  <c r="M573"/>
  <c r="M572" s="1"/>
  <c r="M571" s="1"/>
  <c r="I1328"/>
  <c r="I1281" s="1"/>
  <c r="L49"/>
  <c r="R50"/>
  <c r="R49" s="1"/>
  <c r="M55"/>
  <c r="S56"/>
  <c r="S55" s="1"/>
  <c r="L59"/>
  <c r="L58" s="1"/>
  <c r="R60"/>
  <c r="R59" s="1"/>
  <c r="R58" s="1"/>
  <c r="L69"/>
  <c r="L68" s="1"/>
  <c r="R70"/>
  <c r="R69" s="1"/>
  <c r="R68" s="1"/>
  <c r="M77"/>
  <c r="S78"/>
  <c r="S77" s="1"/>
  <c r="S76" s="1"/>
  <c r="L79"/>
  <c r="R80"/>
  <c r="R79" s="1"/>
  <c r="R76" s="1"/>
  <c r="L84"/>
  <c r="L83" s="1"/>
  <c r="R85"/>
  <c r="R84" s="1"/>
  <c r="R83" s="1"/>
  <c r="L94"/>
  <c r="L93" s="1"/>
  <c r="R95"/>
  <c r="R94" s="1"/>
  <c r="R93" s="1"/>
  <c r="L105"/>
  <c r="R107"/>
  <c r="R105" s="1"/>
  <c r="L109"/>
  <c r="L108" s="1"/>
  <c r="R110"/>
  <c r="R109" s="1"/>
  <c r="R108" s="1"/>
  <c r="L130"/>
  <c r="L129" s="1"/>
  <c r="L128" s="1"/>
  <c r="L127" s="1"/>
  <c r="R131"/>
  <c r="R130" s="1"/>
  <c r="R129" s="1"/>
  <c r="R128" s="1"/>
  <c r="R127" s="1"/>
  <c r="L156"/>
  <c r="L155" s="1"/>
  <c r="R157"/>
  <c r="R156" s="1"/>
  <c r="R155" s="1"/>
  <c r="L183"/>
  <c r="R184"/>
  <c r="R183" s="1"/>
  <c r="M214"/>
  <c r="S215"/>
  <c r="S214" s="1"/>
  <c r="S213" s="1"/>
  <c r="L216"/>
  <c r="L213" s="1"/>
  <c r="R217"/>
  <c r="R216" s="1"/>
  <c r="L222"/>
  <c r="L221" s="1"/>
  <c r="R223"/>
  <c r="R222" s="1"/>
  <c r="R221" s="1"/>
  <c r="M252"/>
  <c r="M251" s="1"/>
  <c r="M250" s="1"/>
  <c r="S253"/>
  <c r="S252" s="1"/>
  <c r="S251" s="1"/>
  <c r="S250" s="1"/>
  <c r="M269"/>
  <c r="M268" s="1"/>
  <c r="S270"/>
  <c r="S269" s="1"/>
  <c r="S268" s="1"/>
  <c r="L271"/>
  <c r="R272"/>
  <c r="R271" s="1"/>
  <c r="L282"/>
  <c r="R284"/>
  <c r="R282" s="1"/>
  <c r="L295"/>
  <c r="L294" s="1"/>
  <c r="R296"/>
  <c r="R295" s="1"/>
  <c r="R294" s="1"/>
  <c r="L302"/>
  <c r="L301" s="1"/>
  <c r="R303"/>
  <c r="R302" s="1"/>
  <c r="R301" s="1"/>
  <c r="M316"/>
  <c r="S317"/>
  <c r="S316" s="1"/>
  <c r="S315" s="1"/>
  <c r="S314" s="1"/>
  <c r="S313" s="1"/>
  <c r="M350"/>
  <c r="M349" s="1"/>
  <c r="M348" s="1"/>
  <c r="S351"/>
  <c r="S350" s="1"/>
  <c r="S349" s="1"/>
  <c r="S348" s="1"/>
  <c r="S347" s="1"/>
  <c r="L354"/>
  <c r="R355"/>
  <c r="R354" s="1"/>
  <c r="M376"/>
  <c r="M375" s="1"/>
  <c r="M374" s="1"/>
  <c r="M373" s="1"/>
  <c r="M372" s="1"/>
  <c r="S377"/>
  <c r="S376" s="1"/>
  <c r="S375" s="1"/>
  <c r="S374" s="1"/>
  <c r="S373" s="1"/>
  <c r="S372" s="1"/>
  <c r="M395"/>
  <c r="S396"/>
  <c r="S395" s="1"/>
  <c r="M404"/>
  <c r="M403" s="1"/>
  <c r="S405"/>
  <c r="S404" s="1"/>
  <c r="S403" s="1"/>
  <c r="M413"/>
  <c r="M412" s="1"/>
  <c r="S414"/>
  <c r="S413" s="1"/>
  <c r="S412" s="1"/>
  <c r="M436"/>
  <c r="M435" s="1"/>
  <c r="S437"/>
  <c r="S436" s="1"/>
  <c r="S435" s="1"/>
  <c r="S431" s="1"/>
  <c r="S426" s="1"/>
  <c r="S425" s="1"/>
  <c r="S424" s="1"/>
  <c r="M460"/>
  <c r="M459" s="1"/>
  <c r="M458" s="1"/>
  <c r="M457" s="1"/>
  <c r="S461"/>
  <c r="S460" s="1"/>
  <c r="S459" s="1"/>
  <c r="S458" s="1"/>
  <c r="S457" s="1"/>
  <c r="L465"/>
  <c r="L464" s="1"/>
  <c r="R466"/>
  <c r="R465" s="1"/>
  <c r="R464" s="1"/>
  <c r="L468"/>
  <c r="L467" s="1"/>
  <c r="R469"/>
  <c r="R468" s="1"/>
  <c r="R467" s="1"/>
  <c r="L482"/>
  <c r="L481" s="1"/>
  <c r="R483"/>
  <c r="R482" s="1"/>
  <c r="R481" s="1"/>
  <c r="L496"/>
  <c r="R497"/>
  <c r="R496" s="1"/>
  <c r="L500"/>
  <c r="R502"/>
  <c r="R500" s="1"/>
  <c r="M521"/>
  <c r="M520" s="1"/>
  <c r="S522"/>
  <c r="S521" s="1"/>
  <c r="S520" s="1"/>
  <c r="S519" s="1"/>
  <c r="L529"/>
  <c r="L528" s="1"/>
  <c r="L527" s="1"/>
  <c r="R530"/>
  <c r="R529" s="1"/>
  <c r="R528" s="1"/>
  <c r="R527" s="1"/>
  <c r="R526" s="1"/>
  <c r="M569"/>
  <c r="M568" s="1"/>
  <c r="S570"/>
  <c r="S569" s="1"/>
  <c r="S568" s="1"/>
  <c r="M587"/>
  <c r="M586" s="1"/>
  <c r="S588"/>
  <c r="S587" s="1"/>
  <c r="S586" s="1"/>
  <c r="L612"/>
  <c r="L611" s="1"/>
  <c r="L610" s="1"/>
  <c r="L609" s="1"/>
  <c r="R613"/>
  <c r="R612" s="1"/>
  <c r="R611" s="1"/>
  <c r="R610" s="1"/>
  <c r="R609" s="1"/>
  <c r="S63"/>
  <c r="S88"/>
  <c r="S100"/>
  <c r="S99" s="1"/>
  <c r="S98" s="1"/>
  <c r="S97" s="1"/>
  <c r="H142"/>
  <c r="H137" s="1"/>
  <c r="R151"/>
  <c r="G189"/>
  <c r="K189"/>
  <c r="R224"/>
  <c r="S231"/>
  <c r="J261"/>
  <c r="J260" s="1"/>
  <c r="J259" s="1"/>
  <c r="I268"/>
  <c r="J275"/>
  <c r="J274" s="1"/>
  <c r="J273" s="1"/>
  <c r="M282"/>
  <c r="L299"/>
  <c r="L298" s="1"/>
  <c r="L297" s="1"/>
  <c r="G329"/>
  <c r="G328" s="1"/>
  <c r="G327" s="1"/>
  <c r="G307" s="1"/>
  <c r="K329"/>
  <c r="K328" s="1"/>
  <c r="K327" s="1"/>
  <c r="G353"/>
  <c r="G352" s="1"/>
  <c r="G347" s="1"/>
  <c r="G336" s="1"/>
  <c r="K353"/>
  <c r="K352" s="1"/>
  <c r="K347" s="1"/>
  <c r="K336" s="1"/>
  <c r="G390"/>
  <c r="G389" s="1"/>
  <c r="G380" s="1"/>
  <c r="G379" s="1"/>
  <c r="K390"/>
  <c r="K389" s="1"/>
  <c r="K380" s="1"/>
  <c r="K379" s="1"/>
  <c r="M445"/>
  <c r="M444" s="1"/>
  <c r="M471"/>
  <c r="M470" s="1"/>
  <c r="M498"/>
  <c r="S514"/>
  <c r="L533"/>
  <c r="L532" s="1"/>
  <c r="L531" s="1"/>
  <c r="L553"/>
  <c r="L552" s="1"/>
  <c r="L551" s="1"/>
  <c r="L550" s="1"/>
  <c r="M558"/>
  <c r="K988"/>
  <c r="K1151"/>
  <c r="F1182"/>
  <c r="F1181" s="1"/>
  <c r="F1180" s="1"/>
  <c r="J1182"/>
  <c r="J1181" s="1"/>
  <c r="J1180" s="1"/>
  <c r="L34"/>
  <c r="R35"/>
  <c r="R34" s="1"/>
  <c r="R33" s="1"/>
  <c r="R26" s="1"/>
  <c r="R25" s="1"/>
  <c r="R24" s="1"/>
  <c r="M28"/>
  <c r="M27" s="1"/>
  <c r="S29"/>
  <c r="S28" s="1"/>
  <c r="S27" s="1"/>
  <c r="M38"/>
  <c r="S39"/>
  <c r="S38" s="1"/>
  <c r="L64"/>
  <c r="R65"/>
  <c r="R64" s="1"/>
  <c r="R63" s="1"/>
  <c r="L89"/>
  <c r="R90"/>
  <c r="R89" s="1"/>
  <c r="R88" s="1"/>
  <c r="M135"/>
  <c r="M134" s="1"/>
  <c r="M133" s="1"/>
  <c r="M132" s="1"/>
  <c r="S136"/>
  <c r="S135" s="1"/>
  <c r="S134" s="1"/>
  <c r="S133" s="1"/>
  <c r="S132" s="1"/>
  <c r="M140"/>
  <c r="M139" s="1"/>
  <c r="M138" s="1"/>
  <c r="S141"/>
  <c r="S140" s="1"/>
  <c r="S139" s="1"/>
  <c r="S138" s="1"/>
  <c r="M149"/>
  <c r="M148" s="1"/>
  <c r="M142" s="1"/>
  <c r="S150"/>
  <c r="S149" s="1"/>
  <c r="S148" s="1"/>
  <c r="S142" s="1"/>
  <c r="M179"/>
  <c r="S180"/>
  <c r="S179" s="1"/>
  <c r="M181"/>
  <c r="S182"/>
  <c r="S181" s="1"/>
  <c r="M186"/>
  <c r="M185" s="1"/>
  <c r="S187"/>
  <c r="S186" s="1"/>
  <c r="S185" s="1"/>
  <c r="M199"/>
  <c r="M196" s="1"/>
  <c r="S200"/>
  <c r="S199" s="1"/>
  <c r="S196" s="1"/>
  <c r="L201"/>
  <c r="R202"/>
  <c r="R201" s="1"/>
  <c r="M209"/>
  <c r="M208" s="1"/>
  <c r="S210"/>
  <c r="S209" s="1"/>
  <c r="S208" s="1"/>
  <c r="L211"/>
  <c r="L208" s="1"/>
  <c r="R212"/>
  <c r="R211" s="1"/>
  <c r="R208" s="1"/>
  <c r="M229"/>
  <c r="S230"/>
  <c r="S229" s="1"/>
  <c r="L232"/>
  <c r="R233"/>
  <c r="R232" s="1"/>
  <c r="R231" s="1"/>
  <c r="M239"/>
  <c r="S240"/>
  <c r="S239" s="1"/>
  <c r="S238" s="1"/>
  <c r="L241"/>
  <c r="L238" s="1"/>
  <c r="R242"/>
  <c r="R241" s="1"/>
  <c r="R238" s="1"/>
  <c r="L252"/>
  <c r="L251" s="1"/>
  <c r="L250" s="1"/>
  <c r="R253"/>
  <c r="R252" s="1"/>
  <c r="R251" s="1"/>
  <c r="R250" s="1"/>
  <c r="M264"/>
  <c r="M261" s="1"/>
  <c r="M260" s="1"/>
  <c r="S265"/>
  <c r="S264" s="1"/>
  <c r="L266"/>
  <c r="R267"/>
  <c r="R266" s="1"/>
  <c r="M276"/>
  <c r="S277"/>
  <c r="S276" s="1"/>
  <c r="L278"/>
  <c r="L275" s="1"/>
  <c r="R279"/>
  <c r="R278" s="1"/>
  <c r="R275" s="1"/>
  <c r="R274" s="1"/>
  <c r="R273" s="1"/>
  <c r="M286"/>
  <c r="M285" s="1"/>
  <c r="S287"/>
  <c r="S286" s="1"/>
  <c r="S285" s="1"/>
  <c r="L316"/>
  <c r="R317"/>
  <c r="R316" s="1"/>
  <c r="R315" s="1"/>
  <c r="R314" s="1"/>
  <c r="R313" s="1"/>
  <c r="L350"/>
  <c r="L349" s="1"/>
  <c r="L348" s="1"/>
  <c r="R351"/>
  <c r="R350" s="1"/>
  <c r="R349" s="1"/>
  <c r="R348" s="1"/>
  <c r="L376"/>
  <c r="L375" s="1"/>
  <c r="L374" s="1"/>
  <c r="L373" s="1"/>
  <c r="L372" s="1"/>
  <c r="R377"/>
  <c r="R376" s="1"/>
  <c r="R375" s="1"/>
  <c r="R374" s="1"/>
  <c r="R373" s="1"/>
  <c r="R372" s="1"/>
  <c r="M393"/>
  <c r="S394"/>
  <c r="S393" s="1"/>
  <c r="S390" s="1"/>
  <c r="S389" s="1"/>
  <c r="L398"/>
  <c r="L397" s="1"/>
  <c r="R399"/>
  <c r="R398" s="1"/>
  <c r="R397" s="1"/>
  <c r="M401"/>
  <c r="M400" s="1"/>
  <c r="S402"/>
  <c r="S401" s="1"/>
  <c r="S400" s="1"/>
  <c r="L407"/>
  <c r="L406" s="1"/>
  <c r="R408"/>
  <c r="R407" s="1"/>
  <c r="R406" s="1"/>
  <c r="L410"/>
  <c r="L409" s="1"/>
  <c r="R411"/>
  <c r="R410" s="1"/>
  <c r="R409" s="1"/>
  <c r="L413"/>
  <c r="L412" s="1"/>
  <c r="R414"/>
  <c r="R413" s="1"/>
  <c r="R412" s="1"/>
  <c r="M418"/>
  <c r="M415" s="1"/>
  <c r="S419"/>
  <c r="S418" s="1"/>
  <c r="L433"/>
  <c r="L432" s="1"/>
  <c r="R434"/>
  <c r="R433" s="1"/>
  <c r="R432" s="1"/>
  <c r="R431" s="1"/>
  <c r="R426" s="1"/>
  <c r="R425" s="1"/>
  <c r="R424" s="1"/>
  <c r="L439"/>
  <c r="L438" s="1"/>
  <c r="R440"/>
  <c r="R439" s="1"/>
  <c r="R438" s="1"/>
  <c r="L460"/>
  <c r="L459" s="1"/>
  <c r="L458" s="1"/>
  <c r="L457" s="1"/>
  <c r="R461"/>
  <c r="R460" s="1"/>
  <c r="R459" s="1"/>
  <c r="R458" s="1"/>
  <c r="R457" s="1"/>
  <c r="M476"/>
  <c r="M475" s="1"/>
  <c r="S477"/>
  <c r="S476" s="1"/>
  <c r="S475" s="1"/>
  <c r="M485"/>
  <c r="M484" s="1"/>
  <c r="S486"/>
  <c r="S485" s="1"/>
  <c r="S484" s="1"/>
  <c r="M500"/>
  <c r="S501"/>
  <c r="S500" s="1"/>
  <c r="M506"/>
  <c r="M505" s="1"/>
  <c r="M504" s="1"/>
  <c r="M503" s="1"/>
  <c r="S507"/>
  <c r="S506" s="1"/>
  <c r="S505" s="1"/>
  <c r="S504" s="1"/>
  <c r="S503" s="1"/>
  <c r="L517"/>
  <c r="L516" s="1"/>
  <c r="L515" s="1"/>
  <c r="R518"/>
  <c r="R517" s="1"/>
  <c r="R516" s="1"/>
  <c r="R515" s="1"/>
  <c r="L521"/>
  <c r="L520" s="1"/>
  <c r="R522"/>
  <c r="R521" s="1"/>
  <c r="R520" s="1"/>
  <c r="R519" s="1"/>
  <c r="M560"/>
  <c r="S561"/>
  <c r="S560" s="1"/>
  <c r="S557" s="1"/>
  <c r="M582"/>
  <c r="M581" s="1"/>
  <c r="M580" s="1"/>
  <c r="M579" s="1"/>
  <c r="S583"/>
  <c r="S582" s="1"/>
  <c r="S581" s="1"/>
  <c r="S580" s="1"/>
  <c r="S579" s="1"/>
  <c r="S578" s="1"/>
  <c r="L584"/>
  <c r="L581" s="1"/>
  <c r="L580" s="1"/>
  <c r="L579" s="1"/>
  <c r="R585"/>
  <c r="R584" s="1"/>
  <c r="R581" s="1"/>
  <c r="R580" s="1"/>
  <c r="R579" s="1"/>
  <c r="M21"/>
  <c r="M20" s="1"/>
  <c r="M19" s="1"/>
  <c r="M18" s="1"/>
  <c r="M17" s="1"/>
  <c r="L66"/>
  <c r="J57"/>
  <c r="J46" s="1"/>
  <c r="J45" s="1"/>
  <c r="M79"/>
  <c r="L91"/>
  <c r="R100"/>
  <c r="L153"/>
  <c r="L152" s="1"/>
  <c r="M174"/>
  <c r="M173" s="1"/>
  <c r="M172" s="1"/>
  <c r="M171" s="1"/>
  <c r="I178"/>
  <c r="I177" s="1"/>
  <c r="J189"/>
  <c r="J188" s="1"/>
  <c r="I208"/>
  <c r="R213"/>
  <c r="M216"/>
  <c r="L219"/>
  <c r="L218" s="1"/>
  <c r="M222"/>
  <c r="M221" s="1"/>
  <c r="L225"/>
  <c r="H231"/>
  <c r="H204" s="1"/>
  <c r="L234"/>
  <c r="L246"/>
  <c r="L257"/>
  <c r="L256" s="1"/>
  <c r="L255" s="1"/>
  <c r="L254" s="1"/>
  <c r="I261"/>
  <c r="I260" s="1"/>
  <c r="I259" s="1"/>
  <c r="R268"/>
  <c r="I275"/>
  <c r="I274" s="1"/>
  <c r="I273" s="1"/>
  <c r="G274"/>
  <c r="G273" s="1"/>
  <c r="K274"/>
  <c r="K273" s="1"/>
  <c r="H315"/>
  <c r="H314" s="1"/>
  <c r="H313" s="1"/>
  <c r="H307" s="1"/>
  <c r="H305" s="1"/>
  <c r="F329"/>
  <c r="F328" s="1"/>
  <c r="F327" s="1"/>
  <c r="J329"/>
  <c r="J328" s="1"/>
  <c r="J327" s="1"/>
  <c r="J307" s="1"/>
  <c r="J305" s="1"/>
  <c r="R332"/>
  <c r="M354"/>
  <c r="F380"/>
  <c r="F379" s="1"/>
  <c r="J390"/>
  <c r="J389" s="1"/>
  <c r="J380" s="1"/>
  <c r="J379" s="1"/>
  <c r="S415"/>
  <c r="M465"/>
  <c r="M464" s="1"/>
  <c r="M468"/>
  <c r="M467" s="1"/>
  <c r="K495"/>
  <c r="K494" s="1"/>
  <c r="K489" s="1"/>
  <c r="R556"/>
  <c r="R555" s="1"/>
  <c r="J595"/>
  <c r="J594" s="1"/>
  <c r="I733"/>
  <c r="I782"/>
  <c r="I764" s="1"/>
  <c r="I763" s="1"/>
  <c r="F911"/>
  <c r="J911"/>
  <c r="H941"/>
  <c r="H910" s="1"/>
  <c r="I1039"/>
  <c r="I1038" s="1"/>
  <c r="F1064"/>
  <c r="M617"/>
  <c r="M616" s="1"/>
  <c r="M615" s="1"/>
  <c r="M614" s="1"/>
  <c r="S618"/>
  <c r="S617" s="1"/>
  <c r="S616" s="1"/>
  <c r="S615" s="1"/>
  <c r="S614" s="1"/>
  <c r="L622"/>
  <c r="L621" s="1"/>
  <c r="L620" s="1"/>
  <c r="R623"/>
  <c r="R622" s="1"/>
  <c r="R621" s="1"/>
  <c r="R620" s="1"/>
  <c r="M640"/>
  <c r="M639" s="1"/>
  <c r="M638" s="1"/>
  <c r="M637" s="1"/>
  <c r="S641"/>
  <c r="S640" s="1"/>
  <c r="S639" s="1"/>
  <c r="S638" s="1"/>
  <c r="S637" s="1"/>
  <c r="M651"/>
  <c r="M650" s="1"/>
  <c r="M649" s="1"/>
  <c r="M648" s="1"/>
  <c r="S652"/>
  <c r="S651" s="1"/>
  <c r="S650" s="1"/>
  <c r="S649" s="1"/>
  <c r="S648" s="1"/>
  <c r="M661"/>
  <c r="M660" s="1"/>
  <c r="M659" s="1"/>
  <c r="M658" s="1"/>
  <c r="S662"/>
  <c r="S661" s="1"/>
  <c r="S660" s="1"/>
  <c r="S659" s="1"/>
  <c r="S658" s="1"/>
  <c r="L676"/>
  <c r="R677"/>
  <c r="R676" s="1"/>
  <c r="L681"/>
  <c r="R682"/>
  <c r="R681" s="1"/>
  <c r="M730"/>
  <c r="M729" s="1"/>
  <c r="S731"/>
  <c r="S730" s="1"/>
  <c r="S729" s="1"/>
  <c r="L736"/>
  <c r="L735" s="1"/>
  <c r="L734" s="1"/>
  <c r="R737"/>
  <c r="R736" s="1"/>
  <c r="R735" s="1"/>
  <c r="R734" s="1"/>
  <c r="L744"/>
  <c r="L743" s="1"/>
  <c r="R745"/>
  <c r="R744" s="1"/>
  <c r="R743" s="1"/>
  <c r="L754"/>
  <c r="L753" s="1"/>
  <c r="M767"/>
  <c r="M766" s="1"/>
  <c r="M765" s="1"/>
  <c r="S768"/>
  <c r="S767" s="1"/>
  <c r="S766" s="1"/>
  <c r="S765" s="1"/>
  <c r="M772"/>
  <c r="M771" s="1"/>
  <c r="M770" s="1"/>
  <c r="S773"/>
  <c r="S772" s="1"/>
  <c r="S771" s="1"/>
  <c r="L780"/>
  <c r="L779" s="1"/>
  <c r="L778" s="1"/>
  <c r="R781"/>
  <c r="R780" s="1"/>
  <c r="R779" s="1"/>
  <c r="R778" s="1"/>
  <c r="L792"/>
  <c r="L791" s="1"/>
  <c r="L782" s="1"/>
  <c r="R793"/>
  <c r="R792" s="1"/>
  <c r="R791" s="1"/>
  <c r="L796"/>
  <c r="L795" s="1"/>
  <c r="R797"/>
  <c r="R796" s="1"/>
  <c r="R795" s="1"/>
  <c r="L800"/>
  <c r="L799" s="1"/>
  <c r="R801"/>
  <c r="R800" s="1"/>
  <c r="R799" s="1"/>
  <c r="L804"/>
  <c r="L803" s="1"/>
  <c r="R805"/>
  <c r="R804" s="1"/>
  <c r="R803" s="1"/>
  <c r="L808"/>
  <c r="L807" s="1"/>
  <c r="R809"/>
  <c r="R808" s="1"/>
  <c r="R807" s="1"/>
  <c r="L812"/>
  <c r="L811" s="1"/>
  <c r="R813"/>
  <c r="R812" s="1"/>
  <c r="R811" s="1"/>
  <c r="L826"/>
  <c r="L825" s="1"/>
  <c r="L824" s="1"/>
  <c r="L823" s="1"/>
  <c r="R827"/>
  <c r="R826" s="1"/>
  <c r="R825" s="1"/>
  <c r="R824" s="1"/>
  <c r="R823" s="1"/>
  <c r="M833"/>
  <c r="M832" s="1"/>
  <c r="M831" s="1"/>
  <c r="S834"/>
  <c r="S833" s="1"/>
  <c r="S832" s="1"/>
  <c r="S831" s="1"/>
  <c r="M840"/>
  <c r="M839" s="1"/>
  <c r="S841"/>
  <c r="S840" s="1"/>
  <c r="S839" s="1"/>
  <c r="L888"/>
  <c r="L887" s="1"/>
  <c r="R889"/>
  <c r="R888" s="1"/>
  <c r="R887" s="1"/>
  <c r="L902"/>
  <c r="L901" s="1"/>
  <c r="R903"/>
  <c r="R902" s="1"/>
  <c r="R901" s="1"/>
  <c r="M921"/>
  <c r="M920" s="1"/>
  <c r="S922"/>
  <c r="S921" s="1"/>
  <c r="S920" s="1"/>
  <c r="M936"/>
  <c r="M935" s="1"/>
  <c r="S937"/>
  <c r="S936" s="1"/>
  <c r="S935" s="1"/>
  <c r="M963"/>
  <c r="M962" s="1"/>
  <c r="M961" s="1"/>
  <c r="M960" s="1"/>
  <c r="S964"/>
  <c r="S963" s="1"/>
  <c r="S962" s="1"/>
  <c r="S961" s="1"/>
  <c r="S960" s="1"/>
  <c r="M1021"/>
  <c r="M1020" s="1"/>
  <c r="M1019" s="1"/>
  <c r="S1022"/>
  <c r="S1021" s="1"/>
  <c r="S1020" s="1"/>
  <c r="S1019" s="1"/>
  <c r="M1025"/>
  <c r="M1024" s="1"/>
  <c r="M1023" s="1"/>
  <c r="S1026"/>
  <c r="S1025" s="1"/>
  <c r="S1024" s="1"/>
  <c r="S1023" s="1"/>
  <c r="M1028"/>
  <c r="M1027" s="1"/>
  <c r="S1029"/>
  <c r="S1028" s="1"/>
  <c r="S1027" s="1"/>
  <c r="M1042"/>
  <c r="M1041" s="1"/>
  <c r="M1040" s="1"/>
  <c r="S1043"/>
  <c r="S1042" s="1"/>
  <c r="S1041" s="1"/>
  <c r="S1040" s="1"/>
  <c r="M1050"/>
  <c r="S1051"/>
  <c r="S1050" s="1"/>
  <c r="L1052"/>
  <c r="R1053"/>
  <c r="R1052" s="1"/>
  <c r="L1069"/>
  <c r="L1068" s="1"/>
  <c r="R1070"/>
  <c r="R1069" s="1"/>
  <c r="R1068" s="1"/>
  <c r="M1092"/>
  <c r="M1091" s="1"/>
  <c r="S1093"/>
  <c r="S1092" s="1"/>
  <c r="S1091" s="1"/>
  <c r="L1107"/>
  <c r="L1106" s="1"/>
  <c r="L1105" s="1"/>
  <c r="R1108"/>
  <c r="R1107" s="1"/>
  <c r="R1106" s="1"/>
  <c r="R1105" s="1"/>
  <c r="L1142"/>
  <c r="L1141" s="1"/>
  <c r="R1143"/>
  <c r="R1142" s="1"/>
  <c r="R1141" s="1"/>
  <c r="L1148"/>
  <c r="L1147" s="1"/>
  <c r="R1149"/>
  <c r="R1148" s="1"/>
  <c r="R1147" s="1"/>
  <c r="M1154"/>
  <c r="M1153" s="1"/>
  <c r="M1152" s="1"/>
  <c r="S1155"/>
  <c r="S1154" s="1"/>
  <c r="S1153" s="1"/>
  <c r="S1152" s="1"/>
  <c r="S1151" s="1"/>
  <c r="M1223"/>
  <c r="M1222" s="1"/>
  <c r="S1224"/>
  <c r="S1223" s="1"/>
  <c r="S1222" s="1"/>
  <c r="M1229"/>
  <c r="M1228" s="1"/>
  <c r="S1230"/>
  <c r="S1229" s="1"/>
  <c r="S1228" s="1"/>
  <c r="M1235"/>
  <c r="M1234" s="1"/>
  <c r="S1236"/>
  <c r="S1235" s="1"/>
  <c r="S1234" s="1"/>
  <c r="M1241"/>
  <c r="M1240" s="1"/>
  <c r="S1242"/>
  <c r="S1241" s="1"/>
  <c r="S1240" s="1"/>
  <c r="M1244"/>
  <c r="M1243" s="1"/>
  <c r="S1245"/>
  <c r="S1244" s="1"/>
  <c r="S1243" s="1"/>
  <c r="M1247"/>
  <c r="M1246" s="1"/>
  <c r="S1248"/>
  <c r="S1247" s="1"/>
  <c r="S1246" s="1"/>
  <c r="M1256"/>
  <c r="M1255" s="1"/>
  <c r="S1257"/>
  <c r="S1256" s="1"/>
  <c r="S1255" s="1"/>
  <c r="M1268"/>
  <c r="M1267" s="1"/>
  <c r="S1269"/>
  <c r="S1268" s="1"/>
  <c r="S1267" s="1"/>
  <c r="M1285"/>
  <c r="M1284" s="1"/>
  <c r="S1286"/>
  <c r="S1285" s="1"/>
  <c r="S1284" s="1"/>
  <c r="M1297"/>
  <c r="M1296" s="1"/>
  <c r="S1298"/>
  <c r="S1297" s="1"/>
  <c r="S1296" s="1"/>
  <c r="M1323"/>
  <c r="M1322" s="1"/>
  <c r="M1321" s="1"/>
  <c r="S1324"/>
  <c r="S1323" s="1"/>
  <c r="S1322" s="1"/>
  <c r="S1321" s="1"/>
  <c r="L1331"/>
  <c r="L1330" s="1"/>
  <c r="L1329" s="1"/>
  <c r="R1332"/>
  <c r="R1331" s="1"/>
  <c r="R1330" s="1"/>
  <c r="R1329" s="1"/>
  <c r="L1334"/>
  <c r="L1333" s="1"/>
  <c r="R1335"/>
  <c r="R1334" s="1"/>
  <c r="R1333" s="1"/>
  <c r="L1353"/>
  <c r="L1352" s="1"/>
  <c r="R1354"/>
  <c r="R1353" s="1"/>
  <c r="R1352" s="1"/>
  <c r="L1359"/>
  <c r="R1360"/>
  <c r="R1359" s="1"/>
  <c r="M1410"/>
  <c r="M1409" s="1"/>
  <c r="S1411"/>
  <c r="S1410" s="1"/>
  <c r="S1409" s="1"/>
  <c r="L1417"/>
  <c r="L1416" s="1"/>
  <c r="L1415" s="1"/>
  <c r="L1414" s="1"/>
  <c r="L1413" s="1"/>
  <c r="R1418"/>
  <c r="R1417" s="1"/>
  <c r="R1416" s="1"/>
  <c r="R1415" s="1"/>
  <c r="R1414" s="1"/>
  <c r="R1413" s="1"/>
  <c r="L1427"/>
  <c r="L1426" s="1"/>
  <c r="L1425" s="1"/>
  <c r="R1428"/>
  <c r="R1427" s="1"/>
  <c r="R1426" s="1"/>
  <c r="R1425" s="1"/>
  <c r="L1434"/>
  <c r="L1433" s="1"/>
  <c r="R1435"/>
  <c r="R1434" s="1"/>
  <c r="R1433" s="1"/>
  <c r="L1437"/>
  <c r="L1436" s="1"/>
  <c r="R1438"/>
  <c r="R1437" s="1"/>
  <c r="R1436" s="1"/>
  <c r="L656"/>
  <c r="L655" s="1"/>
  <c r="L654" s="1"/>
  <c r="L653" s="1"/>
  <c r="M683"/>
  <c r="S724"/>
  <c r="S723" s="1"/>
  <c r="R739"/>
  <c r="L758"/>
  <c r="L757" s="1"/>
  <c r="L756" s="1"/>
  <c r="S775"/>
  <c r="S774" s="1"/>
  <c r="S770" s="1"/>
  <c r="L815"/>
  <c r="L814" s="1"/>
  <c r="M837"/>
  <c r="M836" s="1"/>
  <c r="M843"/>
  <c r="M842" s="1"/>
  <c r="L858"/>
  <c r="L857" s="1"/>
  <c r="M861"/>
  <c r="M860" s="1"/>
  <c r="M876"/>
  <c r="M875" s="1"/>
  <c r="L879"/>
  <c r="L878" s="1"/>
  <c r="M882"/>
  <c r="M881" s="1"/>
  <c r="L899"/>
  <c r="L898" s="1"/>
  <c r="L897" s="1"/>
  <c r="L907"/>
  <c r="L906" s="1"/>
  <c r="L905" s="1"/>
  <c r="L904" s="1"/>
  <c r="L952"/>
  <c r="L951" s="1"/>
  <c r="M955"/>
  <c r="M954" s="1"/>
  <c r="L958"/>
  <c r="L957" s="1"/>
  <c r="L996"/>
  <c r="L995" s="1"/>
  <c r="L994" s="1"/>
  <c r="L1054"/>
  <c r="M1085"/>
  <c r="M1084" s="1"/>
  <c r="S1095"/>
  <c r="S1094" s="1"/>
  <c r="M1099"/>
  <c r="M1098" s="1"/>
  <c r="M1103"/>
  <c r="L1137"/>
  <c r="L1136" s="1"/>
  <c r="L1145"/>
  <c r="L1144" s="1"/>
  <c r="M1220"/>
  <c r="M1219" s="1"/>
  <c r="M1253"/>
  <c r="M1252" s="1"/>
  <c r="M1271"/>
  <c r="M1270" s="1"/>
  <c r="M1288"/>
  <c r="M1287" s="1"/>
  <c r="M1294"/>
  <c r="M1293" s="1"/>
  <c r="L1350"/>
  <c r="L1349" s="1"/>
  <c r="L1361"/>
  <c r="M1388"/>
  <c r="M1387" s="1"/>
  <c r="L1391"/>
  <c r="L1390" s="1"/>
  <c r="M1394"/>
  <c r="M1393" s="1"/>
  <c r="M1407"/>
  <c r="M1406" s="1"/>
  <c r="L1431"/>
  <c r="L1430" s="1"/>
  <c r="L1429" s="1"/>
  <c r="M1446"/>
  <c r="M1445" s="1"/>
  <c r="M1444" s="1"/>
  <c r="M1443" s="1"/>
  <c r="L1451"/>
  <c r="L1450" s="1"/>
  <c r="L1449" s="1"/>
  <c r="L1448" s="1"/>
  <c r="M1460"/>
  <c r="M1459" s="1"/>
  <c r="M1458" s="1"/>
  <c r="M1457" s="1"/>
  <c r="M1456" s="1"/>
  <c r="M1454" s="1"/>
  <c r="M625"/>
  <c r="M624" s="1"/>
  <c r="S626"/>
  <c r="S625" s="1"/>
  <c r="S624" s="1"/>
  <c r="S619" s="1"/>
  <c r="M633"/>
  <c r="M632" s="1"/>
  <c r="M628" s="1"/>
  <c r="M627" s="1"/>
  <c r="S634"/>
  <c r="S633" s="1"/>
  <c r="S632" s="1"/>
  <c r="S628" s="1"/>
  <c r="S627" s="1"/>
  <c r="L651"/>
  <c r="L650" s="1"/>
  <c r="L649" s="1"/>
  <c r="L648" s="1"/>
  <c r="R652"/>
  <c r="R651" s="1"/>
  <c r="R650" s="1"/>
  <c r="R649" s="1"/>
  <c r="R648" s="1"/>
  <c r="L661"/>
  <c r="L660" s="1"/>
  <c r="L659" s="1"/>
  <c r="L658" s="1"/>
  <c r="R662"/>
  <c r="R661" s="1"/>
  <c r="R660" s="1"/>
  <c r="R659" s="1"/>
  <c r="R658" s="1"/>
  <c r="M666"/>
  <c r="S667"/>
  <c r="S666" s="1"/>
  <c r="S665" s="1"/>
  <c r="S664" s="1"/>
  <c r="S663" s="1"/>
  <c r="L727"/>
  <c r="L726" s="1"/>
  <c r="L725" s="1"/>
  <c r="R728"/>
  <c r="R727" s="1"/>
  <c r="R726" s="1"/>
  <c r="R725" s="1"/>
  <c r="R724" s="1"/>
  <c r="R723" s="1"/>
  <c r="L751"/>
  <c r="L750" s="1"/>
  <c r="L749" s="1"/>
  <c r="R752"/>
  <c r="R751" s="1"/>
  <c r="R750" s="1"/>
  <c r="R749" s="1"/>
  <c r="L775"/>
  <c r="L774" s="1"/>
  <c r="R776"/>
  <c r="R775" s="1"/>
  <c r="R774" s="1"/>
  <c r="R770" s="1"/>
  <c r="M784"/>
  <c r="M783" s="1"/>
  <c r="S785"/>
  <c r="S784" s="1"/>
  <c r="S783" s="1"/>
  <c r="L840"/>
  <c r="L839" s="1"/>
  <c r="R841"/>
  <c r="R840" s="1"/>
  <c r="R839" s="1"/>
  <c r="M914"/>
  <c r="M913" s="1"/>
  <c r="M912" s="1"/>
  <c r="S915"/>
  <c r="S914" s="1"/>
  <c r="S913" s="1"/>
  <c r="S912" s="1"/>
  <c r="S911" s="1"/>
  <c r="L921"/>
  <c r="L920" s="1"/>
  <c r="R922"/>
  <c r="R921" s="1"/>
  <c r="R920" s="1"/>
  <c r="L924"/>
  <c r="L923" s="1"/>
  <c r="R925"/>
  <c r="R924" s="1"/>
  <c r="R923" s="1"/>
  <c r="L933"/>
  <c r="L932" s="1"/>
  <c r="L931" s="1"/>
  <c r="R934"/>
  <c r="R933" s="1"/>
  <c r="R932" s="1"/>
  <c r="R931" s="1"/>
  <c r="L939"/>
  <c r="L938" s="1"/>
  <c r="R940"/>
  <c r="R939" s="1"/>
  <c r="R938" s="1"/>
  <c r="L948"/>
  <c r="L947" s="1"/>
  <c r="L946" s="1"/>
  <c r="R949"/>
  <c r="R948" s="1"/>
  <c r="R947" s="1"/>
  <c r="R946" s="1"/>
  <c r="L963"/>
  <c r="L962" s="1"/>
  <c r="L961" s="1"/>
  <c r="L960" s="1"/>
  <c r="R964"/>
  <c r="R963" s="1"/>
  <c r="R962" s="1"/>
  <c r="R961" s="1"/>
  <c r="R960" s="1"/>
  <c r="L1021"/>
  <c r="L1020" s="1"/>
  <c r="L1019" s="1"/>
  <c r="R1022"/>
  <c r="R1021" s="1"/>
  <c r="R1020" s="1"/>
  <c r="R1019" s="1"/>
  <c r="L1025"/>
  <c r="L1024" s="1"/>
  <c r="L1023" s="1"/>
  <c r="R1026"/>
  <c r="R1025" s="1"/>
  <c r="R1024" s="1"/>
  <c r="R1023" s="1"/>
  <c r="L1042"/>
  <c r="L1041" s="1"/>
  <c r="L1040" s="1"/>
  <c r="R1043"/>
  <c r="R1042" s="1"/>
  <c r="R1041" s="1"/>
  <c r="R1040" s="1"/>
  <c r="M1076"/>
  <c r="M1075" s="1"/>
  <c r="S1077"/>
  <c r="S1076" s="1"/>
  <c r="S1075" s="1"/>
  <c r="M1080"/>
  <c r="M1079" s="1"/>
  <c r="S1081"/>
  <c r="S1080" s="1"/>
  <c r="S1079" s="1"/>
  <c r="L1095"/>
  <c r="L1094" s="1"/>
  <c r="R1096"/>
  <c r="R1095" s="1"/>
  <c r="R1094" s="1"/>
  <c r="M1112"/>
  <c r="M1111" s="1"/>
  <c r="S1113"/>
  <c r="S1112" s="1"/>
  <c r="S1111" s="1"/>
  <c r="M1122"/>
  <c r="M1121" s="1"/>
  <c r="S1123"/>
  <c r="S1122" s="1"/>
  <c r="S1121" s="1"/>
  <c r="L1134"/>
  <c r="L1133" s="1"/>
  <c r="L1132" s="1"/>
  <c r="L1131" s="1"/>
  <c r="R1135"/>
  <c r="R1134" s="1"/>
  <c r="R1133" s="1"/>
  <c r="L1223"/>
  <c r="L1222" s="1"/>
  <c r="R1224"/>
  <c r="R1223" s="1"/>
  <c r="R1222" s="1"/>
  <c r="L1229"/>
  <c r="L1228" s="1"/>
  <c r="R1230"/>
  <c r="R1229" s="1"/>
  <c r="R1228" s="1"/>
  <c r="L1235"/>
  <c r="L1234" s="1"/>
  <c r="R1236"/>
  <c r="R1235" s="1"/>
  <c r="R1234" s="1"/>
  <c r="L1241"/>
  <c r="L1240" s="1"/>
  <c r="R1242"/>
  <c r="R1241" s="1"/>
  <c r="R1240" s="1"/>
  <c r="L1250"/>
  <c r="L1249" s="1"/>
  <c r="R1251"/>
  <c r="R1250" s="1"/>
  <c r="R1249" s="1"/>
  <c r="L1256"/>
  <c r="L1255" s="1"/>
  <c r="R1257"/>
  <c r="R1256" s="1"/>
  <c r="R1255" s="1"/>
  <c r="L1268"/>
  <c r="L1267" s="1"/>
  <c r="R1269"/>
  <c r="R1268" s="1"/>
  <c r="R1267" s="1"/>
  <c r="L1285"/>
  <c r="L1284" s="1"/>
  <c r="R1286"/>
  <c r="R1285" s="1"/>
  <c r="R1284" s="1"/>
  <c r="L1297"/>
  <c r="L1296" s="1"/>
  <c r="R1298"/>
  <c r="R1297" s="1"/>
  <c r="R1296" s="1"/>
  <c r="L1323"/>
  <c r="L1322" s="1"/>
  <c r="R1324"/>
  <c r="R1323" s="1"/>
  <c r="R1322" s="1"/>
  <c r="L1326"/>
  <c r="L1325" s="1"/>
  <c r="R1327"/>
  <c r="R1326" s="1"/>
  <c r="R1325" s="1"/>
  <c r="M1343"/>
  <c r="M1342" s="1"/>
  <c r="S1344"/>
  <c r="S1343" s="1"/>
  <c r="S1342" s="1"/>
  <c r="S1328" s="1"/>
  <c r="M1356"/>
  <c r="M1355" s="1"/>
  <c r="S1357"/>
  <c r="S1356" s="1"/>
  <c r="S1355" s="1"/>
  <c r="M1363"/>
  <c r="S1364"/>
  <c r="S1363" s="1"/>
  <c r="M1372"/>
  <c r="S1373"/>
  <c r="S1372" s="1"/>
  <c r="S1371" s="1"/>
  <c r="S1370" s="1"/>
  <c r="L1374"/>
  <c r="R1375"/>
  <c r="R1374" s="1"/>
  <c r="L1382"/>
  <c r="L1381" s="1"/>
  <c r="R1383"/>
  <c r="R1382" s="1"/>
  <c r="R1381" s="1"/>
  <c r="L1410"/>
  <c r="L1409" s="1"/>
  <c r="R1411"/>
  <c r="R1410" s="1"/>
  <c r="R1409" s="1"/>
  <c r="R1405" s="1"/>
  <c r="L1441"/>
  <c r="L1440" s="1"/>
  <c r="L1439" s="1"/>
  <c r="R1442"/>
  <c r="R1441" s="1"/>
  <c r="R1440" s="1"/>
  <c r="R1439" s="1"/>
  <c r="M622"/>
  <c r="M621" s="1"/>
  <c r="M620" s="1"/>
  <c r="L646"/>
  <c r="L645" s="1"/>
  <c r="L644" s="1"/>
  <c r="L643" s="1"/>
  <c r="L642" s="1"/>
  <c r="M672"/>
  <c r="M671" s="1"/>
  <c r="L741"/>
  <c r="L740" s="1"/>
  <c r="M744"/>
  <c r="M743" s="1"/>
  <c r="L747"/>
  <c r="L746" s="1"/>
  <c r="L820"/>
  <c r="L819" s="1"/>
  <c r="L818" s="1"/>
  <c r="L817" s="1"/>
  <c r="L843"/>
  <c r="L842" s="1"/>
  <c r="L929"/>
  <c r="L928" s="1"/>
  <c r="L927" s="1"/>
  <c r="L944"/>
  <c r="L943" s="1"/>
  <c r="L942" s="1"/>
  <c r="L978"/>
  <c r="L977" s="1"/>
  <c r="L976" s="1"/>
  <c r="L975" s="1"/>
  <c r="R1049"/>
  <c r="R1048" s="1"/>
  <c r="M1052"/>
  <c r="R1099"/>
  <c r="R1098" s="1"/>
  <c r="M1107"/>
  <c r="M1106" s="1"/>
  <c r="M1105" s="1"/>
  <c r="L1109"/>
  <c r="M1119"/>
  <c r="M1118" s="1"/>
  <c r="S1132"/>
  <c r="S1131" s="1"/>
  <c r="R1154"/>
  <c r="R1153" s="1"/>
  <c r="R1152" s="1"/>
  <c r="R1151" s="1"/>
  <c r="L1232"/>
  <c r="L1231" s="1"/>
  <c r="L1253"/>
  <c r="L1252" s="1"/>
  <c r="L1271"/>
  <c r="L1270" s="1"/>
  <c r="L1288"/>
  <c r="L1287" s="1"/>
  <c r="L1294"/>
  <c r="L1293" s="1"/>
  <c r="L1312"/>
  <c r="L1311" s="1"/>
  <c r="M1331"/>
  <c r="M1330" s="1"/>
  <c r="M1329" s="1"/>
  <c r="L1407"/>
  <c r="L1406" s="1"/>
  <c r="M612"/>
  <c r="M611" s="1"/>
  <c r="M610" s="1"/>
  <c r="M609" s="1"/>
  <c r="S613"/>
  <c r="S612" s="1"/>
  <c r="S611" s="1"/>
  <c r="S610" s="1"/>
  <c r="S609" s="1"/>
  <c r="L625"/>
  <c r="L624" s="1"/>
  <c r="R626"/>
  <c r="R625" s="1"/>
  <c r="R624" s="1"/>
  <c r="M656"/>
  <c r="M655" s="1"/>
  <c r="M654" s="1"/>
  <c r="M653" s="1"/>
  <c r="S657"/>
  <c r="S656" s="1"/>
  <c r="S655" s="1"/>
  <c r="S654" s="1"/>
  <c r="S653" s="1"/>
  <c r="L666"/>
  <c r="L665" s="1"/>
  <c r="L664" s="1"/>
  <c r="R667"/>
  <c r="R666" s="1"/>
  <c r="L678"/>
  <c r="R679"/>
  <c r="R678" s="1"/>
  <c r="M688"/>
  <c r="M687" s="1"/>
  <c r="M686" s="1"/>
  <c r="M685" s="1"/>
  <c r="S689"/>
  <c r="S688" s="1"/>
  <c r="S687" s="1"/>
  <c r="M704"/>
  <c r="M703" s="1"/>
  <c r="M702" s="1"/>
  <c r="M701" s="1"/>
  <c r="S705"/>
  <c r="S704" s="1"/>
  <c r="S703" s="1"/>
  <c r="S702" s="1"/>
  <c r="S701" s="1"/>
  <c r="M713"/>
  <c r="M712" s="1"/>
  <c r="M711" s="1"/>
  <c r="M710" s="1"/>
  <c r="S714"/>
  <c r="S713" s="1"/>
  <c r="S712" s="1"/>
  <c r="S711" s="1"/>
  <c r="S710" s="1"/>
  <c r="M847"/>
  <c r="M846" s="1"/>
  <c r="M845" s="1"/>
  <c r="S848"/>
  <c r="S847" s="1"/>
  <c r="S846" s="1"/>
  <c r="S845" s="1"/>
  <c r="M858"/>
  <c r="M857" s="1"/>
  <c r="M849" s="1"/>
  <c r="S859"/>
  <c r="S858" s="1"/>
  <c r="S857" s="1"/>
  <c r="S849" s="1"/>
  <c r="M867"/>
  <c r="M866" s="1"/>
  <c r="S868"/>
  <c r="S867" s="1"/>
  <c r="S866" s="1"/>
  <c r="M873"/>
  <c r="M872" s="1"/>
  <c r="S874"/>
  <c r="S873" s="1"/>
  <c r="S872" s="1"/>
  <c r="M879"/>
  <c r="M878" s="1"/>
  <c r="S880"/>
  <c r="S879" s="1"/>
  <c r="S878" s="1"/>
  <c r="L885"/>
  <c r="L884" s="1"/>
  <c r="R886"/>
  <c r="R885" s="1"/>
  <c r="R884" s="1"/>
  <c r="L914"/>
  <c r="L913" s="1"/>
  <c r="L912" s="1"/>
  <c r="R915"/>
  <c r="R914" s="1"/>
  <c r="R913" s="1"/>
  <c r="R912" s="1"/>
  <c r="M952"/>
  <c r="M951" s="1"/>
  <c r="M950" s="1"/>
  <c r="S953"/>
  <c r="S952" s="1"/>
  <c r="S951" s="1"/>
  <c r="S950" s="1"/>
  <c r="M958"/>
  <c r="M957" s="1"/>
  <c r="S959"/>
  <c r="S958" s="1"/>
  <c r="S957" s="1"/>
  <c r="L968"/>
  <c r="L967" s="1"/>
  <c r="L966" s="1"/>
  <c r="L965" s="1"/>
  <c r="R969"/>
  <c r="R968" s="1"/>
  <c r="R967" s="1"/>
  <c r="R966" s="1"/>
  <c r="R965" s="1"/>
  <c r="L992"/>
  <c r="L991" s="1"/>
  <c r="L990" s="1"/>
  <c r="R993"/>
  <c r="R992" s="1"/>
  <c r="R991" s="1"/>
  <c r="R990" s="1"/>
  <c r="R989" s="1"/>
  <c r="R988" s="1"/>
  <c r="M996"/>
  <c r="M995" s="1"/>
  <c r="M994" s="1"/>
  <c r="M989" s="1"/>
  <c r="M988" s="1"/>
  <c r="S997"/>
  <c r="S996" s="1"/>
  <c r="S995" s="1"/>
  <c r="S994" s="1"/>
  <c r="S989" s="1"/>
  <c r="M1009"/>
  <c r="M1008" s="1"/>
  <c r="M1007" s="1"/>
  <c r="M1006" s="1"/>
  <c r="S1010"/>
  <c r="S1009" s="1"/>
  <c r="S1008" s="1"/>
  <c r="S1007" s="1"/>
  <c r="S1006" s="1"/>
  <c r="M1033"/>
  <c r="S1034"/>
  <c r="S1033" s="1"/>
  <c r="S1032" s="1"/>
  <c r="S1031" s="1"/>
  <c r="S1030" s="1"/>
  <c r="L1046"/>
  <c r="L1045" s="1"/>
  <c r="L1044" s="1"/>
  <c r="R1047"/>
  <c r="R1046" s="1"/>
  <c r="R1045" s="1"/>
  <c r="R1044" s="1"/>
  <c r="M1054"/>
  <c r="S1055"/>
  <c r="S1054" s="1"/>
  <c r="L1073"/>
  <c r="L1072" s="1"/>
  <c r="R1074"/>
  <c r="R1073" s="1"/>
  <c r="R1072" s="1"/>
  <c r="L1080"/>
  <c r="L1079" s="1"/>
  <c r="R1081"/>
  <c r="R1080" s="1"/>
  <c r="R1079" s="1"/>
  <c r="M1088"/>
  <c r="M1087" s="1"/>
  <c r="S1089"/>
  <c r="S1088" s="1"/>
  <c r="S1087" s="1"/>
  <c r="L1112"/>
  <c r="L1111" s="1"/>
  <c r="R1113"/>
  <c r="R1112" s="1"/>
  <c r="R1111" s="1"/>
  <c r="L1122"/>
  <c r="L1121" s="1"/>
  <c r="R1123"/>
  <c r="R1122" s="1"/>
  <c r="R1121" s="1"/>
  <c r="L1129"/>
  <c r="L1128" s="1"/>
  <c r="R1130"/>
  <c r="R1129" s="1"/>
  <c r="R1128" s="1"/>
  <c r="M1175"/>
  <c r="S1176"/>
  <c r="S1175" s="1"/>
  <c r="S1174" s="1"/>
  <c r="S1173" s="1"/>
  <c r="S1172" s="1"/>
  <c r="S1171" s="1"/>
  <c r="M1193"/>
  <c r="M1192" s="1"/>
  <c r="S1194"/>
  <c r="S1193" s="1"/>
  <c r="S1192" s="1"/>
  <c r="M1205"/>
  <c r="M1204" s="1"/>
  <c r="S1206"/>
  <c r="S1205" s="1"/>
  <c r="S1204" s="1"/>
  <c r="M1217"/>
  <c r="M1216" s="1"/>
  <c r="S1218"/>
  <c r="S1217" s="1"/>
  <c r="S1216" s="1"/>
  <c r="M1261"/>
  <c r="M1260" s="1"/>
  <c r="M1259" s="1"/>
  <c r="M1258" s="1"/>
  <c r="S1262"/>
  <c r="S1261" s="1"/>
  <c r="S1260" s="1"/>
  <c r="S1259" s="1"/>
  <c r="S1258" s="1"/>
  <c r="M1275"/>
  <c r="M1274" s="1"/>
  <c r="M1273" s="1"/>
  <c r="S1276"/>
  <c r="S1275" s="1"/>
  <c r="S1274" s="1"/>
  <c r="S1273" s="1"/>
  <c r="M1316"/>
  <c r="M1315" s="1"/>
  <c r="S1317"/>
  <c r="S1316" s="1"/>
  <c r="S1315" s="1"/>
  <c r="S1314" s="1"/>
  <c r="L1356"/>
  <c r="L1355" s="1"/>
  <c r="R1357"/>
  <c r="R1356" s="1"/>
  <c r="R1355" s="1"/>
  <c r="L1363"/>
  <c r="R1364"/>
  <c r="R1363" s="1"/>
  <c r="L1372"/>
  <c r="L1371" s="1"/>
  <c r="L1370" s="1"/>
  <c r="R1373"/>
  <c r="R1372" s="1"/>
  <c r="M1385"/>
  <c r="M1384" s="1"/>
  <c r="S1386"/>
  <c r="S1385" s="1"/>
  <c r="S1384" s="1"/>
  <c r="M1391"/>
  <c r="M1390" s="1"/>
  <c r="S1392"/>
  <c r="S1391" s="1"/>
  <c r="S1390" s="1"/>
  <c r="M1403"/>
  <c r="M1402" s="1"/>
  <c r="M1401" s="1"/>
  <c r="S1404"/>
  <c r="S1403" s="1"/>
  <c r="S1402" s="1"/>
  <c r="S1401" s="1"/>
  <c r="M1451"/>
  <c r="M1450" s="1"/>
  <c r="M1449" s="1"/>
  <c r="M1448" s="1"/>
  <c r="S1452"/>
  <c r="S1451" s="1"/>
  <c r="S1450" s="1"/>
  <c r="S1449" s="1"/>
  <c r="S1448" s="1"/>
  <c r="M1468"/>
  <c r="M1467" s="1"/>
  <c r="M1466" s="1"/>
  <c r="M1465" s="1"/>
  <c r="M1463" s="1"/>
  <c r="S1469"/>
  <c r="S1468" s="1"/>
  <c r="S1467" s="1"/>
  <c r="S1466" s="1"/>
  <c r="S1465" s="1"/>
  <c r="S1463" s="1"/>
  <c r="L617"/>
  <c r="L616" s="1"/>
  <c r="L615" s="1"/>
  <c r="L614" s="1"/>
  <c r="R668"/>
  <c r="L672"/>
  <c r="L671" s="1"/>
  <c r="M718"/>
  <c r="M717" s="1"/>
  <c r="M716" s="1"/>
  <c r="M715" s="1"/>
  <c r="M727"/>
  <c r="M726" s="1"/>
  <c r="M725" s="1"/>
  <c r="M751"/>
  <c r="M750" s="1"/>
  <c r="M749" s="1"/>
  <c r="L767"/>
  <c r="L766" s="1"/>
  <c r="L765" s="1"/>
  <c r="L772"/>
  <c r="L771" s="1"/>
  <c r="R782"/>
  <c r="L833"/>
  <c r="L832" s="1"/>
  <c r="L831" s="1"/>
  <c r="S835"/>
  <c r="R896"/>
  <c r="M924"/>
  <c r="M923" s="1"/>
  <c r="M933"/>
  <c r="M932" s="1"/>
  <c r="M931" s="1"/>
  <c r="L936"/>
  <c r="L935" s="1"/>
  <c r="M939"/>
  <c r="M938" s="1"/>
  <c r="M948"/>
  <c r="M947" s="1"/>
  <c r="M946" s="1"/>
  <c r="L1028"/>
  <c r="L1027" s="1"/>
  <c r="M1035"/>
  <c r="L1050"/>
  <c r="L1092"/>
  <c r="L1091" s="1"/>
  <c r="J1083"/>
  <c r="J1063" s="1"/>
  <c r="L1119"/>
  <c r="L1118" s="1"/>
  <c r="R1132"/>
  <c r="R1131" s="1"/>
  <c r="L1154"/>
  <c r="L1153" s="1"/>
  <c r="L1152" s="1"/>
  <c r="L1151" s="1"/>
  <c r="I1174"/>
  <c r="I1173" s="1"/>
  <c r="I1172" s="1"/>
  <c r="I1171" s="1"/>
  <c r="M1177"/>
  <c r="M1184"/>
  <c r="M1183" s="1"/>
  <c r="M1208"/>
  <c r="M1207" s="1"/>
  <c r="M1214"/>
  <c r="M1213" s="1"/>
  <c r="L1244"/>
  <c r="L1243" s="1"/>
  <c r="L1247"/>
  <c r="L1246" s="1"/>
  <c r="S1263"/>
  <c r="M1319"/>
  <c r="M1318" s="1"/>
  <c r="L1367"/>
  <c r="L1366" s="1"/>
  <c r="L1365" s="1"/>
  <c r="M1374"/>
  <c r="M1382"/>
  <c r="M1381" s="1"/>
  <c r="S1405"/>
  <c r="J1423"/>
  <c r="M676"/>
  <c r="M675" s="1"/>
  <c r="S677"/>
  <c r="S676" s="1"/>
  <c r="S675" s="1"/>
  <c r="M681"/>
  <c r="M680" s="1"/>
  <c r="S682"/>
  <c r="S681" s="1"/>
  <c r="S680" s="1"/>
  <c r="L683"/>
  <c r="R684"/>
  <c r="R683" s="1"/>
  <c r="L691"/>
  <c r="L690" s="1"/>
  <c r="L686" s="1"/>
  <c r="L685" s="1"/>
  <c r="R692"/>
  <c r="R691" s="1"/>
  <c r="R690" s="1"/>
  <c r="L704"/>
  <c r="L703" s="1"/>
  <c r="L702" s="1"/>
  <c r="R705"/>
  <c r="R704" s="1"/>
  <c r="R703" s="1"/>
  <c r="R702" s="1"/>
  <c r="R701" s="1"/>
  <c r="R696" s="1"/>
  <c r="L713"/>
  <c r="L712" s="1"/>
  <c r="L711" s="1"/>
  <c r="L710" s="1"/>
  <c r="R714"/>
  <c r="R713" s="1"/>
  <c r="R712" s="1"/>
  <c r="R711" s="1"/>
  <c r="R710" s="1"/>
  <c r="M741"/>
  <c r="M740" s="1"/>
  <c r="M739" s="1"/>
  <c r="S742"/>
  <c r="S741" s="1"/>
  <c r="S740" s="1"/>
  <c r="S739" s="1"/>
  <c r="M747"/>
  <c r="M746" s="1"/>
  <c r="S748"/>
  <c r="S747" s="1"/>
  <c r="S746" s="1"/>
  <c r="M788"/>
  <c r="M787" s="1"/>
  <c r="S789"/>
  <c r="S788" s="1"/>
  <c r="S787" s="1"/>
  <c r="M792"/>
  <c r="M791" s="1"/>
  <c r="S793"/>
  <c r="S792" s="1"/>
  <c r="S791" s="1"/>
  <c r="M796"/>
  <c r="M795" s="1"/>
  <c r="S797"/>
  <c r="S796" s="1"/>
  <c r="S795" s="1"/>
  <c r="M800"/>
  <c r="M799" s="1"/>
  <c r="S801"/>
  <c r="S800" s="1"/>
  <c r="S799" s="1"/>
  <c r="M804"/>
  <c r="M803" s="1"/>
  <c r="S805"/>
  <c r="S804" s="1"/>
  <c r="S803" s="1"/>
  <c r="M808"/>
  <c r="M807" s="1"/>
  <c r="S809"/>
  <c r="S808" s="1"/>
  <c r="S807" s="1"/>
  <c r="M812"/>
  <c r="M811" s="1"/>
  <c r="S813"/>
  <c r="S812" s="1"/>
  <c r="S811" s="1"/>
  <c r="M820"/>
  <c r="M819" s="1"/>
  <c r="M818" s="1"/>
  <c r="M817" s="1"/>
  <c r="S821"/>
  <c r="S820" s="1"/>
  <c r="S819" s="1"/>
  <c r="S818" s="1"/>
  <c r="S817" s="1"/>
  <c r="L837"/>
  <c r="L836" s="1"/>
  <c r="L835" s="1"/>
  <c r="R838"/>
  <c r="R837" s="1"/>
  <c r="R836" s="1"/>
  <c r="L847"/>
  <c r="L846" s="1"/>
  <c r="L845" s="1"/>
  <c r="R848"/>
  <c r="R847" s="1"/>
  <c r="R846" s="1"/>
  <c r="R845" s="1"/>
  <c r="L861"/>
  <c r="L860" s="1"/>
  <c r="L849" s="1"/>
  <c r="R862"/>
  <c r="R861" s="1"/>
  <c r="R860" s="1"/>
  <c r="L867"/>
  <c r="L866" s="1"/>
  <c r="R868"/>
  <c r="R867" s="1"/>
  <c r="R866" s="1"/>
  <c r="L873"/>
  <c r="L872" s="1"/>
  <c r="R874"/>
  <c r="R873" s="1"/>
  <c r="R872" s="1"/>
  <c r="L876"/>
  <c r="L875" s="1"/>
  <c r="R877"/>
  <c r="R876" s="1"/>
  <c r="R875" s="1"/>
  <c r="L882"/>
  <c r="L881" s="1"/>
  <c r="R883"/>
  <c r="R882" s="1"/>
  <c r="R881" s="1"/>
  <c r="M888"/>
  <c r="M887" s="1"/>
  <c r="S889"/>
  <c r="S888" s="1"/>
  <c r="S887" s="1"/>
  <c r="L894"/>
  <c r="L893" s="1"/>
  <c r="R895"/>
  <c r="R894" s="1"/>
  <c r="R893" s="1"/>
  <c r="M902"/>
  <c r="M901" s="1"/>
  <c r="S903"/>
  <c r="S902" s="1"/>
  <c r="S901" s="1"/>
  <c r="S896" s="1"/>
  <c r="L918"/>
  <c r="L917" s="1"/>
  <c r="L916" s="1"/>
  <c r="L911" s="1"/>
  <c r="R919"/>
  <c r="R918" s="1"/>
  <c r="R917" s="1"/>
  <c r="R916" s="1"/>
  <c r="M929"/>
  <c r="M928" s="1"/>
  <c r="M927" s="1"/>
  <c r="S930"/>
  <c r="S929" s="1"/>
  <c r="S928" s="1"/>
  <c r="S927" s="1"/>
  <c r="S926" s="1"/>
  <c r="M944"/>
  <c r="M943" s="1"/>
  <c r="M942" s="1"/>
  <c r="M941" s="1"/>
  <c r="S945"/>
  <c r="S944" s="1"/>
  <c r="S943" s="1"/>
  <c r="S942" s="1"/>
  <c r="L955"/>
  <c r="L954" s="1"/>
  <c r="L950" s="1"/>
  <c r="R956"/>
  <c r="R955" s="1"/>
  <c r="R954" s="1"/>
  <c r="M978"/>
  <c r="M977" s="1"/>
  <c r="M976" s="1"/>
  <c r="M975" s="1"/>
  <c r="S979"/>
  <c r="S978" s="1"/>
  <c r="S977" s="1"/>
  <c r="S976" s="1"/>
  <c r="S975" s="1"/>
  <c r="L985"/>
  <c r="L984" s="1"/>
  <c r="L983" s="1"/>
  <c r="L982" s="1"/>
  <c r="L981" s="1"/>
  <c r="R986"/>
  <c r="R985" s="1"/>
  <c r="R984" s="1"/>
  <c r="R983" s="1"/>
  <c r="R982" s="1"/>
  <c r="R981" s="1"/>
  <c r="L1033"/>
  <c r="R1034"/>
  <c r="R1033" s="1"/>
  <c r="R1032" s="1"/>
  <c r="R1031" s="1"/>
  <c r="R1030" s="1"/>
  <c r="L1057"/>
  <c r="L1056" s="1"/>
  <c r="R1058"/>
  <c r="R1057" s="1"/>
  <c r="R1056" s="1"/>
  <c r="L1085"/>
  <c r="L1084" s="1"/>
  <c r="R1086"/>
  <c r="R1085" s="1"/>
  <c r="R1084" s="1"/>
  <c r="L1103"/>
  <c r="L1102" s="1"/>
  <c r="R1104"/>
  <c r="R1103" s="1"/>
  <c r="R1102" s="1"/>
  <c r="M1109"/>
  <c r="M1102" s="1"/>
  <c r="M1083" s="1"/>
  <c r="S1110"/>
  <c r="S1109" s="1"/>
  <c r="S1102" s="1"/>
  <c r="M1142"/>
  <c r="M1141" s="1"/>
  <c r="S1143"/>
  <c r="S1142" s="1"/>
  <c r="S1141" s="1"/>
  <c r="M1148"/>
  <c r="M1147" s="1"/>
  <c r="S1149"/>
  <c r="S1148" s="1"/>
  <c r="S1147" s="1"/>
  <c r="L1175"/>
  <c r="R1176"/>
  <c r="R1175" s="1"/>
  <c r="R1174" s="1"/>
  <c r="R1173" s="1"/>
  <c r="R1172" s="1"/>
  <c r="R1171" s="1"/>
  <c r="L1193"/>
  <c r="L1192" s="1"/>
  <c r="R1194"/>
  <c r="R1193" s="1"/>
  <c r="R1192" s="1"/>
  <c r="L1205"/>
  <c r="L1204" s="1"/>
  <c r="R1206"/>
  <c r="R1205" s="1"/>
  <c r="R1204" s="1"/>
  <c r="L1217"/>
  <c r="L1216" s="1"/>
  <c r="R1218"/>
  <c r="R1217" s="1"/>
  <c r="R1216" s="1"/>
  <c r="L1220"/>
  <c r="L1219" s="1"/>
  <c r="R1221"/>
  <c r="R1220" s="1"/>
  <c r="R1219" s="1"/>
  <c r="L1261"/>
  <c r="L1260" s="1"/>
  <c r="L1259" s="1"/>
  <c r="L1258" s="1"/>
  <c r="R1262"/>
  <c r="R1261" s="1"/>
  <c r="R1260" s="1"/>
  <c r="R1259" s="1"/>
  <c r="R1258" s="1"/>
  <c r="L1275"/>
  <c r="L1274" s="1"/>
  <c r="L1273" s="1"/>
  <c r="R1276"/>
  <c r="R1275" s="1"/>
  <c r="R1274" s="1"/>
  <c r="R1273" s="1"/>
  <c r="L1316"/>
  <c r="L1315" s="1"/>
  <c r="R1317"/>
  <c r="R1316" s="1"/>
  <c r="R1315" s="1"/>
  <c r="R1314" s="1"/>
  <c r="M1337"/>
  <c r="M1336" s="1"/>
  <c r="S1338"/>
  <c r="S1337" s="1"/>
  <c r="S1336" s="1"/>
  <c r="M1353"/>
  <c r="M1352" s="1"/>
  <c r="S1354"/>
  <c r="S1353" s="1"/>
  <c r="S1352" s="1"/>
  <c r="M1359"/>
  <c r="S1360"/>
  <c r="S1359" s="1"/>
  <c r="L1385"/>
  <c r="L1384" s="1"/>
  <c r="R1386"/>
  <c r="R1385" s="1"/>
  <c r="R1384" s="1"/>
  <c r="L1388"/>
  <c r="L1387" s="1"/>
  <c r="R1389"/>
  <c r="R1388" s="1"/>
  <c r="R1387" s="1"/>
  <c r="L1394"/>
  <c r="L1393" s="1"/>
  <c r="R1395"/>
  <c r="R1394" s="1"/>
  <c r="R1393" s="1"/>
  <c r="L1403"/>
  <c r="L1402" s="1"/>
  <c r="L1401" s="1"/>
  <c r="R1404"/>
  <c r="R1403" s="1"/>
  <c r="R1402" s="1"/>
  <c r="R1401" s="1"/>
  <c r="M1427"/>
  <c r="M1426" s="1"/>
  <c r="M1425" s="1"/>
  <c r="S1428"/>
  <c r="S1427" s="1"/>
  <c r="S1426" s="1"/>
  <c r="S1425" s="1"/>
  <c r="M1434"/>
  <c r="M1433" s="1"/>
  <c r="S1435"/>
  <c r="S1434" s="1"/>
  <c r="S1433" s="1"/>
  <c r="L1446"/>
  <c r="L1445" s="1"/>
  <c r="L1444" s="1"/>
  <c r="L1443" s="1"/>
  <c r="R1447"/>
  <c r="R1446" s="1"/>
  <c r="R1445" s="1"/>
  <c r="R1444" s="1"/>
  <c r="R1443" s="1"/>
  <c r="L1460"/>
  <c r="L1459" s="1"/>
  <c r="L1458" s="1"/>
  <c r="L1457" s="1"/>
  <c r="L1456" s="1"/>
  <c r="L1454" s="1"/>
  <c r="R1461"/>
  <c r="R1460" s="1"/>
  <c r="R1459" s="1"/>
  <c r="R1458" s="1"/>
  <c r="R1457" s="1"/>
  <c r="R1456" s="1"/>
  <c r="R1454" s="1"/>
  <c r="L1468"/>
  <c r="L1467" s="1"/>
  <c r="L1466" s="1"/>
  <c r="L1465" s="1"/>
  <c r="L1463" s="1"/>
  <c r="R1469"/>
  <c r="R1468" s="1"/>
  <c r="R1467" s="1"/>
  <c r="R1466" s="1"/>
  <c r="R1465" s="1"/>
  <c r="R1463" s="1"/>
  <c r="R686"/>
  <c r="R685" s="1"/>
  <c r="L699"/>
  <c r="L698" s="1"/>
  <c r="L697" s="1"/>
  <c r="L708"/>
  <c r="L707" s="1"/>
  <c r="L706" s="1"/>
  <c r="L718"/>
  <c r="L717" s="1"/>
  <c r="L716" s="1"/>
  <c r="L715" s="1"/>
  <c r="M815"/>
  <c r="M814" s="1"/>
  <c r="R849"/>
  <c r="M899"/>
  <c r="M898" s="1"/>
  <c r="M897" s="1"/>
  <c r="M907"/>
  <c r="M906" s="1"/>
  <c r="M905" s="1"/>
  <c r="M904" s="1"/>
  <c r="R950"/>
  <c r="M968"/>
  <c r="M967" s="1"/>
  <c r="M966" s="1"/>
  <c r="M965" s="1"/>
  <c r="I988"/>
  <c r="L1035"/>
  <c r="M1046"/>
  <c r="M1045" s="1"/>
  <c r="M1044" s="1"/>
  <c r="S1069"/>
  <c r="S1068" s="1"/>
  <c r="M1073"/>
  <c r="M1072" s="1"/>
  <c r="L1076"/>
  <c r="L1075" s="1"/>
  <c r="M1129"/>
  <c r="M1128" s="1"/>
  <c r="I1132"/>
  <c r="I1131" s="1"/>
  <c r="M1137"/>
  <c r="M1136" s="1"/>
  <c r="M1132" s="1"/>
  <c r="M1131" s="1"/>
  <c r="J1151"/>
  <c r="H1174"/>
  <c r="H1173" s="1"/>
  <c r="H1172" s="1"/>
  <c r="H1171" s="1"/>
  <c r="L1177"/>
  <c r="L1184"/>
  <c r="L1183" s="1"/>
  <c r="L1182" s="1"/>
  <c r="L1181" s="1"/>
  <c r="L1208"/>
  <c r="L1207" s="1"/>
  <c r="L1214"/>
  <c r="L1213" s="1"/>
  <c r="L1319"/>
  <c r="L1318" s="1"/>
  <c r="L1343"/>
  <c r="L1342" s="1"/>
  <c r="M1350"/>
  <c r="M1349" s="1"/>
  <c r="M1361"/>
  <c r="M1431"/>
  <c r="M1430" s="1"/>
  <c r="M1429" s="1"/>
  <c r="K99"/>
  <c r="K98" s="1"/>
  <c r="K97" s="1"/>
  <c r="J99"/>
  <c r="J98" s="1"/>
  <c r="J97" s="1"/>
  <c r="L196"/>
  <c r="F204"/>
  <c r="K910"/>
  <c r="F282"/>
  <c r="F275" s="1"/>
  <c r="M431"/>
  <c r="M426" s="1"/>
  <c r="M425" s="1"/>
  <c r="M424" s="1"/>
  <c r="L1099"/>
  <c r="L1098" s="1"/>
  <c r="M1358"/>
  <c r="I105"/>
  <c r="I100" s="1"/>
  <c r="I99" s="1"/>
  <c r="I98" s="1"/>
  <c r="I97" s="1"/>
  <c r="F1103"/>
  <c r="F1102" s="1"/>
  <c r="F1083" s="1"/>
  <c r="F1063" s="1"/>
  <c r="L830" l="1"/>
  <c r="L495"/>
  <c r="L494" s="1"/>
  <c r="L489" s="1"/>
  <c r="L177"/>
  <c r="F513"/>
  <c r="F274"/>
  <c r="F273" s="1"/>
  <c r="S1380"/>
  <c r="S1369" s="1"/>
  <c r="S696"/>
  <c r="L1321"/>
  <c r="M894"/>
  <c r="M893" s="1"/>
  <c r="R892"/>
  <c r="R891" s="1"/>
  <c r="R890" s="1"/>
  <c r="R830" s="1"/>
  <c r="R829" s="1"/>
  <c r="R347"/>
  <c r="S275"/>
  <c r="R353"/>
  <c r="R352" s="1"/>
  <c r="S307"/>
  <c r="R48"/>
  <c r="R47" s="1"/>
  <c r="R422"/>
  <c r="R421" s="1"/>
  <c r="R420" s="1"/>
  <c r="S245"/>
  <c r="S244" s="1"/>
  <c r="S243" s="1"/>
  <c r="R189"/>
  <c r="I1180"/>
  <c r="R124"/>
  <c r="R123" s="1"/>
  <c r="R122" s="1"/>
  <c r="R121" s="1"/>
  <c r="R120" s="1"/>
  <c r="R119" s="1"/>
  <c r="H1281"/>
  <c r="J1282"/>
  <c r="J1281" s="1"/>
  <c r="J1169" s="1"/>
  <c r="H57"/>
  <c r="H46" s="1"/>
  <c r="H45" s="1"/>
  <c r="F48"/>
  <c r="F47" s="1"/>
  <c r="I1062"/>
  <c r="I1060" s="1"/>
  <c r="L1314"/>
  <c r="M926"/>
  <c r="M910" s="1"/>
  <c r="R1283"/>
  <c r="R1263"/>
  <c r="M1151"/>
  <c r="R329"/>
  <c r="R328" s="1"/>
  <c r="R327" s="1"/>
  <c r="J176"/>
  <c r="M557"/>
  <c r="M556" s="1"/>
  <c r="M555" s="1"/>
  <c r="M495"/>
  <c r="M494" s="1"/>
  <c r="M489" s="1"/>
  <c r="M390"/>
  <c r="M389" s="1"/>
  <c r="M259"/>
  <c r="M178"/>
  <c r="L100"/>
  <c r="L99" s="1"/>
  <c r="L98" s="1"/>
  <c r="L97" s="1"/>
  <c r="L578"/>
  <c r="L556"/>
  <c r="L555" s="1"/>
  <c r="L431"/>
  <c r="L426" s="1"/>
  <c r="L425" s="1"/>
  <c r="L424" s="1"/>
  <c r="M224"/>
  <c r="L189"/>
  <c r="L188" s="1"/>
  <c r="F1282"/>
  <c r="F1281" s="1"/>
  <c r="F1346"/>
  <c r="L640"/>
  <c r="L639" s="1"/>
  <c r="L638" s="1"/>
  <c r="L637" s="1"/>
  <c r="F315"/>
  <c r="F314" s="1"/>
  <c r="F313" s="1"/>
  <c r="G137"/>
  <c r="F57"/>
  <c r="F46" s="1"/>
  <c r="F45" s="1"/>
  <c r="M514"/>
  <c r="M513" s="1"/>
  <c r="L48"/>
  <c r="L47" s="1"/>
  <c r="L33"/>
  <c r="L26" s="1"/>
  <c r="L25" s="1"/>
  <c r="L24" s="1"/>
  <c r="R835"/>
  <c r="M1182"/>
  <c r="M1181" s="1"/>
  <c r="M1180" s="1"/>
  <c r="R1371"/>
  <c r="R1370" s="1"/>
  <c r="S686"/>
  <c r="S685" s="1"/>
  <c r="M665"/>
  <c r="M664" s="1"/>
  <c r="H176"/>
  <c r="H126" s="1"/>
  <c r="H15" s="1"/>
  <c r="K1062"/>
  <c r="K1060" s="1"/>
  <c r="G188"/>
  <c r="G176" s="1"/>
  <c r="G126" s="1"/>
  <c r="G15" s="1"/>
  <c r="L261"/>
  <c r="L260" s="1"/>
  <c r="S526"/>
  <c r="I910"/>
  <c r="K1281"/>
  <c r="K829"/>
  <c r="K1346"/>
  <c r="G1180"/>
  <c r="S1283"/>
  <c r="G1062"/>
  <c r="G1060" s="1"/>
  <c r="G910"/>
  <c r="G761" s="1"/>
  <c r="J829"/>
  <c r="L628"/>
  <c r="L627" s="1"/>
  <c r="F576"/>
  <c r="K46"/>
  <c r="K45" s="1"/>
  <c r="S1182"/>
  <c r="S1181" s="1"/>
  <c r="S1180" s="1"/>
  <c r="R634"/>
  <c r="R633" s="1"/>
  <c r="R632" s="1"/>
  <c r="R628" s="1"/>
  <c r="R627" s="1"/>
  <c r="R1018"/>
  <c r="R926"/>
  <c r="L1066"/>
  <c r="L1065" s="1"/>
  <c r="L1064" s="1"/>
  <c r="I204"/>
  <c r="I176" s="1"/>
  <c r="I126" s="1"/>
  <c r="I15" s="1"/>
  <c r="R99"/>
  <c r="R98" s="1"/>
  <c r="R97" s="1"/>
  <c r="R514"/>
  <c r="S495"/>
  <c r="S494" s="1"/>
  <c r="S489" s="1"/>
  <c r="S462"/>
  <c r="S380"/>
  <c r="S379" s="1"/>
  <c r="S261"/>
  <c r="S260" s="1"/>
  <c r="S259" s="1"/>
  <c r="S178"/>
  <c r="G370"/>
  <c r="M88"/>
  <c r="L142"/>
  <c r="L71"/>
  <c r="I1397"/>
  <c r="G1281"/>
  <c r="H1180"/>
  <c r="F1062"/>
  <c r="F1060" s="1"/>
  <c r="K761"/>
  <c r="F176"/>
  <c r="S1064"/>
  <c r="R1182"/>
  <c r="R1181" s="1"/>
  <c r="R1180" s="1"/>
  <c r="S941"/>
  <c r="L724"/>
  <c r="L723" s="1"/>
  <c r="K456"/>
  <c r="K455" s="1"/>
  <c r="M275"/>
  <c r="M274" s="1"/>
  <c r="M273" s="1"/>
  <c r="F1169"/>
  <c r="M315"/>
  <c r="M314" s="1"/>
  <c r="M313" s="1"/>
  <c r="M307" s="1"/>
  <c r="L268"/>
  <c r="L259" s="1"/>
  <c r="K1180"/>
  <c r="K1169" s="1"/>
  <c r="L1083"/>
  <c r="R1400"/>
  <c r="R1399" s="1"/>
  <c r="S1358"/>
  <c r="S1348" s="1"/>
  <c r="S1347" s="1"/>
  <c r="S1140"/>
  <c r="S1139" s="1"/>
  <c r="J1397"/>
  <c r="L989"/>
  <c r="L988" s="1"/>
  <c r="M463"/>
  <c r="F307"/>
  <c r="F305" s="1"/>
  <c r="M578"/>
  <c r="L519"/>
  <c r="L514" s="1"/>
  <c r="L315"/>
  <c r="L314" s="1"/>
  <c r="L313" s="1"/>
  <c r="L307" s="1"/>
  <c r="L274"/>
  <c r="L273" s="1"/>
  <c r="M238"/>
  <c r="S57"/>
  <c r="L463"/>
  <c r="L462" s="1"/>
  <c r="L456" s="1"/>
  <c r="L76"/>
  <c r="H370"/>
  <c r="I1346"/>
  <c r="K513"/>
  <c r="K370" s="1"/>
  <c r="J721"/>
  <c r="I456"/>
  <c r="I455" s="1"/>
  <c r="I370" s="1"/>
  <c r="L353"/>
  <c r="L352" s="1"/>
  <c r="L347" s="1"/>
  <c r="L336" s="1"/>
  <c r="G305"/>
  <c r="J126"/>
  <c r="J15" s="1"/>
  <c r="K188"/>
  <c r="K176" s="1"/>
  <c r="K126" s="1"/>
  <c r="K15" s="1"/>
  <c r="J578"/>
  <c r="J576" s="1"/>
  <c r="S603"/>
  <c r="H576"/>
  <c r="G576"/>
  <c r="I830"/>
  <c r="I829" s="1"/>
  <c r="J910"/>
  <c r="J761" s="1"/>
  <c r="R941"/>
  <c r="F910"/>
  <c r="F761" s="1"/>
  <c r="S988"/>
  <c r="R1140"/>
  <c r="R1139" s="1"/>
  <c r="S1282"/>
  <c r="S1281" s="1"/>
  <c r="G1169"/>
  <c r="R1328"/>
  <c r="H1169"/>
  <c r="M1348"/>
  <c r="M1347" s="1"/>
  <c r="I1169"/>
  <c r="F126"/>
  <c r="F15" s="1"/>
  <c r="S1083"/>
  <c r="S1063" s="1"/>
  <c r="S1062" s="1"/>
  <c r="S1060" s="1"/>
  <c r="M1424"/>
  <c r="M1423" s="1"/>
  <c r="L1032"/>
  <c r="L1031" s="1"/>
  <c r="L1030" s="1"/>
  <c r="M738"/>
  <c r="M733" s="1"/>
  <c r="L701"/>
  <c r="L696" s="1"/>
  <c r="M674"/>
  <c r="R665"/>
  <c r="R664" s="1"/>
  <c r="R663" s="1"/>
  <c r="R1039"/>
  <c r="R1038" s="1"/>
  <c r="R1017"/>
  <c r="R764"/>
  <c r="R763" s="1"/>
  <c r="H761"/>
  <c r="L1358"/>
  <c r="L1348" s="1"/>
  <c r="L1347" s="1"/>
  <c r="M1283"/>
  <c r="L1049"/>
  <c r="L1048" s="1"/>
  <c r="L1039" s="1"/>
  <c r="L1038" s="1"/>
  <c r="M835"/>
  <c r="M830" s="1"/>
  <c r="L680"/>
  <c r="S274"/>
  <c r="S273" s="1"/>
  <c r="S177"/>
  <c r="S137"/>
  <c r="L526"/>
  <c r="M213"/>
  <c r="L151"/>
  <c r="L137" s="1"/>
  <c r="R578"/>
  <c r="R336"/>
  <c r="S224"/>
  <c r="S204" s="1"/>
  <c r="R204"/>
  <c r="S48"/>
  <c r="S47" s="1"/>
  <c r="S46" s="1"/>
  <c r="S45" s="1"/>
  <c r="S33"/>
  <c r="R415"/>
  <c r="R380" s="1"/>
  <c r="R379" s="1"/>
  <c r="R196"/>
  <c r="R178"/>
  <c r="R177" s="1"/>
  <c r="S1424"/>
  <c r="S1423" s="1"/>
  <c r="R1282"/>
  <c r="R1083"/>
  <c r="S738"/>
  <c r="S733" s="1"/>
  <c r="S721" s="1"/>
  <c r="S674"/>
  <c r="S636" s="1"/>
  <c r="M1380"/>
  <c r="M1314"/>
  <c r="M1282" s="1"/>
  <c r="M1174"/>
  <c r="M1173" s="1"/>
  <c r="M1172" s="1"/>
  <c r="M1171" s="1"/>
  <c r="M696"/>
  <c r="L1380"/>
  <c r="M1371"/>
  <c r="M1370" s="1"/>
  <c r="L1263"/>
  <c r="L1180" s="1"/>
  <c r="M1064"/>
  <c r="M1063" s="1"/>
  <c r="M782"/>
  <c r="M764" s="1"/>
  <c r="M763" s="1"/>
  <c r="M663"/>
  <c r="M636" s="1"/>
  <c r="M619"/>
  <c r="M603" s="1"/>
  <c r="I761"/>
  <c r="R738"/>
  <c r="R733" s="1"/>
  <c r="R721" s="1"/>
  <c r="R1358"/>
  <c r="R1348" s="1"/>
  <c r="R1347" s="1"/>
  <c r="R680"/>
  <c r="R513"/>
  <c r="L63"/>
  <c r="R463"/>
  <c r="R462" s="1"/>
  <c r="M526"/>
  <c r="L224"/>
  <c r="M151"/>
  <c r="M137" s="1"/>
  <c r="I721"/>
  <c r="L503"/>
  <c r="M189"/>
  <c r="M188" s="1"/>
  <c r="L1369"/>
  <c r="L1174"/>
  <c r="L1173" s="1"/>
  <c r="L1172" s="1"/>
  <c r="L1171" s="1"/>
  <c r="M1140"/>
  <c r="M1139" s="1"/>
  <c r="M896"/>
  <c r="S1400"/>
  <c r="S1399" s="1"/>
  <c r="S1397" s="1"/>
  <c r="R911"/>
  <c r="R910" s="1"/>
  <c r="R1380"/>
  <c r="R1369" s="1"/>
  <c r="R1321"/>
  <c r="S910"/>
  <c r="S782"/>
  <c r="S764" s="1"/>
  <c r="S763" s="1"/>
  <c r="L1424"/>
  <c r="L1423" s="1"/>
  <c r="M1405"/>
  <c r="M1400" s="1"/>
  <c r="M1399" s="1"/>
  <c r="M1397" s="1"/>
  <c r="L1328"/>
  <c r="M1263"/>
  <c r="L1140"/>
  <c r="L1139" s="1"/>
  <c r="M1049"/>
  <c r="M1048" s="1"/>
  <c r="M1039" s="1"/>
  <c r="M1038" s="1"/>
  <c r="M1018"/>
  <c r="L896"/>
  <c r="L829" s="1"/>
  <c r="L739"/>
  <c r="L738" s="1"/>
  <c r="L733" s="1"/>
  <c r="L721" s="1"/>
  <c r="M724"/>
  <c r="M723" s="1"/>
  <c r="L675"/>
  <c r="L674" s="1"/>
  <c r="L619"/>
  <c r="L603" s="1"/>
  <c r="F370"/>
  <c r="R307"/>
  <c r="R57"/>
  <c r="R46" s="1"/>
  <c r="R45" s="1"/>
  <c r="S26"/>
  <c r="S25" s="1"/>
  <c r="S24" s="1"/>
  <c r="M76"/>
  <c r="R188"/>
  <c r="R261"/>
  <c r="R260" s="1"/>
  <c r="R259" s="1"/>
  <c r="S336"/>
  <c r="S189"/>
  <c r="S188" s="1"/>
  <c r="R142"/>
  <c r="R137" s="1"/>
  <c r="K576"/>
  <c r="J1062"/>
  <c r="J1060" s="1"/>
  <c r="M1032"/>
  <c r="M1031" s="1"/>
  <c r="M1030" s="1"/>
  <c r="L663"/>
  <c r="L1405"/>
  <c r="L1400" s="1"/>
  <c r="L1399" s="1"/>
  <c r="M1328"/>
  <c r="L1283"/>
  <c r="L1282" s="1"/>
  <c r="L1018"/>
  <c r="L1017" s="1"/>
  <c r="L941"/>
  <c r="L926"/>
  <c r="L770"/>
  <c r="L764" s="1"/>
  <c r="L763" s="1"/>
  <c r="R1424"/>
  <c r="R1423" s="1"/>
  <c r="R1397" s="1"/>
  <c r="R1064"/>
  <c r="S1049"/>
  <c r="S1048" s="1"/>
  <c r="S1039" s="1"/>
  <c r="S1038" s="1"/>
  <c r="S1018"/>
  <c r="S1017" s="1"/>
  <c r="S830"/>
  <c r="S829" s="1"/>
  <c r="R675"/>
  <c r="R674" s="1"/>
  <c r="R619"/>
  <c r="J370"/>
  <c r="M462"/>
  <c r="M380"/>
  <c r="M379" s="1"/>
  <c r="L231"/>
  <c r="M177"/>
  <c r="L88"/>
  <c r="S556"/>
  <c r="S555" s="1"/>
  <c r="R495"/>
  <c r="R494" s="1"/>
  <c r="R489" s="1"/>
  <c r="M99"/>
  <c r="M98" s="1"/>
  <c r="M97" s="1"/>
  <c r="M48"/>
  <c r="M47" s="1"/>
  <c r="I305"/>
  <c r="L415"/>
  <c r="L390"/>
  <c r="L389" s="1"/>
  <c r="M353"/>
  <c r="M352" s="1"/>
  <c r="M347" s="1"/>
  <c r="M336" s="1"/>
  <c r="M305" s="1"/>
  <c r="L245"/>
  <c r="L244" s="1"/>
  <c r="L243" s="1"/>
  <c r="M71"/>
  <c r="M57" s="1"/>
  <c r="I576"/>
  <c r="S513" l="1"/>
  <c r="S370" s="1"/>
  <c r="R603"/>
  <c r="M721"/>
  <c r="L1346"/>
  <c r="M829"/>
  <c r="S456"/>
  <c r="S455" s="1"/>
  <c r="L1063"/>
  <c r="L1062" s="1"/>
  <c r="L1060" s="1"/>
  <c r="R1063"/>
  <c r="R1062" s="1"/>
  <c r="R1060" s="1"/>
  <c r="S305"/>
  <c r="M204"/>
  <c r="M456"/>
  <c r="M455" s="1"/>
  <c r="S1346"/>
  <c r="S1169" s="1"/>
  <c r="L455"/>
  <c r="L370" s="1"/>
  <c r="L513"/>
  <c r="L380"/>
  <c r="L379" s="1"/>
  <c r="S576"/>
  <c r="L305"/>
  <c r="S176"/>
  <c r="S126" s="1"/>
  <c r="G1471"/>
  <c r="G14" s="1"/>
  <c r="F1471"/>
  <c r="F14" s="1"/>
  <c r="R305"/>
  <c r="K1471"/>
  <c r="K14" s="1"/>
  <c r="R761"/>
  <c r="L910"/>
  <c r="H1471"/>
  <c r="H14" s="1"/>
  <c r="J1471"/>
  <c r="J14" s="1"/>
  <c r="M1062"/>
  <c r="M1060" s="1"/>
  <c r="I1471"/>
  <c r="I14" s="1"/>
  <c r="L1281"/>
  <c r="M1369"/>
  <c r="M1346" s="1"/>
  <c r="L1397"/>
  <c r="M1017"/>
  <c r="M761" s="1"/>
  <c r="R1346"/>
  <c r="M1281"/>
  <c r="M1169" s="1"/>
  <c r="M176"/>
  <c r="M126" s="1"/>
  <c r="M46"/>
  <c r="M45" s="1"/>
  <c r="S761"/>
  <c r="L204"/>
  <c r="L176" s="1"/>
  <c r="L126" s="1"/>
  <c r="M576"/>
  <c r="L761"/>
  <c r="L57"/>
  <c r="L46" s="1"/>
  <c r="L45" s="1"/>
  <c r="M370"/>
  <c r="L636"/>
  <c r="L576" s="1"/>
  <c r="S15"/>
  <c r="R456"/>
  <c r="R455" s="1"/>
  <c r="R370" s="1"/>
  <c r="R1281"/>
  <c r="R176"/>
  <c r="R126" s="1"/>
  <c r="R15" s="1"/>
  <c r="R636"/>
  <c r="R576" s="1"/>
  <c r="L1169" l="1"/>
  <c r="S1471"/>
  <c r="S14" s="1"/>
  <c r="R1169"/>
  <c r="R1471" s="1"/>
  <c r="R14" s="1"/>
  <c r="M15"/>
  <c r="L15"/>
  <c r="L1471" s="1"/>
  <c r="L14" s="1"/>
  <c r="M1471" l="1"/>
  <c r="M14" s="1"/>
</calcChain>
</file>

<file path=xl/sharedStrings.xml><?xml version="1.0" encoding="utf-8"?>
<sst xmlns="http://schemas.openxmlformats.org/spreadsheetml/2006/main" count="5620" uniqueCount="780">
  <si>
    <t>Приложение 2</t>
  </si>
  <si>
    <t>Приложение 1</t>
  </si>
  <si>
    <t>к решению Думы</t>
  </si>
  <si>
    <t>от ____________ № _______</t>
  </si>
  <si>
    <t>от 08.12.2021 № 1128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</si>
  <si>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2022 ГОД</t>
  </si>
  <si>
    <t>Наименование направления расходов, раздела, подраздела, целевой статьи, вида расходов функциональной классификации</t>
  </si>
  <si>
    <t>Рз</t>
  </si>
  <si>
    <t xml:space="preserve"> ПР</t>
  </si>
  <si>
    <t>ЦСР</t>
  </si>
  <si>
    <t>ВР</t>
  </si>
  <si>
    <t>Сумма (тыс.руб.)</t>
  </si>
  <si>
    <t xml:space="preserve">доп.потребность </t>
  </si>
  <si>
    <t>перемещение/сокращение</t>
  </si>
  <si>
    <t>экономия</t>
  </si>
  <si>
    <t>вышестоящие</t>
  </si>
  <si>
    <t>Всего</t>
  </si>
  <si>
    <t xml:space="preserve">В том числе средства выше-стоящих бюджетов 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</si>
  <si>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</si>
  <si>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</si>
  <si>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</si>
  <si>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</si>
  <si>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</si>
  <si>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</si>
  <si>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220 00 00000</t>
  </si>
  <si>
    <t>Руководство и управление в сфере установленных функций органов местного самоуправления</t>
  </si>
  <si>
    <t>220 00 11000</t>
  </si>
  <si>
    <t>Глава муниципального образования</t>
  </si>
  <si>
    <t>220 00 11010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</si>
  <si>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</si>
  <si>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</si>
  <si>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</si>
  <si>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</si>
  <si>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Непрограммное направление расходов</t>
  </si>
  <si>
    <t>990 00 00000</t>
  </si>
  <si>
    <t>990 00 11000</t>
  </si>
  <si>
    <t>Председатель представительного органа муниципального образования</t>
  </si>
  <si>
    <t>990 00 11020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</si>
  <si>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</si>
  <si>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</si>
  <si>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</si>
  <si>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</si>
  <si>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</si>
  <si>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</si>
  <si>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</si>
  <si>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</si>
  <si>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</si>
  <si>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Иные бюджетные ассигнования</t>
  </si>
  <si>
    <t>Исполнение судебных актов</t>
  </si>
  <si>
    <t xml:space="preserve">Уплата налогов, сборов и иных платежей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</si>
  <si>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</si>
  <si>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</si>
  <si>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220 00 11040</t>
  </si>
  <si>
    <t>Субвенции</t>
  </si>
  <si>
    <t>220 00 75000</t>
  </si>
  <si>
    <t>Организация деятельности в сфере обеспечения жильем отдельных категорий граждан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</si>
  <si>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</si>
  <si>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</si>
  <si>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</si>
  <si>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</si>
  <si>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220 00 75130</t>
  </si>
  <si>
    <t>Организация деятельности административных комиссий</t>
  </si>
  <si>
    <t>220 00 75160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</si>
  <si>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</si>
  <si>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</si>
  <si>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</si>
  <si>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</si>
  <si>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</si>
  <si>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</si>
  <si>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Осуществление деятельности и организация мероприятий по обращению с животными без владельцев</t>
  </si>
  <si>
    <t>220 00 75370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</si>
  <si>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</si>
  <si>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</si>
  <si>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Председатель, заместитель и аудиторы контрольно-счетной палаты муниципального образования</t>
  </si>
  <si>
    <t>990 00 11050</t>
  </si>
  <si>
    <t>Резервные фонды</t>
  </si>
  <si>
    <t>11</t>
  </si>
  <si>
    <t>990 00 07000</t>
  </si>
  <si>
    <t xml:space="preserve">Резервный фонд администрации городского округа Тольятти </t>
  </si>
  <si>
    <t>990 00 07090</t>
  </si>
  <si>
    <t>Резервные средства</t>
  </si>
  <si>
    <t>Другие общегосударственные вопросы</t>
  </si>
  <si>
    <t>13</t>
  </si>
  <si>
    <t>Муниципальная программа «Культура Тольятти на 2019 - 2023 годы»</t>
  </si>
  <si>
    <t>010 00 00000</t>
  </si>
  <si>
    <t>Мероприятия в установленной сфере деятельности</t>
  </si>
  <si>
    <t>010 00 04000</t>
  </si>
  <si>
    <t>Мероприятия в сфере общегосударственного управления</t>
  </si>
  <si>
    <t>010 00 04040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</si>
  <si>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</si>
  <si>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090 00 00000</t>
  </si>
  <si>
    <t>090 00 04000</t>
  </si>
  <si>
    <t>090 00 04040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</si>
  <si>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</si>
  <si>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110 00 00000</t>
  </si>
  <si>
    <t>Финансовое обеспечение деятельности бюджетных и автономных учреждений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</si>
  <si>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</si>
  <si>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</si>
  <si>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</si>
  <si>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</si>
  <si>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</si>
  <si>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110 00 04000</t>
  </si>
  <si>
    <t>Мероприятия в сфере информационно-коммуникационных технологий и связи</t>
  </si>
  <si>
    <t>110 00 04460</t>
  </si>
  <si>
    <t>Мероприятия в учреждениях, обеспечивающих предоставление государственных и муниципальных услуг</t>
  </si>
  <si>
    <t>110 00 04470</t>
  </si>
  <si>
    <t>110 00 75000</t>
  </si>
  <si>
    <t>110 00 75120</t>
  </si>
  <si>
    <t>110 00 75180</t>
  </si>
  <si>
    <t>110 00 75190</t>
  </si>
  <si>
    <t>110 00 75200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</si>
  <si>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</si>
  <si>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</si>
  <si>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Муниципальная программа «Тольятти - чистый город на 2020-2024 годы»</t>
  </si>
  <si>
    <t>130 00 00000</t>
  </si>
  <si>
    <r>
      <t xml:space="preserve">Обустройство и восстановление воинских захоронений, находящихся в </t>
    </r>
    <r>
      <rPr>
        <sz val="12"/>
        <rFont val="Times New Roman"/>
        <family val="1"/>
        <charset val="204"/>
      </rPr>
      <t>государственной собственности</t>
    </r>
  </si>
  <si>
    <t>130 00 L2990</t>
  </si>
  <si>
    <t>Муниципальная программа «Противодействие коррупции в городском округе Тольятти на 2022-2026 годы»</t>
  </si>
  <si>
    <t>170 00 00000</t>
  </si>
  <si>
    <t>170 00 04000</t>
  </si>
  <si>
    <t>170 00 04040</t>
  </si>
  <si>
    <t>220 00 04000</t>
  </si>
  <si>
    <t>220 00 04040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</si>
  <si>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</si>
  <si>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 xml:space="preserve">220 00 04120 </t>
  </si>
  <si>
    <t>Финансовое обеспечение деятельности казенных учреждений</t>
  </si>
  <si>
    <t>220 00 12000</t>
  </si>
  <si>
    <t>Учреждения, осуществляющие деятельность в сфере общегосударственного управления</t>
  </si>
  <si>
    <t>220 00 12040</t>
  </si>
  <si>
    <t>Расходы на выплаты персоналу казенных учреждений</t>
  </si>
  <si>
    <t>Учреждения, осуществляющие деятельность в сфере обеспечения хозяйственного обслуживания</t>
  </si>
  <si>
    <t>220 00 12060</t>
  </si>
  <si>
    <t>Организация деятельности в сфере архивного дела</t>
  </si>
  <si>
    <t>220 00 75150</t>
  </si>
  <si>
    <t>Подпрограмма «Развитие муниципальной службы в городском округе Тольятти на 2017-2022 годы»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</si>
  <si>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</si>
  <si>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</si>
  <si>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</si>
  <si>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</si>
  <si>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</si>
  <si>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230 00 00000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</si>
  <si>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</si>
  <si>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</si>
  <si>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</si>
  <si>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</si>
  <si>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</si>
  <si>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</si>
  <si>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</si>
  <si>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</si>
  <si>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</si>
  <si>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поддержку некоммерческих организаций</t>
  </si>
  <si>
    <t>280 00 12380</t>
  </si>
  <si>
    <t>Мероприятия на поддержку общественного самоуправления в части содержания управляющих микрорайонами</t>
  </si>
  <si>
    <t>280 00 76180</t>
  </si>
  <si>
    <t>990 00 04000</t>
  </si>
  <si>
    <t>990 00 04040</t>
  </si>
  <si>
    <t>Материально-техническое обеспечение деятельности Общественной палаты</t>
  </si>
  <si>
    <t>990 00 04060</t>
  </si>
  <si>
    <t>Иные нераспределенные бюджетные ассигнования на реализацию ранее принятых обязательств</t>
  </si>
  <si>
    <t>990 00 04700</t>
  </si>
  <si>
    <t>Иные нераспределенные бюджетные ассигнования на реализацию инициативных проектов</t>
  </si>
  <si>
    <t>990 00 04710</t>
  </si>
  <si>
    <t>Иные нераспределенные бюджетные ассигнования на исполнение судебных актов</t>
  </si>
  <si>
    <t>990 00 04720</t>
  </si>
  <si>
    <t>990 00 12000</t>
  </si>
  <si>
    <t>Учреждения, обеспечивающие  поддержку некоммерческих организаций</t>
  </si>
  <si>
    <t>990 00 12380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</si>
  <si>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</si>
  <si>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990 00 51200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</si>
  <si>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</si>
  <si>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</si>
  <si>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</si>
  <si>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</si>
  <si>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</si>
  <si>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</si>
  <si>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</si>
  <si>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</si>
  <si>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</si>
  <si>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</si>
  <si>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</si>
  <si>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</si>
  <si>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Субсидии бюджетным учреждениям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</si>
  <si>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</si>
  <si>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</si>
  <si>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</si>
  <si>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</si>
  <si>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</si>
  <si>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</si>
  <si>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060 00 04150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</si>
  <si>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</si>
  <si>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</si>
  <si>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</si>
  <si>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160 00 00000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</si>
  <si>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</si>
  <si>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</si>
  <si>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</si>
  <si>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</si>
  <si>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</si>
  <si>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</si>
  <si>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</si>
  <si>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Обеспечение деятельности народных дружин</t>
  </si>
  <si>
    <t>160 00 S3300</t>
  </si>
  <si>
    <t>990 00 12150</t>
  </si>
  <si>
    <t>НАЦИОНАЛЬНАЯ ЭКОНОМИКА</t>
  </si>
  <si>
    <t>04 00</t>
  </si>
  <si>
    <t>Сельское хозяйство и рыболовство</t>
  </si>
  <si>
    <t>05</t>
  </si>
  <si>
    <t>130 00 75000</t>
  </si>
  <si>
    <t>130 00 75370</t>
  </si>
  <si>
    <t>Лесное хозяйство</t>
  </si>
  <si>
    <t>07</t>
  </si>
  <si>
    <t>230 00 02000</t>
  </si>
  <si>
    <t>Учреждения, осуществляющие деятельность в области лесного хозяйства</t>
  </si>
  <si>
    <t>230 00 02390</t>
  </si>
  <si>
    <t>230 00 04000</t>
  </si>
  <si>
    <t>Мероприятия в области лесного хозяйства</t>
  </si>
  <si>
    <t>230 00 04390</t>
  </si>
  <si>
    <t>230 00 12000</t>
  </si>
  <si>
    <t>230 00 12390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</si>
  <si>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</si>
  <si>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230 00 S0440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</si>
  <si>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</si>
  <si>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>230 00 S3250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</si>
  <si>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</si>
  <si>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>230 00 S3800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</si>
  <si>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</si>
  <si>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230 00 S3810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</si>
  <si>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</si>
  <si>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>230 00 S3820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</si>
  <si>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</si>
  <si>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230 00 S4430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</si>
  <si>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</si>
  <si>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230 00 S4440</t>
  </si>
  <si>
    <t xml:space="preserve">Приобретение техники и оборудования для выполнения лесокультурных работ в рамках государственной программы Самарской области «Развитие лесного хозяйства Самарской области на 2014-2030 годы» </t>
  </si>
  <si>
    <t>230 00 S4640</t>
  </si>
  <si>
    <t>Транспорт</t>
  </si>
  <si>
    <t>08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</si>
  <si>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</si>
  <si>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>150 00 00000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</si>
  <si>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</si>
  <si>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155 00 00000 </t>
  </si>
  <si>
    <t xml:space="preserve">155 00 04000 </t>
  </si>
  <si>
    <t>Мероприятия в сфере транспорта</t>
  </si>
  <si>
    <t xml:space="preserve">155 00 04090 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</si>
  <si>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</si>
  <si>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155 00 06000</t>
  </si>
  <si>
    <t>Субсидии муниципальному предприятию городского округа Тольятти «Тольяттинское троллейбусное управление» на увеличение уставного фонда</t>
  </si>
  <si>
    <t>155 00 06510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</si>
  <si>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</si>
  <si>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</si>
  <si>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155 00 06520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</si>
  <si>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</si>
  <si>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155 00 06530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</si>
  <si>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</si>
  <si>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155 00 06540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</si>
  <si>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</si>
  <si>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155 00 06550</t>
  </si>
  <si>
    <t>155 00 75000</t>
  </si>
  <si>
    <t>155 00 75130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</si>
  <si>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</si>
  <si>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</si>
  <si>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 xml:space="preserve">Дорожное хозяйство (дорожные фонды) </t>
  </si>
  <si>
    <t>09</t>
  </si>
  <si>
    <t xml:space="preserve">Подпрограмма «Содержание улично-дорожной сети городского округа Тольятти на 2021-2025гг.» </t>
  </si>
  <si>
    <t>151 00 00000</t>
  </si>
  <si>
    <t>151 00 04000</t>
  </si>
  <si>
    <t>Мероприятия в сфере дорожного хозяйства</t>
  </si>
  <si>
    <t>151 00 04180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</si>
  <si>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</si>
  <si>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152 00 00000</t>
  </si>
  <si>
    <t>152 00 04000</t>
  </si>
  <si>
    <t>Бюджетные инвестиции</t>
  </si>
  <si>
    <t>152 00 04100</t>
  </si>
  <si>
    <t>Капитальные вложения в объекты государственной (муниципальной) собственности</t>
  </si>
  <si>
    <t>152 00 04180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</si>
  <si>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</si>
  <si>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>152 00 S3270</t>
  </si>
  <si>
    <t>Мероприятия по строительству дорог в рамках стимулирования жилищного строительства</t>
  </si>
  <si>
    <t>152 00 S3530</t>
  </si>
  <si>
    <t>Стимулирование программ развития жилищного строительства субъектов Российской Федерации</t>
  </si>
  <si>
    <t>152 F1 50210</t>
  </si>
  <si>
    <t>152 F1 5021Z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</si>
  <si>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</si>
  <si>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</si>
  <si>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t xml:space="preserve">Подпрограмма «Повышение безопасности дорожного движения на период 2021-2025гг.»                      </t>
  </si>
  <si>
    <t>154 00 00000</t>
  </si>
  <si>
    <t xml:space="preserve">154 00 04000 </t>
  </si>
  <si>
    <t xml:space="preserve">154 00 04180 </t>
  </si>
  <si>
    <t>154 00 04180</t>
  </si>
  <si>
    <t>154 00 12000</t>
  </si>
  <si>
    <t>Учреждения, осуществляющие деятельность в сфере дорожного хозяйства</t>
  </si>
  <si>
    <t>154 00 12180</t>
  </si>
  <si>
    <t>Мероприятия в сфере градостроительства</t>
  </si>
  <si>
    <t>990 00 04610</t>
  </si>
  <si>
    <t>990 00 12180</t>
  </si>
  <si>
    <t>Другие вопросы в области национальной экономики</t>
  </si>
  <si>
    <t>12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</si>
  <si>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</si>
  <si>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</si>
  <si>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</si>
  <si>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Учреждения, осуществляющие деятельность в сфере градостроительной деятельности</t>
  </si>
  <si>
    <t>100 00 02320</t>
  </si>
  <si>
    <t>100 00 04000</t>
  </si>
  <si>
    <t>Мероприятия в области застройки территорий</t>
  </si>
  <si>
    <t>100 00 04310</t>
  </si>
  <si>
    <t>Мероприятия в организациях, осуществляющих обеспечение градостроительной деятельности</t>
  </si>
  <si>
    <t>100 00 04320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</si>
  <si>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</si>
  <si>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</si>
  <si>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</si>
  <si>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</si>
  <si>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</si>
  <si>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>120 00 04000</t>
  </si>
  <si>
    <t>Мероприятия в сфере национальной экономики</t>
  </si>
  <si>
    <t>120 00 04070</t>
  </si>
  <si>
    <t>Поддержка и развитие среднего и малого предпринимательства</t>
  </si>
  <si>
    <t>120 00 S1610</t>
  </si>
  <si>
    <t>Субсидии в рамках реализации национального проекта «Малое и среднее предпринимательство и поддержка индивидуальной предпринимательской инициативы»</t>
  </si>
  <si>
    <t>120 I5 55270</t>
  </si>
  <si>
    <t>Муниципальная программа «Развитие транспортной системы и дорожного хозяйства городского округа Тольятти на 2014-2020гг.»</t>
  </si>
  <si>
    <t>155 00 04000</t>
  </si>
  <si>
    <t>155 00 04090</t>
  </si>
  <si>
    <t>Муниципальная программа «Создание условий для развития туризма на территории городского округа Тольятти на 2021-2030 годы»</t>
  </si>
  <si>
    <t>260 00 00000</t>
  </si>
  <si>
    <t>260 00 04000</t>
  </si>
  <si>
    <t>260 00 04070</t>
  </si>
  <si>
    <t>990 00 04070</t>
  </si>
  <si>
    <t xml:space="preserve">Уплата налогов, сборов и иных платежей              </t>
  </si>
  <si>
    <t>990 00 04310</t>
  </si>
  <si>
    <t>Закупка товаров, работ и услуг для государственных (муниципальных) нужд</t>
  </si>
  <si>
    <t>Резервный фонд администрации городского округа Тольятти на финансирование непредвиденных расходов</t>
  </si>
  <si>
    <t>ЖИЛИЩНО-КОММУНАЛЬНОЕ ХОЗЯЙСТВО</t>
  </si>
  <si>
    <t>05 00</t>
  </si>
  <si>
    <t>Жилищное хозяйство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</si>
  <si>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2019-2023 годы</t>
    </r>
    <r>
      <rPr>
        <sz val="13"/>
        <rFont val="Calibri"/>
        <family val="2"/>
        <charset val="204"/>
      </rPr>
      <t>»</t>
    </r>
  </si>
  <si>
    <t>140 00 00000</t>
  </si>
  <si>
    <t>140 00 04000</t>
  </si>
  <si>
    <t>Мероприятия в области жилищного хозяйства</t>
  </si>
  <si>
    <t>140 00 04130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</si>
  <si>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</si>
  <si>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</si>
  <si>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140 00 11180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</si>
  <si>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</si>
  <si>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</si>
  <si>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</si>
  <si>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290 00 04130</t>
  </si>
  <si>
    <t>990 00 04130</t>
  </si>
  <si>
    <t>Коммунальное хозяйство</t>
  </si>
  <si>
    <t>100 00 04610</t>
  </si>
  <si>
    <t>Муниципальная программа «Капитальный ремонт многоквартирных домов городского округа Тольятти на 2019-2023 годы»</t>
  </si>
  <si>
    <t>Мероприятия в области коммунального хозяйства</t>
  </si>
  <si>
    <t>140 00 04410</t>
  </si>
  <si>
    <t>290 00 04410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</si>
  <si>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</si>
  <si>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320 00 00000</t>
  </si>
  <si>
    <t>320 00 04000</t>
  </si>
  <si>
    <t>320 00 04410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</si>
  <si>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</si>
  <si>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320 00 S6150</t>
  </si>
  <si>
    <t>Иные закупки товаров, работ и услуг для обеспечения государственных ( муниципальных) нужд</t>
  </si>
  <si>
    <t>990 00 04100</t>
  </si>
  <si>
    <t>990 00 04410</t>
  </si>
  <si>
    <t xml:space="preserve">Благоустройство </t>
  </si>
  <si>
    <t>130 00 04000</t>
  </si>
  <si>
    <t>Мероприятия в области благоустройства</t>
  </si>
  <si>
    <t>130 00 04420</t>
  </si>
  <si>
    <t>151 00 04420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</si>
  <si>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</si>
  <si>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</si>
  <si>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</si>
  <si>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240 00 04420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</si>
  <si>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</si>
  <si>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</si>
  <si>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320 00 04420</t>
  </si>
  <si>
    <t>Муниципальная программа «Благоустройство территории городского округа Тольятти на 2015-2024 годы»</t>
  </si>
  <si>
    <t>330 00 00000</t>
  </si>
  <si>
    <t>330 00 04000</t>
  </si>
  <si>
    <t>330 00 04420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</si>
  <si>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</si>
  <si>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330 00 S6150 </t>
  </si>
  <si>
    <t>Муниципальная программа «Формирование современной городской среды на 2018-2024 годы»</t>
  </si>
  <si>
    <t xml:space="preserve">340 00 00000 </t>
  </si>
  <si>
    <t>Реализация программ формирования современной городской среды</t>
  </si>
  <si>
    <t>340 F2 55550</t>
  </si>
  <si>
    <t>340 F2 5555Z</t>
  </si>
  <si>
    <t>990 00 04420</t>
  </si>
  <si>
    <t>Другие вопросы в области жилищно-коммунального хозяйства</t>
  </si>
  <si>
    <t>090 00 02000</t>
  </si>
  <si>
    <t>090 00 02430</t>
  </si>
  <si>
    <t>130 00 02000</t>
  </si>
  <si>
    <t>Учреждения, осуществляющие деятельность по другим вопросам в области жилищно-коммунального хозяйства</t>
  </si>
  <si>
    <t>130 00 02430</t>
  </si>
  <si>
    <t>Мероприятия в учреждениях, осуществляющих деятельность по другим вопросам в области жилищно-коммунального хозяйства</t>
  </si>
  <si>
    <t>130 00 04430</t>
  </si>
  <si>
    <t>320 00 02000</t>
  </si>
  <si>
    <t>320 00 02430</t>
  </si>
  <si>
    <t>330 00 04430</t>
  </si>
  <si>
    <t>ОХРАНА ОКРУЖАЮЩЕЙ СРЕДЫ</t>
  </si>
  <si>
    <t>06 00</t>
  </si>
  <si>
    <t>Сбор, удаление отходов и очистка сточных вод</t>
  </si>
  <si>
    <t>Мероприятия по сбору, удалению отходов и очистке сточных вод</t>
  </si>
  <si>
    <t>240 00 04440</t>
  </si>
  <si>
    <t xml:space="preserve">Строительство, реконструкция и модернизация систем водоснабжения, водоочистки и водоотведения </t>
  </si>
  <si>
    <t>240 00 S3470</t>
  </si>
  <si>
    <t>Другие вопросы в области охраны окружающей среды</t>
  </si>
  <si>
    <r>
      <t>Муниципальная программа «Тольятти - чистый город на 2020-2024 годы</t>
    </r>
    <r>
      <rPr>
        <sz val="9"/>
        <rFont val="Calibri"/>
        <family val="2"/>
        <charset val="204"/>
      </rPr>
      <t>»</t>
    </r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</si>
  <si>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</si>
  <si>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</si>
  <si>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Муниципальная программа «Охрана окружающей среды на территории городского округа Тольятти  2022-2026 годы»</t>
  </si>
  <si>
    <t/>
  </si>
  <si>
    <t>Мероприятия по другим вопросам в области охраны окружающей среды</t>
  </si>
  <si>
    <t>240 00 04450</t>
  </si>
  <si>
    <t>240 00 04610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</si>
  <si>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</si>
  <si>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</si>
  <si>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240 00 75000</t>
  </si>
  <si>
    <t>240 00 75120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</si>
  <si>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</si>
  <si>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240 G1 52420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</si>
  <si>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</si>
  <si>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S6370</t>
  </si>
  <si>
    <t>ОБРАЗОВАНИЕ</t>
  </si>
  <si>
    <t>07 00</t>
  </si>
  <si>
    <t>Дошкольное образование</t>
  </si>
  <si>
    <r>
      <t>Муниципальная программа «Развитие системы образования городского округа Тольятти на 2021-2027 годы</t>
    </r>
    <r>
      <rPr>
        <sz val="13"/>
        <rFont val="Calibri"/>
        <family val="2"/>
        <charset val="204"/>
      </rPr>
      <t>»</t>
    </r>
  </si>
  <si>
    <t>070 00 00000</t>
  </si>
  <si>
    <t>070 00 02000</t>
  </si>
  <si>
    <t>Дошкольные образовательные организации</t>
  </si>
  <si>
    <t>070 00 02260</t>
  </si>
  <si>
    <t>070 00 04000</t>
  </si>
  <si>
    <t>070 00 04100</t>
  </si>
  <si>
    <t>Мероприятия в сфере дошкольного образования</t>
  </si>
  <si>
    <t>070 00 04260</t>
  </si>
  <si>
    <t>070 00 10000</t>
  </si>
  <si>
    <t>Субсидии некоммерческим организациям в сфере дошкольного образования</t>
  </si>
  <si>
    <t>070 00 10260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</si>
  <si>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</si>
  <si>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</si>
  <si>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</si>
  <si>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</si>
  <si>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</si>
  <si>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</si>
  <si>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070 00 75470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</si>
  <si>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</si>
  <si>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</si>
  <si>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070 00 S3830</t>
  </si>
  <si>
    <t>070 00 S4720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</si>
  <si>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</si>
  <si>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S4940</t>
  </si>
  <si>
    <t>Проектирование, реконструкция и строительство объектов дошкольного образования</t>
  </si>
  <si>
    <t>070 P2 52320</t>
  </si>
  <si>
    <t>070 P2 5232Z</t>
  </si>
  <si>
    <t>330 00 04260</t>
  </si>
  <si>
    <t>Мероприятия в общеобразовательных организациях</t>
  </si>
  <si>
    <t>990 00 04260</t>
  </si>
  <si>
    <t>Общее образование</t>
  </si>
  <si>
    <t>Общеобразовательные организации</t>
  </si>
  <si>
    <t>070 00 02270</t>
  </si>
  <si>
    <t>070 00 04270</t>
  </si>
  <si>
    <t>070 00 04610</t>
  </si>
  <si>
    <t>070 00 06000</t>
  </si>
  <si>
    <t>Субсидии юридическим лицам в сфере общего образования</t>
  </si>
  <si>
    <t>070 00 06270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</si>
  <si>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</si>
  <si>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</si>
  <si>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</si>
  <si>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</si>
  <si>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</si>
  <si>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</si>
  <si>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</si>
  <si>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</si>
  <si>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Создание в муниципальных общеобразовательных организациях, являющихся базовыми школами федерального государственного бюджетного учреждения «Российской академии наук», благоприятных условий для обучающихся, которые ориентированы на освоение научных знаний и достижений науки</t>
  </si>
  <si>
    <t>070 00 75380</t>
  </si>
  <si>
    <t>Выплата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</si>
  <si>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070 00 76220</t>
  </si>
  <si>
    <t>070 00 L2550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</si>
  <si>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</si>
  <si>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070 00 L3040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</si>
  <si>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</si>
  <si>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</si>
  <si>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070 00 S0310</t>
  </si>
  <si>
    <t>070 00 S4730</t>
  </si>
  <si>
    <t>070 00 S4950</t>
  </si>
  <si>
    <t xml:space="preserve">Создание новых мест в общеобразовательных организациях </t>
  </si>
  <si>
    <t>070 Е1 55200</t>
  </si>
  <si>
    <t>070 Е1 5520Z</t>
  </si>
  <si>
    <t>330 00 04270</t>
  </si>
  <si>
    <t>330 00 S6150</t>
  </si>
  <si>
    <t>990 00 04270</t>
  </si>
  <si>
    <t>Дополнительное образование детей</t>
  </si>
  <si>
    <t>010 00 02000</t>
  </si>
  <si>
    <t>Организации дополнительного образования</t>
  </si>
  <si>
    <t>010 00 02280</t>
  </si>
  <si>
    <t>Мероприятия в сфере дополнительного образования</t>
  </si>
  <si>
    <t>010 00 04280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</si>
  <si>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</si>
  <si>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t>010 00 S6150</t>
  </si>
  <si>
    <t>Мероприятия на поддержку отрасли культуры</t>
  </si>
  <si>
    <t>010 А1 55190</t>
  </si>
  <si>
    <t>Муниципальная программа «Развитие физической культуры и спорта в городском округе Тольятти на 2022-2026 годы»</t>
  </si>
  <si>
    <t>020 00 00000</t>
  </si>
  <si>
    <t>020 00 02000</t>
  </si>
  <si>
    <t>020 00 02280</t>
  </si>
  <si>
    <t>020 00 04000</t>
  </si>
  <si>
    <t>020 00 04280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</si>
  <si>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2014-2023 годы</t>
  </si>
  <si>
    <t>020 00 S4280</t>
  </si>
  <si>
    <t xml:space="preserve">Капитальные вложения в объекты государственной (муниципальной) собственности 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</si>
  <si>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</si>
  <si>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020 00 S6150</t>
  </si>
  <si>
    <t>070 00 02280</t>
  </si>
  <si>
    <t>070 00 04280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</si>
  <si>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</si>
  <si>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</si>
  <si>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</si>
  <si>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</si>
  <si>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Мероприятия в сфере  дополнительного образования</t>
  </si>
  <si>
    <t>090 00 04280</t>
  </si>
  <si>
    <t>130 00 04280</t>
  </si>
  <si>
    <t>330 00 04280</t>
  </si>
  <si>
    <t>990 00 04280</t>
  </si>
  <si>
    <t>Профессиональная подготовка, переподготовка и повышение квалификации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</si>
  <si>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</si>
  <si>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</si>
  <si>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Высшее образование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</si>
  <si>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</si>
  <si>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</si>
  <si>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</si>
  <si>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</si>
  <si>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Мероприятия на укрепление материально-технической базы организаций высшего образования в сфере культуры</t>
  </si>
  <si>
    <t>010 00 76130</t>
  </si>
  <si>
    <t>130 00 04250</t>
  </si>
  <si>
    <t>330 00 04250</t>
  </si>
  <si>
    <t xml:space="preserve">090 00 00000 </t>
  </si>
  <si>
    <t>090 00 04250</t>
  </si>
  <si>
    <t>Молодежная политика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</si>
  <si>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 на 2021-2030гг.»</t>
    </r>
  </si>
  <si>
    <t>030 00 00000</t>
  </si>
  <si>
    <t>030 00 02000</t>
  </si>
  <si>
    <t>Организации, осуществляющие обеспечение деятельности в области молодежной политики</t>
  </si>
  <si>
    <t xml:space="preserve">030 00 02350 </t>
  </si>
  <si>
    <t>030 00 04000</t>
  </si>
  <si>
    <t>Мероприятия в области молодежной политики</t>
  </si>
  <si>
    <t xml:space="preserve">030 00 04350 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</si>
  <si>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</si>
  <si>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</si>
  <si>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Муниципальная программа «Развитие системы образования городского округа Тольятти на 2021-2027 годы»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</si>
  <si>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</si>
  <si>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</si>
  <si>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</si>
  <si>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</si>
  <si>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</si>
  <si>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</si>
  <si>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</si>
  <si>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</si>
  <si>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</si>
  <si>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070 00 S4680</t>
  </si>
  <si>
    <t>КУЛЬТУРА, КИНЕМАТОГРАФИЯ</t>
  </si>
  <si>
    <t>08 00</t>
  </si>
  <si>
    <t xml:space="preserve">Культура </t>
  </si>
  <si>
    <t>Парковые комплексы</t>
  </si>
  <si>
    <t>010 00 02200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</si>
  <si>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</si>
  <si>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</si>
  <si>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</si>
  <si>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</si>
  <si>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</si>
  <si>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</si>
  <si>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</si>
  <si>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</si>
  <si>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>010 00 04200</t>
  </si>
  <si>
    <t>010 00 04210</t>
  </si>
  <si>
    <t>010 00 04220</t>
  </si>
  <si>
    <t>010 00 04230</t>
  </si>
  <si>
    <t>010 00 04240</t>
  </si>
  <si>
    <t>010 00 04610</t>
  </si>
  <si>
    <t>010 00 06000</t>
  </si>
  <si>
    <t>Субсидии юридическим лицам в сфере культуры</t>
  </si>
  <si>
    <t>010 00 06500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</si>
  <si>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</si>
  <si>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</si>
  <si>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</si>
  <si>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</si>
  <si>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Строительство и реконструкция объектов культуры</t>
  </si>
  <si>
    <t>010 00 S3560</t>
  </si>
  <si>
    <t>Создание выставочно-экспозиционных комплексов</t>
  </si>
  <si>
    <t>010 00 S4670</t>
  </si>
  <si>
    <t>Создание модельных муниципальных библиотек</t>
  </si>
  <si>
    <t>010 A1 54540</t>
  </si>
  <si>
    <t>090 00 04220</t>
  </si>
  <si>
    <t>090 00 04240</t>
  </si>
  <si>
    <t>130 00 04210</t>
  </si>
  <si>
    <t>130 00 04220</t>
  </si>
  <si>
    <t>130 00 04240</t>
  </si>
  <si>
    <t>330 00 04210</t>
  </si>
  <si>
    <t>330 00 04240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</si>
  <si>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</si>
  <si>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</si>
  <si>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</si>
  <si>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СОЦИАЛЬНАЯ ПОЛИТИКА</t>
  </si>
  <si>
    <t>10 00</t>
  </si>
  <si>
    <t>Пенсионное обеспечение</t>
  </si>
  <si>
    <t>Доплаты к пенсиям, дополнительное пенсионное обеспечение</t>
  </si>
  <si>
    <t>220 00 08000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</si>
  <si>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</si>
  <si>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220 00 08010</t>
  </si>
  <si>
    <t>Социальное обеспечение населения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</si>
  <si>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</si>
  <si>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050 00 00000</t>
  </si>
  <si>
    <t>Выплаты отдельным категориям граждан</t>
  </si>
  <si>
    <t>050 00 09000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</si>
  <si>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</si>
  <si>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050 00 09010</t>
  </si>
  <si>
    <t>Публичные нормативные социальные выплаты гражданам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</si>
  <si>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</si>
  <si>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</si>
  <si>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</si>
  <si>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050 00 09050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</si>
  <si>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</si>
  <si>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</si>
  <si>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</si>
  <si>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</si>
  <si>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Единовременная денежная выплата к памятной дате России -  Дню Героев Отечества (9 декабря)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</si>
  <si>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</si>
  <si>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</si>
  <si>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</si>
  <si>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Предоставление ежемесячной денежной выплаты Почетным гражданам городского округа Тольятти </t>
  </si>
  <si>
    <t>050 00 09110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</si>
  <si>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</si>
  <si>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050 00 09120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</si>
  <si>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</si>
  <si>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050 00 09130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</si>
  <si>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</si>
  <si>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</si>
  <si>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</si>
  <si>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</si>
  <si>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</si>
  <si>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</si>
  <si>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</si>
  <si>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</si>
  <si>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 xml:space="preserve">Выплата рентных платежей по договорам пожизненной ренты </t>
  </si>
  <si>
    <t>050 00 09190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</si>
  <si>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</si>
  <si>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>050 00 09200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</si>
  <si>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</si>
  <si>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050 00 09210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</si>
  <si>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</si>
  <si>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050 00 09230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</si>
  <si>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</si>
  <si>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</si>
  <si>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</si>
  <si>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</si>
  <si>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</si>
  <si>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</si>
  <si>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</si>
  <si>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050 00 09320</t>
  </si>
  <si>
    <t>Предоставление ежемесячной денежной выплаты к пенсии отдельным категориям граждан</t>
  </si>
  <si>
    <t>050 00 09330</t>
  </si>
  <si>
    <t>Предоставление ежемесячной денежной выплаты на проезд для отдельных категорий граждан из числа инвалидов</t>
  </si>
  <si>
    <t>050 00 09400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</si>
  <si>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</si>
  <si>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</si>
  <si>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Муниципальная программа «Развитие транспортной системы и дорожного хозяйства городского округа Тольятти на 2021-2025гг.»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</si>
  <si>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</si>
  <si>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990 00 51340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</si>
  <si>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</si>
  <si>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990 00 51350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</si>
  <si>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</si>
  <si>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>990 00 51760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</si>
  <si>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</si>
  <si>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</si>
  <si>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</si>
  <si>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 xml:space="preserve">Обеспечение жильем отдельных категорий граждан, установленных Федеральным законом от 12.01.1995г № 5-ФЗ «О ветеранах» и не подлежащих обеспечению жильем в рамках Указа Президента РФ от 07.05.2008г № 714 «Об обеспечении жильем ветеранов Великой Отечественной войны 1941-1945 годов» </t>
  </si>
  <si>
    <t>990 00 76250</t>
  </si>
  <si>
    <t>Социальные выплаты гражданам, кроме публичных
нормативных социальных выплат</t>
  </si>
  <si>
    <t>Охрана семьи и детства</t>
  </si>
  <si>
    <t xml:space="preserve">10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</si>
  <si>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</si>
  <si>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>050 00 09030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</si>
  <si>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</si>
  <si>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050 00 09250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</si>
  <si>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</si>
  <si>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</si>
  <si>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</si>
  <si>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</si>
  <si>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</si>
  <si>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</si>
  <si>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</si>
  <si>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</si>
  <si>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</si>
  <si>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</si>
  <si>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</si>
  <si>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</si>
  <si>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</si>
  <si>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</si>
  <si>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</si>
  <si>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</si>
  <si>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04 </t>
  </si>
  <si>
    <t>050 00 75000</t>
  </si>
  <si>
    <t>Вознаграждение, причитающееся приемному родителю, патронатному воспитателю</t>
  </si>
  <si>
    <t>050 00 75170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</si>
  <si>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</si>
  <si>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</si>
  <si>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Муниципальная программа городского округа Тольятти «Молодой семье - доступное жилье» на 2014-2025 годы</t>
  </si>
  <si>
    <t>080 00 00000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</si>
  <si>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</si>
  <si>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080 00 04110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</si>
  <si>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</si>
  <si>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L4970</t>
  </si>
  <si>
    <t xml:space="preserve">Мероприятия по обеспечению жильем </t>
  </si>
  <si>
    <t>990 00 04170</t>
  </si>
  <si>
    <t>Предоставление социальных выплат на обеспечение жильем  отдельных категорий молодых семей (многодетные семьи и семьи, в которых одному из супругов исполнится 36 лет)</t>
  </si>
  <si>
    <t>990 00 70410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</si>
  <si>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</si>
  <si>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990 00 76050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</si>
  <si>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</si>
  <si>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R0820</t>
  </si>
  <si>
    <t>990 00 Z0820</t>
  </si>
  <si>
    <t>Другие вопросы в области социальной политики</t>
  </si>
  <si>
    <t>050 00 04000</t>
  </si>
  <si>
    <t>050 00 04270</t>
  </si>
  <si>
    <t>050 00 04280</t>
  </si>
  <si>
    <t>Мероприятия в сфере социального обслуживания населения</t>
  </si>
  <si>
    <t>050 00 04340</t>
  </si>
  <si>
    <t>Иные закупки товаров, работ и услуг для обеспечения
государственных (муниципальных) нужд</t>
  </si>
  <si>
    <t>Мероприятия в области социальной политики</t>
  </si>
  <si>
    <t>050 00 04370</t>
  </si>
  <si>
    <t>050 00 06000</t>
  </si>
  <si>
    <t xml:space="preserve">050 00 06270 </t>
  </si>
  <si>
    <t>280 00 04000</t>
  </si>
  <si>
    <t>280 00 04370</t>
  </si>
  <si>
    <t>280 00 09000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</si>
  <si>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</si>
  <si>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280 00 09220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</si>
  <si>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</si>
  <si>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</si>
  <si>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</si>
  <si>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</si>
  <si>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</si>
  <si>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</si>
  <si>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280 00 10620</t>
  </si>
  <si>
    <t>Субсидии на поддержку муниципальных программ развития социально ориентированных некоммерческих организаций</t>
  </si>
  <si>
    <t xml:space="preserve">280 00 74040 </t>
  </si>
  <si>
    <t>ФИЗИЧЕСКАЯ КУЛЬТУРА И СПОРТ</t>
  </si>
  <si>
    <t>11 00</t>
  </si>
  <si>
    <t>Физическая культура</t>
  </si>
  <si>
    <t>Учреждения, осуществляющие деятельность  в области физической культуры и 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</si>
  <si>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</si>
  <si>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</si>
  <si>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</si>
  <si>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</si>
  <si>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 xml:space="preserve">020 00 04600 </t>
  </si>
  <si>
    <t>Массовый спорт</t>
  </si>
  <si>
    <t>020 00 04100</t>
  </si>
  <si>
    <t>Спорт высших достижений</t>
  </si>
  <si>
    <t>Организация деятельности по спортивной подготовке</t>
  </si>
  <si>
    <t>020 00 02290</t>
  </si>
  <si>
    <t>Мероприятия в сфере организации деятельности по спортивной подготовке</t>
  </si>
  <si>
    <t>020 00 04290</t>
  </si>
  <si>
    <t>020 00 S4680</t>
  </si>
  <si>
    <t>090 00 04290</t>
  </si>
  <si>
    <t>130 00 04290</t>
  </si>
  <si>
    <t>990 00 04290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</si>
  <si>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</si>
  <si>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</si>
  <si>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</si>
  <si>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220 00 02000</t>
  </si>
  <si>
    <t xml:space="preserve">Учреждения, осуществляющие деятельность  в сфере средств массовой информации </t>
  </si>
  <si>
    <t>220 00 02080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</si>
  <si>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</si>
  <si>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</si>
  <si>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</si>
  <si>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</si>
  <si>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</si>
  <si>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</si>
  <si>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</si>
  <si>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ИТОГО РАСХОДОВ</t>
  </si>
  <si>
    <t>Обеспечение проведения выборов и референдумов</t>
  </si>
  <si>
    <t>990 00 04590</t>
  </si>
  <si>
    <t>Мероприятия в сфере проведения выборов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</si>
</sst>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_-* #,##0_р_._-;\-* #,##0_р_._-;_-* &quot;-&quot;_р_._-;_-@_-"/>
  </numFmts>
  <fonts count="2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Calibri"/>
      <family val="2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Calibri"/>
      <family val="2"/>
      <charset val="204"/>
    </font>
    <font>
      <sz val="13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i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166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3" fontId="3" fillId="0" borderId="0" xfId="0" applyNumberFormat="1" applyFont="1" applyFill="1"/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1" xfId="0" applyFont="1" applyFill="1" applyBorder="1"/>
    <xf numFmtId="0" fontId="10" fillId="2" borderId="1" xfId="0" applyFont="1" applyFill="1" applyBorder="1"/>
    <xf numFmtId="0" fontId="10" fillId="3" borderId="1" xfId="0" applyFont="1" applyFill="1" applyBorder="1"/>
    <xf numFmtId="0" fontId="10" fillId="0" borderId="0" xfId="0" applyFont="1" applyFill="1"/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0" fontId="14" fillId="0" borderId="0" xfId="0" applyFont="1" applyFill="1"/>
    <xf numFmtId="0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11" fontId="2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0" fontId="15" fillId="4" borderId="0" xfId="0" applyFont="1" applyFill="1"/>
    <xf numFmtId="0" fontId="2" fillId="4" borderId="0" xfId="0" applyFont="1" applyFill="1"/>
    <xf numFmtId="1" fontId="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/>
    <xf numFmtId="11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/>
    <xf numFmtId="3" fontId="2" fillId="5" borderId="1" xfId="0" applyNumberFormat="1" applyFont="1" applyFill="1" applyBorder="1" applyAlignment="1">
      <alignment horizontal="center"/>
    </xf>
    <xf numFmtId="0" fontId="2" fillId="6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5" borderId="1" xfId="0" applyFont="1" applyFill="1" applyBorder="1"/>
    <xf numFmtId="0" fontId="2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0" fontId="2" fillId="5" borderId="1" xfId="0" applyNumberFormat="1" applyFont="1" applyFill="1" applyBorder="1" applyAlignment="1">
      <alignment horizontal="center" wrapText="1"/>
    </xf>
    <xf numFmtId="0" fontId="2" fillId="5" borderId="0" xfId="0" applyFont="1" applyFill="1"/>
    <xf numFmtId="0" fontId="16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11" fontId="2" fillId="5" borderId="1" xfId="0" applyNumberFormat="1" applyFont="1" applyFill="1" applyBorder="1" applyAlignment="1">
      <alignment horizontal="left" wrapText="1"/>
    </xf>
    <xf numFmtId="3" fontId="2" fillId="5" borderId="1" xfId="0" applyNumberFormat="1" applyFont="1" applyFill="1" applyBorder="1" applyAlignment="1">
      <alignment horizontal="center" wrapText="1"/>
    </xf>
    <xf numFmtId="49" fontId="10" fillId="5" borderId="1" xfId="3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49" fontId="7" fillId="5" borderId="1" xfId="3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/>
    </xf>
    <xf numFmtId="0" fontId="3" fillId="5" borderId="1" xfId="0" applyFont="1" applyFill="1" applyBorder="1"/>
    <xf numFmtId="0" fontId="3" fillId="4" borderId="0" xfId="0" applyFont="1" applyFill="1"/>
    <xf numFmtId="0" fontId="3" fillId="6" borderId="0" xfId="0" applyFont="1" applyFill="1"/>
    <xf numFmtId="0" fontId="2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0" fontId="3" fillId="3" borderId="0" xfId="0" applyFont="1" applyFill="1"/>
    <xf numFmtId="0" fontId="9" fillId="0" borderId="1" xfId="0" applyFont="1" applyFill="1" applyBorder="1"/>
    <xf numFmtId="11" fontId="11" fillId="0" borderId="1" xfId="0" applyNumberFormat="1" applyFont="1" applyFill="1" applyBorder="1" applyAlignment="1">
      <alignment horizontal="left" wrapText="1"/>
    </xf>
    <xf numFmtId="3" fontId="12" fillId="5" borderId="1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/>
    </xf>
    <xf numFmtId="1" fontId="2" fillId="5" borderId="1" xfId="0" applyNumberFormat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/>
    </xf>
    <xf numFmtId="0" fontId="9" fillId="4" borderId="0" xfId="0" applyFont="1" applyFill="1"/>
    <xf numFmtId="0" fontId="17" fillId="0" borderId="0" xfId="0" applyFont="1" applyFill="1"/>
    <xf numFmtId="49" fontId="10" fillId="0" borderId="1" xfId="4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left" wrapText="1"/>
    </xf>
    <xf numFmtId="0" fontId="12" fillId="5" borderId="0" xfId="0" applyFont="1" applyFill="1"/>
    <xf numFmtId="0" fontId="12" fillId="0" borderId="1" xfId="0" applyFont="1" applyFill="1" applyBorder="1"/>
    <xf numFmtId="0" fontId="12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/>
    <xf numFmtId="0" fontId="14" fillId="4" borderId="0" xfId="0" applyFont="1" applyFill="1"/>
    <xf numFmtId="0" fontId="14" fillId="5" borderId="1" xfId="0" applyFont="1" applyFill="1" applyBorder="1"/>
    <xf numFmtId="3" fontId="3" fillId="0" borderId="1" xfId="0" applyNumberFormat="1" applyFont="1" applyFill="1" applyBorder="1" applyAlignment="1">
      <alignment horizontal="center"/>
    </xf>
    <xf numFmtId="0" fontId="12" fillId="4" borderId="0" xfId="0" applyFont="1" applyFill="1"/>
    <xf numFmtId="0" fontId="2" fillId="0" borderId="1" xfId="0" applyFont="1" applyFill="1" applyBorder="1" applyAlignment="1">
      <alignment horizontal="center" wrapText="1"/>
    </xf>
    <xf numFmtId="49" fontId="11" fillId="6" borderId="1" xfId="0" applyNumberFormat="1" applyFont="1" applyFill="1" applyBorder="1" applyAlignment="1">
      <alignment horizontal="center" wrapText="1"/>
    </xf>
    <xf numFmtId="0" fontId="15" fillId="6" borderId="0" xfId="0" applyFont="1" applyFill="1"/>
    <xf numFmtId="0" fontId="2" fillId="6" borderId="1" xfId="0" applyNumberFormat="1" applyFont="1" applyFill="1" applyBorder="1" applyAlignment="1">
      <alignment horizontal="center" wrapText="1"/>
    </xf>
    <xf numFmtId="3" fontId="9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/>
    </xf>
    <xf numFmtId="0" fontId="2" fillId="0" borderId="1" xfId="5" applyFont="1" applyFill="1" applyBorder="1" applyAlignment="1">
      <alignment horizontal="left" wrapText="1"/>
    </xf>
    <xf numFmtId="0" fontId="9" fillId="6" borderId="0" xfId="0" applyFont="1" applyFill="1"/>
    <xf numFmtId="0" fontId="2" fillId="6" borderId="1" xfId="5" applyFont="1" applyFill="1" applyBorder="1" applyAlignment="1">
      <alignment horizontal="left" wrapText="1"/>
    </xf>
    <xf numFmtId="49" fontId="2" fillId="6" borderId="1" xfId="5" applyNumberFormat="1" applyFont="1" applyFill="1" applyBorder="1" applyAlignment="1">
      <alignment horizontal="center" wrapText="1"/>
    </xf>
    <xf numFmtId="3" fontId="2" fillId="6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/>
    <xf numFmtId="0" fontId="12" fillId="6" borderId="0" xfId="0" applyFont="1" applyFill="1"/>
    <xf numFmtId="0" fontId="2" fillId="0" borderId="1" xfId="5" applyNumberFormat="1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12" fillId="5" borderId="1" xfId="0" applyFont="1" applyFill="1" applyBorder="1"/>
    <xf numFmtId="49" fontId="2" fillId="6" borderId="1" xfId="0" applyNumberFormat="1" applyFont="1" applyFill="1" applyBorder="1" applyAlignment="1">
      <alignment horizontal="center"/>
    </xf>
    <xf numFmtId="0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wrapText="1"/>
    </xf>
    <xf numFmtId="164" fontId="2" fillId="0" borderId="1" xfId="5" applyNumberFormat="1" applyFont="1" applyFill="1" applyBorder="1" applyAlignment="1">
      <alignment horizontal="center" wrapText="1"/>
    </xf>
    <xf numFmtId="11" fontId="20" fillId="0" borderId="1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left" wrapText="1"/>
    </xf>
    <xf numFmtId="0" fontId="21" fillId="0" borderId="1" xfId="0" applyFont="1" applyFill="1" applyBorder="1"/>
    <xf numFmtId="0" fontId="21" fillId="0" borderId="0" xfId="0" applyFont="1" applyFill="1"/>
    <xf numFmtId="0" fontId="21" fillId="4" borderId="0" xfId="0" applyFont="1" applyFill="1"/>
    <xf numFmtId="0" fontId="21" fillId="5" borderId="1" xfId="0" applyFont="1" applyFill="1" applyBorder="1"/>
    <xf numFmtId="0" fontId="21" fillId="6" borderId="0" xfId="0" applyFont="1" applyFill="1"/>
    <xf numFmtId="0" fontId="2" fillId="0" borderId="1" xfId="5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2" fillId="0" borderId="1" xfId="5" applyNumberFormat="1" applyFont="1" applyFill="1" applyBorder="1" applyAlignment="1">
      <alignment horizontal="center" wrapText="1"/>
    </xf>
    <xf numFmtId="0" fontId="2" fillId="0" borderId="1" xfId="5" applyNumberFormat="1" applyFont="1" applyFill="1" applyBorder="1" applyAlignment="1">
      <alignment horizontal="center" wrapText="1"/>
    </xf>
    <xf numFmtId="0" fontId="9" fillId="5" borderId="1" xfId="0" applyFont="1" applyFill="1" applyBorder="1"/>
    <xf numFmtId="3" fontId="10" fillId="0" borderId="1" xfId="0" applyNumberFormat="1" applyFont="1" applyFill="1" applyBorder="1" applyAlignment="1">
      <alignment horizontal="center" wrapText="1"/>
    </xf>
    <xf numFmtId="3" fontId="10" fillId="0" borderId="6" xfId="0" applyNumberFormat="1" applyFont="1" applyFill="1" applyBorder="1" applyAlignment="1">
      <alignment horizontal="center" vertical="center" wrapText="1"/>
    </xf>
    <xf numFmtId="3" fontId="10" fillId="5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1" fontId="2" fillId="0" borderId="1" xfId="0" applyNumberFormat="1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wrapText="1"/>
    </xf>
    <xf numFmtId="1" fontId="17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/>
    </xf>
    <xf numFmtId="0" fontId="22" fillId="0" borderId="0" xfId="0" applyFont="1" applyFill="1"/>
    <xf numFmtId="0" fontId="22" fillId="4" borderId="0" xfId="0" applyFont="1" applyFill="1"/>
    <xf numFmtId="0" fontId="22" fillId="0" borderId="1" xfId="0" applyFont="1" applyFill="1" applyBorder="1"/>
    <xf numFmtId="0" fontId="22" fillId="5" borderId="1" xfId="0" applyFont="1" applyFill="1" applyBorder="1"/>
    <xf numFmtId="0" fontId="22" fillId="6" borderId="0" xfId="0" applyFont="1" applyFill="1"/>
    <xf numFmtId="2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right"/>
    </xf>
    <xf numFmtId="0" fontId="23" fillId="0" borderId="0" xfId="0" applyFont="1" applyFill="1"/>
    <xf numFmtId="3" fontId="12" fillId="0" borderId="0" xfId="0" applyNumberFormat="1" applyFont="1" applyFill="1"/>
    <xf numFmtId="0" fontId="15" fillId="0" borderId="0" xfId="0" applyFont="1" applyFill="1" applyBorder="1" applyAlignment="1">
      <alignment wrapText="1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3" fontId="9" fillId="0" borderId="0" xfId="0" applyNumberFormat="1" applyFont="1" applyFill="1"/>
    <xf numFmtId="49" fontId="5" fillId="0" borderId="0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wrapText="1"/>
    </xf>
    <xf numFmtId="0" fontId="22" fillId="5" borderId="0" xfId="0" applyFont="1" applyFill="1"/>
    <xf numFmtId="0" fontId="2" fillId="5" borderId="1" xfId="0" applyFont="1" applyFill="1" applyBorder="1" applyAlignment="1">
      <alignment horizontal="center" wrapText="1"/>
    </xf>
    <xf numFmtId="0" fontId="2" fillId="5" borderId="1" xfId="5" applyFont="1" applyFill="1" applyBorder="1" applyAlignment="1">
      <alignment horizontal="left" wrapText="1"/>
    </xf>
    <xf numFmtId="0" fontId="9" fillId="5" borderId="0" xfId="0" applyFont="1" applyFill="1"/>
    <xf numFmtId="0" fontId="10" fillId="5" borderId="1" xfId="0" applyFont="1" applyFill="1" applyBorder="1" applyAlignment="1">
      <alignment horizontal="left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wrapText="1"/>
    </xf>
    <xf numFmtId="3" fontId="10" fillId="5" borderId="1" xfId="0" applyNumberFormat="1" applyFont="1" applyFill="1" applyBorder="1" applyAlignment="1">
      <alignment horizontal="center" wrapText="1"/>
    </xf>
    <xf numFmtId="0" fontId="21" fillId="5" borderId="0" xfId="0" applyFont="1" applyFill="1"/>
    <xf numFmtId="0" fontId="14" fillId="5" borderId="0" xfId="0" applyFont="1" applyFill="1"/>
    <xf numFmtId="0" fontId="15" fillId="5" borderId="0" xfId="0" applyFont="1" applyFill="1"/>
    <xf numFmtId="0" fontId="2" fillId="5" borderId="1" xfId="0" applyFont="1" applyFill="1" applyBorder="1" applyAlignment="1"/>
    <xf numFmtId="0" fontId="2" fillId="5" borderId="1" xfId="0" applyNumberFormat="1" applyFont="1" applyFill="1" applyBorder="1" applyAlignment="1">
      <alignment wrapText="1"/>
    </xf>
    <xf numFmtId="0" fontId="24" fillId="0" borderId="1" xfId="0" applyFont="1" applyFill="1" applyBorder="1"/>
    <xf numFmtId="0" fontId="24" fillId="0" borderId="0" xfId="0" applyFont="1" applyFill="1"/>
    <xf numFmtId="3" fontId="6" fillId="0" borderId="2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5"/>
    <cellStyle name="Обычный 2 2" xfId="6"/>
    <cellStyle name="Обычный 3" xfId="7"/>
    <cellStyle name="Обычный 4" xfId="4"/>
    <cellStyle name="Обычный 8" xfId="8"/>
    <cellStyle name="Обычный_Информация на общ обсужд проект 2017 1 этап" xfId="3"/>
    <cellStyle name="Финансовый" xfId="1" builtinId="3"/>
    <cellStyle name="Финансовый [0]" xfId="2" builtinId="6"/>
    <cellStyle name="Финансовый [0]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/&#1059;&#1090;&#1086;&#1095;&#1085;&#1077;&#1085;&#1080;&#1077;%202022/&#1087;&#1088;&#1086;&#1074;&#1077;&#1088;&#1082;&#1072;%201.2.%20&#1055;&#1088;&#1080;&#1083;&#1086;&#1078;&#1077;&#1085;&#1080;&#1077;%202.%20(&#1092;&#1091;&#1085;&#1082;&#1094;&#1080;&#1086;&#1085;.&#1082;&#1083;&#1072;&#1089;&#1089;.)%202022%20-%20&#1085;&#1086;&#1074;%20-%20&#1087;&#1088;&#1086;&#1074;&#1077;&#1088;&#1082;&#1072;%20&#1082;&#1086;&#1076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2"/>
      <sheetName val="проверка"/>
      <sheetName val="с формулами"/>
      <sheetName val="сверка чист"/>
      <sheetName val="коды"/>
      <sheetName val="прил 6"/>
      <sheetName val="прил 12"/>
      <sheetName val="Лист3"/>
      <sheetName val="Лист1"/>
      <sheetName val="приказ"/>
      <sheetName val="6 ЦСР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D6" t="str">
            <v>010 00 00000</v>
          </cell>
          <cell r="E6" t="str">
            <v>Муниципальная программа «Культура Тольятти на 2019 - 2023 годы»</v>
          </cell>
          <cell r="F6">
            <v>100</v>
          </cell>
          <cell r="G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">
          <cell r="D7" t="str">
            <v>010 00 02000</v>
          </cell>
          <cell r="E7" t="str">
            <v>Финансовое обеспечение деятельности бюджетных и автономных учреждений</v>
          </cell>
          <cell r="F7">
            <v>110</v>
          </cell>
          <cell r="G7" t="str">
            <v>Расходы на выплаты персоналу казенных учреждений</v>
          </cell>
        </row>
        <row r="8">
          <cell r="D8" t="str">
            <v>010 00 02200</v>
          </cell>
          <cell r="E8" t="str">
            <v>Парковые комплексы</v>
          </cell>
          <cell r="F8">
            <v>120</v>
          </cell>
          <cell r="G8" t="str">
            <v>Расходы на выплаты персоналу государственных (муниципальных) органов</v>
          </cell>
        </row>
        <row r="9">
          <cell r="D9" t="str">
            <v>010 00 02210</v>
          </cell>
          <cell r="E9" t="str">
            <v>Дворцы, дома и другие учреждения культуры</v>
          </cell>
          <cell r="F9">
            <v>200</v>
          </cell>
          <cell r="G9" t="str">
            <v>Закупка товаров, работ и услуг для обеспечения государственных (муниципальных) нужд</v>
          </cell>
        </row>
        <row r="10">
          <cell r="D10" t="str">
            <v>010 00 02220</v>
          </cell>
          <cell r="E10" t="str">
            <v>Музеи</v>
          </cell>
          <cell r="F10">
            <v>240</v>
          </cell>
          <cell r="G10" t="str">
            <v>Иные закупки товаров, работ и услуг для обеспечения государственных (муниципальных) нужд</v>
          </cell>
        </row>
        <row r="11">
          <cell r="D11" t="str">
            <v>010 00 02230</v>
          </cell>
          <cell r="E11" t="str">
            <v>Библиотеки</v>
          </cell>
          <cell r="F11">
            <v>300</v>
          </cell>
          <cell r="G11" t="str">
            <v>Социальное обеспечение и иные выплаты населению</v>
          </cell>
        </row>
        <row r="12">
          <cell r="D12" t="str">
            <v>010 00 02240</v>
          </cell>
          <cell r="E12" t="str">
            <v>Театры, концертные и другие организации исполнительских искусств</v>
          </cell>
          <cell r="F12">
            <v>310</v>
          </cell>
          <cell r="G12" t="str">
            <v>Публичные нормативные социальные выплаты гражданам</v>
          </cell>
        </row>
        <row r="13">
          <cell r="D13" t="str">
            <v>010 00 02250</v>
          </cell>
          <cell r="E13" t="str">
            <v>Образовательные организации высшего образования</v>
          </cell>
          <cell r="F13">
            <v>320</v>
          </cell>
          <cell r="G13" t="str">
            <v>Социальные выплаты гражданам, кроме публичных нормативных социальных выплат</v>
          </cell>
        </row>
        <row r="14">
          <cell r="D14" t="str">
            <v>010 00 02280</v>
          </cell>
          <cell r="E14" t="str">
            <v>Организации дополнительного образования</v>
          </cell>
          <cell r="F14">
            <v>360</v>
          </cell>
          <cell r="G14" t="str">
            <v>Иные выплаты населению</v>
          </cell>
        </row>
        <row r="15">
          <cell r="D15" t="str">
            <v>010 00 04000</v>
          </cell>
          <cell r="E15" t="str">
            <v>Мероприятия в установленной сфере деятельности</v>
          </cell>
          <cell r="F15">
            <v>400</v>
          </cell>
          <cell r="G15" t="str">
            <v>Капитальные вложения в объекты государственной (муниципальной) собственности</v>
          </cell>
        </row>
        <row r="16">
          <cell r="D16" t="str">
            <v>010 00 04040</v>
          </cell>
          <cell r="E16" t="str">
            <v>Мероприятия в сфере общегосударственного управления</v>
          </cell>
          <cell r="F16">
            <v>410</v>
          </cell>
          <cell r="G16" t="str">
            <v>Бюджетные инвестиции</v>
          </cell>
        </row>
        <row r="17">
          <cell r="D17" t="str">
            <v>010 00 04200</v>
          </cell>
          <cell r="E17" t="str">
            <v>Парковые комплексы</v>
          </cell>
          <cell r="F17">
            <v>450</v>
          </cell>
          <cell r="G17" t="str">
            <v>Бюджетные инвестиции иным юридическим лицам</v>
          </cell>
        </row>
        <row r="18">
          <cell r="D18" t="str">
            <v>010 00 04210</v>
          </cell>
          <cell r="E18" t="str">
            <v>Дворцы, дома и другие учреждения культуры</v>
          </cell>
          <cell r="F18">
            <v>460</v>
          </cell>
          <cell r="G18" t="str">
            <v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v>
          </cell>
        </row>
        <row r="19">
          <cell r="D19" t="str">
            <v>010 00 04220</v>
          </cell>
          <cell r="E19" t="str">
            <v>Музеи</v>
          </cell>
          <cell r="F19">
            <v>600</v>
          </cell>
          <cell r="G19" t="str">
            <v>Предоставление субсидий бюджетным, автономным учреждениям и иным некоммерческим организациям</v>
          </cell>
        </row>
        <row r="20">
          <cell r="D20" t="str">
            <v>010 00 04230</v>
          </cell>
          <cell r="E20" t="str">
            <v>Библиотеки</v>
          </cell>
          <cell r="F20">
            <v>610</v>
          </cell>
          <cell r="G20" t="str">
            <v>Субсидии бюджетным учреждениям</v>
          </cell>
        </row>
        <row r="21">
          <cell r="D21" t="str">
            <v>010 00 04240</v>
          </cell>
          <cell r="E21" t="str">
            <v>Театры, концертные и другие организации исполнительских искусств</v>
          </cell>
          <cell r="F21">
            <v>620</v>
          </cell>
          <cell r="G21" t="str">
            <v>Субсидии автономным учреждениям</v>
          </cell>
        </row>
        <row r="22">
          <cell r="D22" t="str">
            <v>010 00 04250</v>
          </cell>
          <cell r="E22" t="str">
            <v>Мероприятия в сфере высшего образования</v>
          </cell>
          <cell r="F22">
            <v>630</v>
          </cell>
          <cell r="G2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</row>
        <row r="23">
          <cell r="D23" t="str">
            <v>010 00 04280</v>
          </cell>
          <cell r="E23" t="str">
            <v>Мероприятия в сфере дополнительного образования</v>
          </cell>
          <cell r="F23">
            <v>700</v>
          </cell>
          <cell r="G23" t="str">
            <v>Обслуживание государственного (муниципального) долга</v>
          </cell>
        </row>
        <row r="24">
          <cell r="D24" t="str">
            <v>010 00 04510</v>
          </cell>
          <cell r="E24" t="str">
            <v>Мероприятия на обеспечение деятельности органов местного самоуправления в сфере культуры</v>
          </cell>
          <cell r="F24">
            <v>730</v>
          </cell>
          <cell r="G24" t="str">
            <v>Обслуживание муниципального долга</v>
          </cell>
        </row>
        <row r="25">
          <cell r="D25" t="str">
            <v>010 00 04610</v>
          </cell>
          <cell r="E25" t="str">
            <v>Мероприятия в сфере градостроительства</v>
          </cell>
          <cell r="F25">
            <v>800</v>
          </cell>
          <cell r="G25" t="str">
            <v>Иные бюджетные ассигнования</v>
          </cell>
        </row>
        <row r="26">
          <cell r="D26" t="str">
            <v>010 00 06000</v>
          </cell>
          <cell r="E26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F26">
            <v>810</v>
          </cell>
          <cell r="G26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</row>
        <row r="27">
          <cell r="D27" t="str">
            <v>010 00 06500</v>
          </cell>
          <cell r="E27" t="str">
            <v>Субсидии юридическим лицам в сфере культуры</v>
          </cell>
          <cell r="F27">
            <v>830</v>
          </cell>
          <cell r="G27" t="str">
            <v>Исполнение судебных актов</v>
          </cell>
        </row>
        <row r="28">
          <cell r="D28" t="str">
            <v>010 00 L5170</v>
          </cell>
          <cell r="E28" t="str">
            <v>Поддержка творческой деятельности и техническое оснащение детских и кукольных театров</v>
          </cell>
          <cell r="F28">
            <v>840</v>
          </cell>
          <cell r="G28" t="str">
            <v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v>
          </cell>
        </row>
        <row r="29">
          <cell r="D29" t="str">
            <v>010 00 R5190</v>
          </cell>
          <cell r="E29" t="str">
            <v>Мероприятия  на обеспечение муниципальных библиотек программным обеспечением и компьютерным оборудованием</v>
          </cell>
          <cell r="F29">
            <v>850</v>
          </cell>
          <cell r="G29" t="str">
            <v xml:space="preserve">Уплата налогов, сборов и иных платежей   </v>
          </cell>
        </row>
        <row r="30">
          <cell r="D30" t="str">
            <v>010 00 S3560</v>
          </cell>
          <cell r="E30" t="str">
            <v>Строительство и реконструкция объектов культуры</v>
          </cell>
          <cell r="F30">
            <v>870</v>
          </cell>
          <cell r="G30" t="str">
            <v>Резервные средства</v>
          </cell>
        </row>
        <row r="31">
          <cell r="D31" t="str">
            <v>010 00 S4670</v>
          </cell>
          <cell r="E31" t="str">
            <v>Создание выставочно-экспозиционных комплексов</v>
          </cell>
        </row>
        <row r="32">
          <cell r="D32" t="str">
            <v>010 00 S6150</v>
          </cell>
          <cell r="E32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">
          <cell r="D33" t="str">
            <v>010 A1 54540</v>
          </cell>
          <cell r="E33" t="str">
            <v>Создание модельных муниципальных библиотек</v>
          </cell>
        </row>
        <row r="34">
          <cell r="D34" t="str">
            <v>010 A1 55190</v>
          </cell>
          <cell r="E34" t="str">
            <v>Мероприятия на поддержку отрасли культуры</v>
          </cell>
        </row>
        <row r="35">
          <cell r="D35" t="str">
            <v>020 00 00000</v>
          </cell>
          <cell r="E35" t="str">
            <v>Муниципальная программа «Развитие физической культуры и спорта в городском округе Тольятти на 2022-2026 годы»</v>
          </cell>
        </row>
        <row r="36">
          <cell r="D36" t="str">
            <v>020 00 02000</v>
          </cell>
          <cell r="E36" t="str">
            <v>Финансовое обеспечение деятельности бюджетных и автономных учреждений</v>
          </cell>
        </row>
        <row r="37">
          <cell r="D37" t="str">
            <v>020 00 02280</v>
          </cell>
          <cell r="E37" t="str">
            <v>Организации дополнительного образования</v>
          </cell>
        </row>
        <row r="38">
          <cell r="D38" t="str">
            <v>020 00 02290</v>
          </cell>
          <cell r="E38" t="str">
            <v>Организация деятельности по спортивной подготовке</v>
          </cell>
        </row>
        <row r="39">
          <cell r="D39" t="str">
            <v>020 00 02360</v>
          </cell>
          <cell r="E39" t="str">
            <v>Учреждения, осуществляющие деятельность в области физической культуры и спорта</v>
          </cell>
        </row>
        <row r="40">
          <cell r="D40" t="str">
            <v>020 00 04000</v>
          </cell>
          <cell r="E40" t="str">
            <v>Мероприятия в установленной сфере деятельности</v>
          </cell>
        </row>
        <row r="41">
          <cell r="D41" t="str">
            <v>020 00 04100</v>
          </cell>
          <cell r="E41" t="str">
            <v>Бюджетные инвестиции</v>
          </cell>
        </row>
        <row r="42">
          <cell r="D42" t="str">
            <v>020 00 04280</v>
          </cell>
          <cell r="E42" t="str">
            <v>Мероприятия в сфере дополнительного образования</v>
          </cell>
        </row>
        <row r="43">
          <cell r="D43" t="str">
            <v>020 00 04290</v>
          </cell>
          <cell r="E43" t="str">
            <v>Мероприятия в сфере организации деятельности по спортивной подготовке</v>
          </cell>
        </row>
        <row r="44">
          <cell r="D44" t="str">
            <v>020 00 04360</v>
          </cell>
          <cell r="E44" t="str">
            <v>Мероприятия в области физической культуры и спорта</v>
          </cell>
        </row>
        <row r="45">
          <cell r="D45" t="str">
            <v>020 00 04600</v>
          </cell>
          <cell r="E45" t="str">
            <v>Мероприятия на обеспечение деятельности органов местного самоуправления в области физической культуры и спорта</v>
          </cell>
        </row>
        <row r="46">
          <cell r="D46" t="str">
            <v>020 00 S2000</v>
          </cell>
          <cell r="G46" t="str">
            <v>Стимулирующие субсидии на решение вопросов местного значения</v>
          </cell>
        </row>
        <row r="47">
          <cell r="D47" t="str">
            <v>020 00 S2002</v>
          </cell>
        </row>
        <row r="48">
          <cell r="D48" t="str">
            <v>020 00 S3340</v>
          </cell>
          <cell r="E4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49">
          <cell r="D49" t="str">
            <v>020 00 S4280</v>
          </cell>
          <cell r="E49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0">
          <cell r="D50" t="str">
            <v>020 00 S4680</v>
          </cell>
          <cell r="E50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1">
          <cell r="D51" t="str">
            <v>020 00 S6150</v>
          </cell>
          <cell r="E51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52">
          <cell r="D52" t="str">
            <v>020 Р5 51390</v>
          </cell>
        </row>
        <row r="53">
          <cell r="D53" t="str">
            <v>030 00 00000</v>
          </cell>
          <cell r="E53" t="str">
            <v>Муниципальная программа «Молодежь Тольятти на 2021-2030гг.»</v>
          </cell>
        </row>
        <row r="54">
          <cell r="D54" t="str">
            <v>030 00 02000</v>
          </cell>
          <cell r="E54" t="str">
            <v>Финансовое обеспечение деятельности бюджетных и автономных учреждений</v>
          </cell>
        </row>
        <row r="55">
          <cell r="D55" t="str">
            <v>030 00 02350</v>
          </cell>
          <cell r="E55" t="str">
            <v>Организации, осуществляющие обеспечение деятельности в области молодежной политики</v>
          </cell>
        </row>
        <row r="56">
          <cell r="D56" t="str">
            <v>030 00 04000</v>
          </cell>
          <cell r="E56" t="str">
            <v>Мероприятия в установленной сфере деятельности</v>
          </cell>
        </row>
        <row r="57">
          <cell r="D57" t="str">
            <v>030 00 04350</v>
          </cell>
          <cell r="E57" t="str">
            <v>Мероприятия в области молодежной политики</v>
          </cell>
        </row>
        <row r="58">
          <cell r="D58" t="str">
            <v>030 00 S3010</v>
          </cell>
          <cell r="E58" t="str">
            <v>Организация и проведение мероприятий с несовершеннолетними в период каникул и свободное от учебы время</v>
          </cell>
        </row>
        <row r="59">
          <cell r="D59" t="str">
            <v>050 00 00000</v>
          </cell>
          <cell r="E59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</row>
        <row r="60">
          <cell r="D60" t="str">
            <v>050 00 04000</v>
          </cell>
          <cell r="E60" t="str">
            <v>Мероприятия в установленной сфере деятельности</v>
          </cell>
        </row>
        <row r="61">
          <cell r="D61" t="str">
            <v>050 00 04270</v>
          </cell>
          <cell r="E61" t="str">
            <v>Мероприятия в общеобразовательных организациях</v>
          </cell>
        </row>
        <row r="62">
          <cell r="D62" t="str">
            <v>050 00 04280</v>
          </cell>
          <cell r="E62" t="str">
            <v>Мероприятия в сфере дополнительного образования</v>
          </cell>
        </row>
        <row r="63">
          <cell r="D63" t="str">
            <v>050 00 04340</v>
          </cell>
          <cell r="E63" t="str">
            <v>Мероприятия в сфере социального обслуживания населения</v>
          </cell>
        </row>
        <row r="64">
          <cell r="D64" t="str">
            <v>050 00 04370</v>
          </cell>
          <cell r="E64" t="str">
            <v>Мероприятия в области социальной политики</v>
          </cell>
        </row>
        <row r="65">
          <cell r="D65" t="str">
            <v>050 00 06000</v>
          </cell>
        </row>
        <row r="66">
          <cell r="D66" t="str">
            <v xml:space="preserve">050 00 06270 </v>
          </cell>
        </row>
        <row r="67">
          <cell r="D67" t="str">
            <v>050 00 09000</v>
          </cell>
          <cell r="E67" t="str">
            <v>Выплаты отдельным категориям граждан</v>
          </cell>
        </row>
        <row r="68">
          <cell r="D68" t="str">
            <v>050 00 09010</v>
          </cell>
          <cell r="E68" t="str">
            <v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</row>
        <row r="69">
          <cell r="D69" t="str">
            <v>050 00 09020</v>
          </cell>
          <cell r="E69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</row>
        <row r="70">
          <cell r="D70" t="str">
            <v>050 00 09030</v>
          </cell>
          <cell r="E70" t="str">
            <v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v>
          </cell>
        </row>
        <row r="71">
          <cell r="D71" t="str">
            <v>050 00 09050</v>
          </cell>
          <cell r="E71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</row>
        <row r="72">
          <cell r="D72" t="str">
            <v>050 00 09060</v>
          </cell>
          <cell r="E72" t="str">
            <v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v>
          </cell>
        </row>
        <row r="73">
          <cell r="D73" t="str">
            <v>050 00 09070</v>
          </cell>
          <cell r="E73" t="str">
            <v>Единовременная денежная выплата ко Дню памяти жертв политических репрессий (30 октября)</v>
          </cell>
        </row>
        <row r="74">
          <cell r="D74" t="str">
            <v>050 00 09080</v>
          </cell>
          <cell r="E74" t="str">
            <v>Единовременная денежная выплата к памятной дате России - Дню Героев Отечества (9 декабря)</v>
          </cell>
        </row>
        <row r="75">
          <cell r="D75" t="str">
            <v>050 00 09100</v>
          </cell>
          <cell r="E75" t="str">
            <v>Денежные выплаты на оплату социальных услуг, предоставляемых на условиях оплаты отдельным категориям граждан</v>
          </cell>
        </row>
        <row r="76">
          <cell r="D76" t="str">
            <v>050 00 09110</v>
          </cell>
          <cell r="E76" t="str">
            <v xml:space="preserve">Предоставление ежемесячной денежной выплаты Почетным гражданам городского округа Тольятти </v>
          </cell>
        </row>
        <row r="77">
          <cell r="D77" t="str">
            <v>050 00 09120</v>
          </cell>
          <cell r="E77" t="str">
            <v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</row>
        <row r="78">
          <cell r="D78" t="str">
            <v>050 00 09130</v>
          </cell>
          <cell r="E78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</row>
        <row r="79">
          <cell r="D79" t="str">
            <v>050 00 09140</v>
          </cell>
          <cell r="E79" t="str">
            <v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</row>
        <row r="80">
          <cell r="D80" t="str">
            <v>050 00 09150</v>
          </cell>
          <cell r="E80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v>
          </cell>
        </row>
        <row r="81">
          <cell r="D81" t="str">
            <v>050 00 09170</v>
          </cell>
          <cell r="E81" t="str">
            <v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v>
          </cell>
        </row>
        <row r="82">
          <cell r="D82" t="str">
            <v>050 00 09180</v>
          </cell>
          <cell r="E82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</row>
        <row r="83">
          <cell r="D83" t="str">
            <v>050 00 09190</v>
          </cell>
          <cell r="E83" t="str">
            <v xml:space="preserve">Выплата рентных платежей по договорам пожизненной ренты </v>
          </cell>
        </row>
        <row r="84">
          <cell r="D84" t="str">
            <v>050 00 09200</v>
          </cell>
          <cell r="E84" t="str">
            <v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v>
          </cell>
        </row>
        <row r="85">
          <cell r="D85" t="str">
            <v>050 00 09210</v>
          </cell>
          <cell r="E85" t="str">
            <v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v>
          </cell>
        </row>
        <row r="86">
          <cell r="D86" t="str">
            <v>050 00 09220</v>
          </cell>
        </row>
        <row r="87">
          <cell r="D87" t="str">
            <v>050 00 09230</v>
          </cell>
          <cell r="E87" t="str">
            <v>Предоставление единовременной денежной выплаты гражданам, находящимся в трудных жизненных ситуациях, чрезвычайных обстоятельствах</v>
          </cell>
        </row>
        <row r="88">
          <cell r="D88" t="str">
            <v>050 00 09240</v>
          </cell>
          <cell r="E88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</row>
        <row r="89">
          <cell r="D89" t="str">
            <v>050 00 09250</v>
          </cell>
          <cell r="E89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v>
          </cell>
        </row>
        <row r="90">
          <cell r="D90" t="str">
            <v>050 00 09270</v>
          </cell>
          <cell r="E90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</row>
        <row r="91">
          <cell r="D91" t="str">
            <v>050 00 09290</v>
          </cell>
          <cell r="E91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</row>
        <row r="92">
          <cell r="D92" t="str">
            <v>050 00 09300</v>
          </cell>
          <cell r="E92" t="str">
            <v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</row>
        <row r="93">
          <cell r="D93" t="str">
            <v>050 00 09310</v>
          </cell>
        </row>
        <row r="94">
          <cell r="D94" t="str">
            <v>050 00 09320</v>
          </cell>
          <cell r="E94" t="str">
            <v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v>
          </cell>
        </row>
        <row r="95">
          <cell r="D95" t="str">
            <v>050 00 09330</v>
          </cell>
          <cell r="E95" t="str">
            <v>Предоставление ежемесячной денежной выплаты к пенсии отдельным категориям граждан</v>
          </cell>
        </row>
        <row r="96">
          <cell r="D96" t="str">
            <v>050 00 09340</v>
          </cell>
          <cell r="E96" t="str">
            <v>Предоставление единовременного пособия на первоочередные нужды</v>
          </cell>
        </row>
        <row r="97">
          <cell r="D97" t="str">
            <v>050 00 09350</v>
          </cell>
          <cell r="E97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</row>
        <row r="98">
          <cell r="D98" t="str">
            <v>050 00 09360</v>
          </cell>
          <cell r="E98" t="str">
            <v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v>
          </cell>
        </row>
        <row r="99">
          <cell r="D99" t="str">
            <v xml:space="preserve">050 00 09370 </v>
          </cell>
        </row>
        <row r="100">
          <cell r="D100" t="str">
            <v xml:space="preserve">050 00 09380 </v>
          </cell>
        </row>
        <row r="101">
          <cell r="D101" t="str">
            <v>050 00 09390</v>
          </cell>
          <cell r="E101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</row>
        <row r="102">
          <cell r="D102" t="str">
            <v>050 00 09400</v>
          </cell>
          <cell r="E102" t="str">
            <v>Предоставление ежемесячной денежной выплаты на проезд для отдельных категорий граждан из числа инвалидов</v>
          </cell>
        </row>
        <row r="103">
          <cell r="D103" t="str">
            <v>050 00 75000</v>
          </cell>
          <cell r="E103" t="str">
            <v>Субвенции</v>
          </cell>
        </row>
        <row r="104">
          <cell r="D104" t="str">
            <v>050 00 75170</v>
          </cell>
          <cell r="E104" t="str">
            <v>Вознаграждение, причитающееся приемному родителю, патронатному воспитателю</v>
          </cell>
        </row>
        <row r="105">
          <cell r="D105" t="str">
            <v>050 00 75240</v>
          </cell>
          <cell r="E105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</row>
        <row r="106">
          <cell r="D106" t="str">
            <v>050 00 S3230</v>
          </cell>
          <cell r="E106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</row>
        <row r="107">
          <cell r="D107" t="str">
            <v>060 00 00000</v>
          </cell>
          <cell r="E107" t="str">
            <v>Муниципальная программа «Профилактика наркомании населения городского округа Тольятти на 2019-2023 годы»</v>
          </cell>
        </row>
        <row r="108">
          <cell r="D108" t="str">
            <v>060 00 04000</v>
          </cell>
          <cell r="E108" t="str">
            <v>Мероприятия в установленной сфере деятельности</v>
          </cell>
        </row>
        <row r="109">
          <cell r="D109" t="str">
            <v>060 00 04150</v>
          </cell>
          <cell r="E109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110">
          <cell r="D110" t="str">
            <v>070 00 00000</v>
          </cell>
          <cell r="E110" t="str">
            <v>Муниципальная программа «Развитие системы образования городского округа Тольятти на 2021-2027 годы»</v>
          </cell>
        </row>
        <row r="111">
          <cell r="D111" t="str">
            <v>070 00 02000</v>
          </cell>
          <cell r="E111" t="str">
            <v>Финансовое обеспечение деятельности бюджетных и автономных учреждений</v>
          </cell>
        </row>
        <row r="112">
          <cell r="D112" t="str">
            <v>070 00 02260</v>
          </cell>
          <cell r="E112" t="str">
            <v>Дошкольные образовательные организации</v>
          </cell>
        </row>
        <row r="113">
          <cell r="D113" t="str">
            <v>070 00 02270</v>
          </cell>
          <cell r="E113" t="str">
            <v>Общеобразовательные организации</v>
          </cell>
        </row>
        <row r="114">
          <cell r="D114" t="str">
            <v>070 00 02280</v>
          </cell>
          <cell r="E114" t="str">
            <v>Организации дополнительного образования</v>
          </cell>
        </row>
        <row r="115">
          <cell r="D115" t="str">
            <v>070 00 02300</v>
          </cell>
          <cell r="E115" t="str">
            <v>Организации, осуществляющие обеспечение образовательной деятельности</v>
          </cell>
        </row>
        <row r="116">
          <cell r="D116" t="str">
            <v>070 00 04000</v>
          </cell>
          <cell r="E116" t="str">
            <v>Мероприятия в установленной сфере деятельности</v>
          </cell>
        </row>
        <row r="117">
          <cell r="D117" t="str">
            <v>070 00 04100</v>
          </cell>
          <cell r="E117" t="str">
            <v>Бюджетные инвестиции</v>
          </cell>
        </row>
        <row r="118">
          <cell r="D118" t="str">
            <v>070 00 04260</v>
          </cell>
          <cell r="E118" t="str">
            <v>Мероприятия в сфере дошкольного образования</v>
          </cell>
        </row>
        <row r="119">
          <cell r="D119" t="str">
            <v>070 00 04270</v>
          </cell>
          <cell r="E119" t="str">
            <v>Мероприятия в общеобразовательных организациях</v>
          </cell>
        </row>
        <row r="120">
          <cell r="D120" t="str">
            <v>070 00 04280</v>
          </cell>
          <cell r="E120" t="str">
            <v>Мероприятия в сфере дополнительного образования</v>
          </cell>
        </row>
        <row r="121">
          <cell r="D121" t="str">
            <v>070 00 04300</v>
          </cell>
          <cell r="E121" t="str">
            <v>Мероприятия в организациях, осуществляющих обеспечение образовательной деятельности</v>
          </cell>
        </row>
        <row r="122">
          <cell r="D122" t="str">
            <v>070 00 06000</v>
          </cell>
          <cell r="E122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123">
          <cell r="D123" t="str">
            <v>070 00 06270</v>
          </cell>
          <cell r="E123" t="str">
            <v>Субсидии юридическим лицам в сфере общего образования</v>
          </cell>
        </row>
        <row r="124">
          <cell r="D124" t="str">
            <v>070 00 10000</v>
          </cell>
          <cell r="E124" t="str">
            <v>Субсидии некоммерческим организациям</v>
          </cell>
        </row>
        <row r="125">
          <cell r="D125" t="str">
            <v>070 00 10260</v>
          </cell>
          <cell r="E125" t="str">
            <v>Субсидии некоммерческим организациям в сфере дошкольного образования</v>
          </cell>
        </row>
        <row r="126">
          <cell r="D126" t="str">
            <v>070 00 12000</v>
          </cell>
          <cell r="E126" t="str">
            <v>Финансовое обеспечение деятельности казенных учреждений</v>
          </cell>
        </row>
        <row r="127">
          <cell r="D127" t="str">
            <v>070 00 12300</v>
          </cell>
          <cell r="E127" t="str">
            <v>Организации, осуществляющие обеспечение образовательной деятельности</v>
          </cell>
        </row>
        <row r="128">
          <cell r="D128" t="str">
            <v>070 00 75000</v>
          </cell>
          <cell r="E128" t="str">
            <v>Субвенции</v>
          </cell>
        </row>
        <row r="129">
          <cell r="D129" t="str">
            <v>070 00 75020</v>
          </cell>
          <cell r="E129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</row>
        <row r="130">
          <cell r="D130" t="str">
            <v>070 00 75050</v>
          </cell>
          <cell r="E130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</row>
        <row r="131">
          <cell r="D131" t="str">
            <v>070 00 75060</v>
          </cell>
          <cell r="E131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</row>
        <row r="132">
          <cell r="D132" t="str">
            <v>070 00 75230</v>
          </cell>
        </row>
        <row r="133">
          <cell r="D133" t="str">
            <v>070 00 75270</v>
          </cell>
          <cell r="E133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</row>
        <row r="134">
          <cell r="D134" t="str">
            <v>070 00 75280</v>
          </cell>
          <cell r="E134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</row>
        <row r="135">
          <cell r="D135" t="str">
            <v>070 00 75300</v>
          </cell>
          <cell r="E135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</row>
        <row r="136">
          <cell r="D136" t="str">
            <v>070 00 75470</v>
          </cell>
          <cell r="E136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</row>
        <row r="137">
          <cell r="D137" t="str">
            <v>070 00 L0270</v>
          </cell>
          <cell r="E137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38">
          <cell r="D138" t="str">
            <v>070 00 L3040</v>
          </cell>
          <cell r="E138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</row>
        <row r="139">
          <cell r="D139" t="str">
            <v>070 00 R3030</v>
          </cell>
          <cell r="E139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</row>
        <row r="140">
          <cell r="D140" t="str">
            <v>070 00 S0310</v>
          </cell>
          <cell r="E140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1">
          <cell r="D141" t="str">
            <v>070 00 S3340</v>
          </cell>
          <cell r="E14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2">
          <cell r="D142" t="str">
            <v>070 00 S3350</v>
          </cell>
          <cell r="E14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3">
          <cell r="D143" t="str">
            <v>070 00 S3400</v>
          </cell>
          <cell r="E143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4">
          <cell r="D144" t="str">
            <v>070 00 S3940</v>
          </cell>
          <cell r="E14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5">
          <cell r="D145" t="str">
            <v>070 00 S3950</v>
          </cell>
        </row>
        <row r="146">
          <cell r="D146" t="str">
            <v>070 00 S4680</v>
          </cell>
          <cell r="E146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147">
          <cell r="D147" t="str">
            <v>070 00 S4720</v>
          </cell>
          <cell r="E14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8">
          <cell r="D148" t="str">
            <v>070 00 S4940</v>
          </cell>
          <cell r="E14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49">
          <cell r="D149" t="str">
            <v>070 00 S4950</v>
          </cell>
          <cell r="E149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50">
          <cell r="D150" t="str">
            <v>070 Е1 55200</v>
          </cell>
          <cell r="E150" t="str">
            <v xml:space="preserve">Создание новых мест в общеобразовательных организациях </v>
          </cell>
        </row>
        <row r="151">
          <cell r="D151" t="str">
            <v>070 E1 5520Z</v>
          </cell>
          <cell r="E151" t="str">
            <v xml:space="preserve">Создание новых мест в общеобразовательных организациях </v>
          </cell>
        </row>
        <row r="152">
          <cell r="D152" t="str">
            <v>080 00 00000</v>
          </cell>
          <cell r="E152" t="str">
            <v>Муниципальная программа городского округа Тольятти «Молодой семье - доступное жилье» на 2014-2025 годы</v>
          </cell>
        </row>
        <row r="153">
          <cell r="D153" t="str">
            <v>080 00 04110</v>
          </cell>
          <cell r="E153" t="str">
            <v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v>
          </cell>
        </row>
        <row r="154">
          <cell r="D154" t="str">
            <v>080 00 L0000</v>
          </cell>
        </row>
        <row r="155">
          <cell r="D155" t="str">
            <v>080 00 L0200</v>
          </cell>
        </row>
        <row r="156">
          <cell r="D156" t="str">
            <v>080 00 L4970</v>
          </cell>
          <cell r="E156" t="str">
            <v xml:space="preserve">Предоставление молодым семьям социальных выплат на приобретение жилья или строительство индивидуального жилого дома </v>
          </cell>
        </row>
        <row r="157">
          <cell r="D157" t="str">
            <v>090 00 00000</v>
          </cell>
          <cell r="E157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</row>
        <row r="158">
          <cell r="D158" t="str">
            <v>090 00 02000</v>
          </cell>
          <cell r="E158" t="str">
            <v>Финансовое обеспечение деятельности бюджетных и автономных учреждений</v>
          </cell>
        </row>
        <row r="159">
          <cell r="D159" t="str">
            <v>090 00 02160</v>
          </cell>
          <cell r="E159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</row>
        <row r="160">
          <cell r="D160" t="str">
            <v>090 00 02430</v>
          </cell>
          <cell r="E160" t="str">
            <v>Учреждения, осуществляющие деятельность по другим вопросам в области жилищно-коммунального хозяйства</v>
          </cell>
        </row>
        <row r="161">
          <cell r="D161" t="str">
            <v>090 00 04000</v>
          </cell>
          <cell r="E161" t="str">
            <v>Мероприятия в установленной сфере деятельности</v>
          </cell>
        </row>
        <row r="162">
          <cell r="D162" t="str">
            <v>090 00 04040</v>
          </cell>
          <cell r="E162" t="str">
            <v>Мероприятия в сфере общегосударственного управления</v>
          </cell>
        </row>
        <row r="163">
          <cell r="D163" t="str">
            <v>090 00 04280</v>
          </cell>
          <cell r="E163" t="str">
            <v>Мероприятия в сфере дополнительного образования</v>
          </cell>
        </row>
        <row r="164">
          <cell r="D164" t="str">
            <v>090 00 04290</v>
          </cell>
          <cell r="E164" t="str">
            <v>Мероприятия в сфере организации деятельности по спортивной подготовке</v>
          </cell>
        </row>
        <row r="165">
          <cell r="D165" t="str">
            <v xml:space="preserve">090 00 12000 </v>
          </cell>
          <cell r="E165" t="str">
            <v>Финансовое обеспечение деятельности казенных учреждений</v>
          </cell>
        </row>
        <row r="166">
          <cell r="D166" t="str">
            <v>090 00 12140</v>
          </cell>
          <cell r="E166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167">
          <cell r="D167" t="str">
            <v>100 00 00000</v>
          </cell>
          <cell r="E167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</row>
        <row r="168">
          <cell r="D168" t="str">
            <v>100 00 02000</v>
          </cell>
          <cell r="E168" t="str">
            <v>Финансовое обеспечение деятельности бюджетных и автономных учреждений</v>
          </cell>
        </row>
        <row r="169">
          <cell r="D169" t="str">
            <v>100 00 02320</v>
          </cell>
          <cell r="E169" t="str">
            <v>Учреждения, осуществляющие деятельность в сфере градостроительной деятельности</v>
          </cell>
        </row>
        <row r="170">
          <cell r="D170" t="str">
            <v>100 00 04000</v>
          </cell>
          <cell r="E170" t="str">
            <v>Мероприятия в установленной сфере деятельности</v>
          </cell>
        </row>
        <row r="171">
          <cell r="D171" t="str">
            <v>100 00 04310</v>
          </cell>
          <cell r="E171" t="str">
            <v>Мероприятия в области застройки территорий</v>
          </cell>
        </row>
        <row r="172">
          <cell r="D172" t="str">
            <v>100 00 04320</v>
          </cell>
          <cell r="E172" t="str">
            <v>Мероприятия в организациях, осуществляющих обеспечение градостроительной деятельности</v>
          </cell>
        </row>
        <row r="173">
          <cell r="D173" t="str">
            <v>100 00 12000</v>
          </cell>
        </row>
        <row r="174">
          <cell r="D174" t="str">
            <v>100 00 12320</v>
          </cell>
        </row>
        <row r="175">
          <cell r="D175" t="str">
            <v>100 F1 50210</v>
          </cell>
        </row>
        <row r="176">
          <cell r="D176" t="str">
            <v>100 F1 5021Z</v>
          </cell>
        </row>
        <row r="177">
          <cell r="D177" t="str">
            <v>110 00 00000</v>
          </cell>
          <cell r="E177" t="str">
            <v>Муниципальная программа «Развитие информационно-телекоммуникационной инфраструктуры городского округа Тольятти на 2022-2026 годы»</v>
          </cell>
        </row>
        <row r="178">
          <cell r="D178" t="str">
            <v>110 00 02000</v>
          </cell>
          <cell r="E178" t="str">
            <v>Финансовое обеспечение деятельности бюджетных и автономных учреждений</v>
          </cell>
        </row>
        <row r="179">
          <cell r="D179" t="str">
            <v>110 00 02470</v>
          </cell>
          <cell r="E179" t="str">
            <v>Учреждения, обеспечивающие предоставление государственных и муниципальных услуг</v>
          </cell>
        </row>
        <row r="180">
          <cell r="D180" t="str">
            <v>110 00 02480</v>
          </cell>
        </row>
        <row r="181">
          <cell r="D181" t="str">
            <v>110 00 04000</v>
          </cell>
          <cell r="E181" t="str">
            <v>Мероприятия в установленной сфере деятельности</v>
          </cell>
        </row>
        <row r="182">
          <cell r="D182" t="str">
            <v>110 00 04460</v>
          </cell>
          <cell r="E182" t="str">
            <v>Мероприятия в сфере информационно-коммуникационных технологий и связи</v>
          </cell>
        </row>
        <row r="183">
          <cell r="D183" t="str">
            <v>110 00 04470</v>
          </cell>
          <cell r="E183" t="str">
            <v>Мероприятия в учреждениях, обеспечивающих предоставление государственных и муниципальных услуг</v>
          </cell>
        </row>
        <row r="184">
          <cell r="D184" t="str">
            <v>110 00 75000</v>
          </cell>
          <cell r="E184" t="str">
            <v>Субвенции</v>
          </cell>
        </row>
        <row r="185">
          <cell r="D185" t="str">
            <v>110 00 75120</v>
          </cell>
          <cell r="E185" t="str">
            <v>Организация деятельности в сфере охраны окружающей среды</v>
          </cell>
        </row>
        <row r="186">
          <cell r="D186" t="str">
            <v>110 00 75180</v>
          </cell>
          <cell r="E1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187">
          <cell r="D187" t="str">
            <v>110 00 75190</v>
          </cell>
          <cell r="E187" t="str">
            <v>Меры по осуществлению деятельности по опеке и попечительству в отношении совершеннолетних граждан</v>
          </cell>
        </row>
        <row r="188">
          <cell r="D188" t="str">
            <v>110 00 75200</v>
          </cell>
          <cell r="E188" t="str">
            <v>Организация деятельности в сфере охраны труда</v>
          </cell>
        </row>
        <row r="189">
          <cell r="D189" t="str">
            <v>120 00 00000</v>
          </cell>
          <cell r="E189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</row>
        <row r="190">
          <cell r="D190" t="str">
            <v>120 00 02000</v>
          </cell>
          <cell r="E190" t="str">
            <v>Финансовое обеспечение деятельности бюджетных и автономных учреждений</v>
          </cell>
        </row>
        <row r="191">
          <cell r="D191" t="str">
            <v>120 00 02070</v>
          </cell>
          <cell r="E191" t="str">
            <v>Учреждения, осуществляющие деятельность  в сфере национальной экономики</v>
          </cell>
        </row>
        <row r="192">
          <cell r="D192" t="str">
            <v>120 00 04000</v>
          </cell>
          <cell r="E192" t="str">
            <v>Мероприятия в установленной сфере деятельности</v>
          </cell>
        </row>
        <row r="193">
          <cell r="D193" t="str">
            <v>120 00 04070</v>
          </cell>
          <cell r="E193" t="str">
            <v>Мероприятия в сфере национальной экономики</v>
          </cell>
        </row>
        <row r="194">
          <cell r="D194" t="str">
            <v>130 00 00000</v>
          </cell>
          <cell r="E194" t="str">
            <v>Муниципальная программа «Тольятти - чистый город на 2020-2024 годы»</v>
          </cell>
        </row>
        <row r="195">
          <cell r="D195" t="str">
            <v>130 00 02000</v>
          </cell>
          <cell r="E195" t="str">
            <v>Финансовое обеспечение деятельности бюджетных и автономных учреждений</v>
          </cell>
        </row>
        <row r="196">
          <cell r="D196" t="str">
            <v>130 00 02430</v>
          </cell>
          <cell r="E196" t="str">
            <v>Учреждения, осуществляющие деятельность по другим вопросам в области жилищно-коммунального хозяйства</v>
          </cell>
        </row>
        <row r="197">
          <cell r="D197" t="str">
            <v>130 00 04000</v>
          </cell>
          <cell r="E197" t="str">
            <v>Мероприятия в установленной сфере деятельности</v>
          </cell>
        </row>
        <row r="198">
          <cell r="D198" t="str">
            <v>130 00 04420</v>
          </cell>
          <cell r="E198" t="str">
            <v>Мероприятия в области благоустройства</v>
          </cell>
        </row>
        <row r="199">
          <cell r="D199" t="str">
            <v>130 00 04430</v>
          </cell>
          <cell r="E199" t="str">
            <v>Мероприятия в учреждениях, осуществляющих деятельность по другим вопросам в области жилищно-коммунального хозяйства</v>
          </cell>
        </row>
        <row r="200">
          <cell r="D200" t="str">
            <v>130 00 75000</v>
          </cell>
          <cell r="E200" t="str">
            <v>Субвенции</v>
          </cell>
        </row>
        <row r="201">
          <cell r="D201" t="str">
            <v>130 00 75370</v>
          </cell>
          <cell r="E201" t="str">
            <v>Осуществление деятельности и организация мероприятий по обращению с животными без владельцев</v>
          </cell>
        </row>
        <row r="202">
          <cell r="D202" t="str">
            <v>130 00 S4540</v>
          </cell>
          <cell r="E202" t="str">
            <v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v>
          </cell>
        </row>
        <row r="203">
          <cell r="D203" t="str">
            <v>140 00 00000</v>
          </cell>
          <cell r="E203" t="str">
            <v>Муниципальная программа «Капитальный ремонт многоквартирных домов городского округа Тольятти на 2019-2023 годы»</v>
          </cell>
        </row>
        <row r="204">
          <cell r="D204" t="str">
            <v>140 00 04000</v>
          </cell>
          <cell r="E204" t="str">
            <v>Мероприятия в установленной сфере деятельности</v>
          </cell>
        </row>
        <row r="205">
          <cell r="D205" t="str">
            <v>140 00 04130</v>
          </cell>
          <cell r="E205" t="str">
            <v>Мероприятия в области жилищного хозяйства</v>
          </cell>
        </row>
        <row r="206">
          <cell r="D206" t="str">
            <v>140 00 04410</v>
          </cell>
          <cell r="E206" t="str">
            <v>Мероприятия в области коммунального хозяйства</v>
          </cell>
        </row>
        <row r="207">
          <cell r="D207" t="str">
            <v>150 00 00000</v>
          </cell>
          <cell r="E207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</row>
        <row r="208">
          <cell r="D208" t="str">
            <v>151 00 00000</v>
          </cell>
          <cell r="E208" t="str">
            <v xml:space="preserve">Подпрограмма «Содержание улично-дорожной сети городского округа Тольятти на 2021-2025гг.» </v>
          </cell>
        </row>
        <row r="209">
          <cell r="D209" t="str">
            <v>151 00 04000</v>
          </cell>
          <cell r="E209" t="str">
            <v>Мероприятия в установленной сфере деятельности</v>
          </cell>
        </row>
        <row r="210">
          <cell r="D210" t="str">
            <v>151 00 04180</v>
          </cell>
          <cell r="E210" t="str">
            <v>Мероприятия в сфере дорожного хозяйства</v>
          </cell>
        </row>
        <row r="211">
          <cell r="D211" t="str">
            <v>151 00 04420</v>
          </cell>
          <cell r="E211" t="str">
            <v>Мероприятия в области благоустройства</v>
          </cell>
        </row>
        <row r="212">
          <cell r="D212" t="str">
            <v>152 00 00000</v>
          </cell>
          <cell r="E212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</row>
        <row r="213">
          <cell r="D213" t="str">
            <v>152 00 04000</v>
          </cell>
          <cell r="E213" t="str">
            <v>Мероприятия в установленной сфере деятельности</v>
          </cell>
        </row>
        <row r="214">
          <cell r="D214" t="str">
            <v>152 00 04100</v>
          </cell>
          <cell r="E214" t="str">
            <v>Бюджетные инвестиции</v>
          </cell>
        </row>
        <row r="215">
          <cell r="D215" t="str">
            <v>152 00 04180</v>
          </cell>
          <cell r="E215" t="str">
            <v>Мероприятия в сфере дорожного хозяйства</v>
          </cell>
        </row>
        <row r="216">
          <cell r="D216" t="str">
            <v>152 00 S3270</v>
          </cell>
          <cell r="E216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</row>
        <row r="217">
          <cell r="D217" t="str">
            <v>152 F1 50210</v>
          </cell>
          <cell r="E217" t="str">
            <v>Стимулирование программ развития жилищного строительства субъектов Российской Федерации</v>
          </cell>
        </row>
        <row r="218">
          <cell r="D218" t="str">
            <v>152 F1 5021Z</v>
          </cell>
          <cell r="E218" t="str">
            <v>Стимулирование программ развития жилищного строительства субъектов Российской Федерации</v>
          </cell>
        </row>
        <row r="219">
          <cell r="D219" t="str">
            <v>152 R1 53930</v>
          </cell>
          <cell r="E219" t="str">
            <v>Финансовое обеспечение дорожной деятельности в рамках реализации национального проекта «Безопасные и качественные автомобильные дороги»</v>
          </cell>
        </row>
        <row r="220">
          <cell r="D220" t="str">
            <v>154 00 00000</v>
          </cell>
          <cell r="E220" t="str">
            <v xml:space="preserve">Подпрограмма «Повышение безопасности дорожного движения на период 2021-2025гг.»                      </v>
          </cell>
        </row>
        <row r="221">
          <cell r="D221" t="str">
            <v xml:space="preserve">154 00 04000 </v>
          </cell>
          <cell r="E221" t="str">
            <v>Мероприятия в установленной сфере деятельности</v>
          </cell>
        </row>
        <row r="222">
          <cell r="D222" t="str">
            <v xml:space="preserve">154 00 04180 </v>
          </cell>
          <cell r="E222" t="str">
            <v>Мероприятия в сфере дорожного хозяйства</v>
          </cell>
        </row>
        <row r="223">
          <cell r="D223" t="str">
            <v>154 00 12000</v>
          </cell>
          <cell r="E223" t="str">
            <v>Финансовое обеспечение деятельности казенных учреждений</v>
          </cell>
        </row>
        <row r="224">
          <cell r="D224" t="str">
            <v>154 00 12180</v>
          </cell>
          <cell r="E224" t="str">
            <v>Учреждения, осуществляющие деятельность в сфере дорожного хозяйства</v>
          </cell>
        </row>
        <row r="225">
          <cell r="D225" t="str">
            <v xml:space="preserve">155 00 00000 </v>
          </cell>
          <cell r="E225" t="str">
            <v xml:space="preserve">Подпрограмма «Развитие городского пассажирского транспорта в городском округе Тольятти на период 2021-2025гг.» </v>
          </cell>
        </row>
        <row r="226">
          <cell r="D226" t="str">
            <v xml:space="preserve">155 00 04000 </v>
          </cell>
          <cell r="E226" t="str">
            <v>Мероприятия в установленной сфере деятельности</v>
          </cell>
        </row>
        <row r="227">
          <cell r="D227" t="str">
            <v xml:space="preserve">155 00 04090 </v>
          </cell>
          <cell r="E227" t="str">
            <v>Мероприятия в сфере транспорта</v>
          </cell>
        </row>
        <row r="228">
          <cell r="D228" t="str">
            <v xml:space="preserve">155 00 04190 </v>
          </cell>
        </row>
        <row r="229">
          <cell r="D229" t="str">
            <v>155 00 06000</v>
          </cell>
          <cell r="E229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230">
          <cell r="D230" t="str">
            <v>155 00 06530</v>
          </cell>
          <cell r="E230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</row>
        <row r="231">
          <cell r="D231" t="str">
            <v>155 00 75000</v>
          </cell>
          <cell r="E231" t="str">
            <v>Субвенции</v>
          </cell>
        </row>
        <row r="232">
          <cell r="D232" t="str">
            <v>155 00 75130</v>
          </cell>
          <cell r="E232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33">
          <cell r="D233" t="str">
            <v>155 00 S3990</v>
          </cell>
          <cell r="E233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</row>
        <row r="234">
          <cell r="D234" t="str">
            <v>160 00 00000</v>
          </cell>
          <cell r="E234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</row>
        <row r="235">
          <cell r="D235" t="str">
            <v>160 00 04000</v>
          </cell>
          <cell r="E235" t="str">
            <v>Мероприятия в установленной сфере деятельности</v>
          </cell>
        </row>
        <row r="236">
          <cell r="D236" t="str">
            <v>160 00 04150</v>
          </cell>
          <cell r="E236" t="str">
            <v>Мероприятия,  осуществляемые учреждениями в сфере обеспечения национальной безопасности и правоохранительной деятельности</v>
          </cell>
        </row>
        <row r="237">
          <cell r="D237" t="str">
            <v>160 00 10000</v>
          </cell>
          <cell r="E237" t="str">
            <v>Субсидии некоммерческим организациям</v>
          </cell>
        </row>
        <row r="238">
          <cell r="D238" t="str">
            <v>160 00 10050</v>
          </cell>
          <cell r="E238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v>
          </cell>
        </row>
        <row r="239">
          <cell r="D239" t="str">
            <v>160 00 12000</v>
          </cell>
          <cell r="E239" t="str">
            <v>Финансовое обеспечение деятельности казенных учреждений</v>
          </cell>
        </row>
        <row r="240">
          <cell r="D240" t="str">
            <v>160 00 12150</v>
          </cell>
          <cell r="E240" t="str">
            <v>Учреждения, осуществляющие деятельность в сфере национальной безопасности и правоохранительной деятельности</v>
          </cell>
        </row>
        <row r="241">
          <cell r="D241" t="str">
            <v>160 00 S3300</v>
          </cell>
          <cell r="E241" t="str">
            <v>Обеспечение деятельности народных дружин</v>
          </cell>
        </row>
        <row r="242">
          <cell r="D242" t="str">
            <v>170 00 00000</v>
          </cell>
          <cell r="E242" t="str">
            <v>Муниципальная программа «Противодействие коррупции в городском округе Тольятти на 2022-2026 годы»</v>
          </cell>
        </row>
        <row r="243">
          <cell r="D243" t="str">
            <v>170 00 04000</v>
          </cell>
          <cell r="E243" t="str">
            <v>Мероприятия в установленной сфере деятельности</v>
          </cell>
        </row>
        <row r="244">
          <cell r="D244" t="str">
            <v>170 00 04040</v>
          </cell>
          <cell r="E244" t="str">
            <v>Мероприятия в сфере общегосударственного управления</v>
          </cell>
        </row>
        <row r="245">
          <cell r="D245" t="str">
            <v>220 00 00000</v>
          </cell>
          <cell r="E245" t="str">
            <v>Муниципальная программа «Развитие органов местного самоуправления городского округа Тольятти на 2017-2022 годы»</v>
          </cell>
        </row>
        <row r="246">
          <cell r="D246" t="str">
            <v>220 00 02000</v>
          </cell>
          <cell r="E246" t="str">
            <v>Финансовое обеспечение деятельности бюджетных и автономных учреждений</v>
          </cell>
        </row>
        <row r="247">
          <cell r="D247" t="str">
            <v>220 00 02080</v>
          </cell>
          <cell r="E247" t="str">
            <v xml:space="preserve">Учреждения, осуществляющие деятельность в сфере средств массовой информации </v>
          </cell>
        </row>
        <row r="248">
          <cell r="D248" t="str">
            <v>220 00 04000</v>
          </cell>
          <cell r="E248" t="str">
            <v>Мероприятия в установленной сфере деятельности</v>
          </cell>
        </row>
        <row r="249">
          <cell r="D249" t="str">
            <v>220 00 04040</v>
          </cell>
          <cell r="E249" t="str">
            <v>Мероприятия в сфере общегосударственного управления</v>
          </cell>
        </row>
        <row r="250">
          <cell r="D250" t="str">
            <v xml:space="preserve">220 00 04120 </v>
          </cell>
          <cell r="E250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251">
          <cell r="D251" t="str">
            <v>220 00 08000</v>
          </cell>
          <cell r="E251" t="str">
            <v>Доплаты к пенсиям, дополнительное пенсионное обеспечение</v>
          </cell>
        </row>
        <row r="252">
          <cell r="D252" t="str">
            <v>220 00 08010</v>
          </cell>
          <cell r="E252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</row>
        <row r="253">
          <cell r="D253" t="str">
            <v>220 00 11000</v>
          </cell>
          <cell r="E253" t="str">
            <v>Руководство и управление в сфере установленных функций органов местного самоуправления</v>
          </cell>
        </row>
        <row r="254">
          <cell r="D254" t="str">
            <v>220 00 11010</v>
          </cell>
          <cell r="E254" t="str">
            <v>Глава муниципального образования</v>
          </cell>
        </row>
        <row r="255">
          <cell r="D255" t="str">
            <v>220 00 11040</v>
          </cell>
          <cell r="E255" t="str">
            <v>Центральный аппарат</v>
          </cell>
        </row>
        <row r="256">
          <cell r="D256" t="str">
            <v>220 00 12000</v>
          </cell>
          <cell r="E256" t="str">
            <v>Финансовое обеспечение деятельности казенных учреждений</v>
          </cell>
        </row>
        <row r="257">
          <cell r="D257" t="str">
            <v>220 00 12040</v>
          </cell>
          <cell r="E257" t="str">
            <v>Учреждения, осуществляющие деятельность в сфере общегосударственного управления</v>
          </cell>
        </row>
        <row r="258">
          <cell r="D258" t="str">
            <v>220 00 12060</v>
          </cell>
          <cell r="E258" t="str">
            <v>Учреждения, осуществляющие деятельность в сфере обеспечения хозяйственного обслуживания</v>
          </cell>
        </row>
        <row r="259">
          <cell r="D259" t="str">
            <v>220 00 75000</v>
          </cell>
          <cell r="E259" t="str">
            <v>Субвенции</v>
          </cell>
        </row>
        <row r="260">
          <cell r="D260" t="str">
            <v>220 00 75080</v>
          </cell>
          <cell r="E260" t="str">
            <v>Организация деятельности в сфере обеспечения жильем отдельных категорий граждан</v>
          </cell>
        </row>
        <row r="261">
          <cell r="D261" t="str">
            <v>220 00 75120</v>
          </cell>
          <cell r="E261" t="str">
            <v>Организация деятельности в сфере охраны окружающей среды</v>
          </cell>
        </row>
        <row r="262">
          <cell r="D262" t="str">
            <v>220 00 75130</v>
          </cell>
          <cell r="E262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63">
          <cell r="D263" t="str">
            <v>220 00 75150</v>
          </cell>
          <cell r="E263" t="str">
            <v>Организация деятельности в сфере архивного дела</v>
          </cell>
        </row>
        <row r="264">
          <cell r="D264" t="str">
            <v>220 00 75160</v>
          </cell>
          <cell r="E264" t="str">
            <v>Организация деятельности административных комиссий</v>
          </cell>
        </row>
        <row r="265">
          <cell r="D265" t="str">
            <v>220 00 75180</v>
          </cell>
          <cell r="E265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266">
          <cell r="D266" t="str">
            <v>220 00 75190</v>
          </cell>
          <cell r="E266" t="str">
            <v>Меры по осуществлению деятельности по опеке и попечительству в отношении совершеннолетних граждан</v>
          </cell>
        </row>
        <row r="267">
          <cell r="D267" t="str">
            <v>220 00 75200</v>
          </cell>
          <cell r="E267" t="str">
            <v>Организация деятельности в сфере охраны труда</v>
          </cell>
        </row>
        <row r="268">
          <cell r="D268" t="str">
            <v>220 00 75370</v>
          </cell>
          <cell r="E268" t="str">
            <v>Осуществление деятельности и организация мероприятий по обращению с животными без владельцев</v>
          </cell>
        </row>
        <row r="269">
          <cell r="D269" t="str">
            <v>221 00 00000</v>
          </cell>
          <cell r="E269" t="str">
            <v>Подпрограмма «Развитие муниципальной службы в городском округе Тольятти на 2017-2022 годы»</v>
          </cell>
        </row>
        <row r="270">
          <cell r="D270" t="str">
            <v>221 00 04000</v>
          </cell>
          <cell r="E270" t="str">
            <v>Мероприятия в установленной сфере деятельности</v>
          </cell>
        </row>
        <row r="271">
          <cell r="D271" t="str">
            <v>221 00 04050</v>
          </cell>
          <cell r="E271" t="str">
            <v>Мероприятия, направленные на развитие муниципальной службы</v>
          </cell>
        </row>
        <row r="272">
          <cell r="D272" t="str">
            <v>230 00 00000</v>
          </cell>
          <cell r="E272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</row>
        <row r="273">
          <cell r="D273" t="str">
            <v>230 00 02000</v>
          </cell>
          <cell r="E273" t="str">
            <v>Финансовое обеспечение деятельности бюджетных и автономных учреждений</v>
          </cell>
        </row>
        <row r="274">
          <cell r="D274" t="str">
            <v>230 00 02390</v>
          </cell>
          <cell r="E274" t="str">
            <v>Учреждения, осуществляющие деятельность в области лесного хозяйства</v>
          </cell>
        </row>
        <row r="275">
          <cell r="D275" t="str">
            <v>230 00 02430</v>
          </cell>
          <cell r="E275" t="str">
            <v>Учреждения, осуществляющие деятельность по другим вопросам в области жилищно-коммунального хозяйства</v>
          </cell>
        </row>
        <row r="276">
          <cell r="D276" t="str">
            <v>230 00 04000</v>
          </cell>
          <cell r="E276" t="str">
            <v>Мероприятия в установленной сфере деятельности</v>
          </cell>
        </row>
        <row r="277">
          <cell r="D277" t="str">
            <v>230 00 04390</v>
          </cell>
          <cell r="E277" t="str">
            <v>Мероприятия в области лесного хозяйства</v>
          </cell>
        </row>
        <row r="278">
          <cell r="D278" t="str">
            <v>230 00 12000</v>
          </cell>
          <cell r="E278" t="str">
            <v>Финансовое обеспечение деятельности казенных учреждений</v>
          </cell>
        </row>
        <row r="279">
          <cell r="D279" t="str">
            <v>230 00 12390</v>
          </cell>
          <cell r="E279" t="str">
            <v>Учреждения, осуществляющие деятельность в области лесного хозяйства</v>
          </cell>
        </row>
        <row r="280">
          <cell r="D280" t="str">
            <v>230 00 S0340</v>
          </cell>
          <cell r="E280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81">
          <cell r="D281" t="str">
            <v>230 00 S0440</v>
          </cell>
          <cell r="E281" t="str">
            <v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v>
          </cell>
        </row>
        <row r="282">
          <cell r="D282" t="str">
            <v>230 00 S3250</v>
          </cell>
          <cell r="E282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283">
          <cell r="D283" t="str">
            <v>230 00 S3800</v>
          </cell>
          <cell r="E283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284">
          <cell r="D284" t="str">
            <v>230 00 S3810</v>
          </cell>
          <cell r="E284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285">
          <cell r="D285" t="str">
            <v>230 00 S3820</v>
          </cell>
          <cell r="E285" t="str">
            <v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v>
          </cell>
        </row>
        <row r="286">
          <cell r="D286" t="str">
            <v>230 00 S4430</v>
          </cell>
          <cell r="E286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87">
          <cell r="D287" t="str">
            <v>230 00 S4440</v>
          </cell>
          <cell r="E287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288">
          <cell r="D288" t="str">
            <v>230 00 S4640</v>
          </cell>
          <cell r="E288" t="str">
            <v xml:space="preserve">Приобретение техники и оборудования для выполнения лесокультурных работ в рамках государственной программы Самарской области «Развитие лесного хозяйства Самарской области на 2014-2030 годы» </v>
          </cell>
        </row>
        <row r="289">
          <cell r="D289" t="str">
            <v>240 00 00000</v>
          </cell>
          <cell r="E289" t="str">
            <v>Муниципальная программа «Охрана окружающей среды на территории городского округа Тольятти на 2022-2026 годы»</v>
          </cell>
        </row>
        <row r="290">
          <cell r="D290" t="str">
            <v>240 00 04000</v>
          </cell>
          <cell r="E290" t="str">
            <v>Мероприятия в установленной сфере деятельности</v>
          </cell>
        </row>
        <row r="291">
          <cell r="D291" t="str">
            <v>240 00 04420</v>
          </cell>
          <cell r="E291" t="str">
            <v>Мероприятия в области благоустройства</v>
          </cell>
        </row>
        <row r="292">
          <cell r="D292" t="str">
            <v>240 00 04440</v>
          </cell>
          <cell r="E292" t="str">
            <v>Мероприятия по сбору, удалению отходов и очистке сточных вод</v>
          </cell>
        </row>
        <row r="293">
          <cell r="D293" t="str">
            <v>240 00 04450</v>
          </cell>
          <cell r="E293" t="str">
            <v>Мероприятия по другим вопросам в области охраны окружающей среды</v>
          </cell>
        </row>
        <row r="294">
          <cell r="D294" t="str">
            <v>240 00 04610</v>
          </cell>
          <cell r="E294" t="str">
            <v>Мероприятия в сфере градостроительства</v>
          </cell>
        </row>
        <row r="295">
          <cell r="D295" t="str">
            <v>240 00 75000</v>
          </cell>
          <cell r="E295" t="str">
            <v>Субвенции</v>
          </cell>
        </row>
        <row r="296">
          <cell r="D296" t="str">
            <v>240 00 75120</v>
          </cell>
          <cell r="E296" t="str">
            <v>Организация деятельности в сфере охраны окружающей среды</v>
          </cell>
        </row>
        <row r="297">
          <cell r="D297" t="str">
            <v>240 00 S3470</v>
          </cell>
          <cell r="E297" t="str">
            <v xml:space="preserve">Строительство, реконструкция и модернизация систем водоснабжения, водоочистки и водоотведения </v>
          </cell>
        </row>
        <row r="298">
          <cell r="D298" t="str">
            <v>240 G1 52420</v>
          </cell>
          <cell r="E298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99">
          <cell r="D299" t="str">
            <v>240 G1 73520</v>
          </cell>
          <cell r="E299" t="str">
            <v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300">
          <cell r="D300" t="str">
            <v>260 00 00000</v>
          </cell>
          <cell r="E300" t="str">
            <v>Муниципальная программа «Создание условий для развития туризма на территории городского округа Тольятти на 2021-2030 годы»</v>
          </cell>
        </row>
        <row r="301">
          <cell r="D301" t="str">
            <v>260 00 04000</v>
          </cell>
          <cell r="E301" t="str">
            <v>Мероприятия в установленной сфере деятельности</v>
          </cell>
        </row>
        <row r="302">
          <cell r="D302" t="str">
            <v>260 00 04070</v>
          </cell>
          <cell r="E302" t="str">
            <v>Мероприятия в сфере национальной экономики</v>
          </cell>
        </row>
        <row r="303">
          <cell r="D303" t="str">
            <v>270 00 00000</v>
          </cell>
        </row>
        <row r="304">
          <cell r="D304" t="str">
            <v>270 00 04000</v>
          </cell>
        </row>
        <row r="305">
          <cell r="D305" t="str">
            <v>270 00 04040</v>
          </cell>
        </row>
        <row r="306">
          <cell r="D306" t="str">
            <v>280 00 00000</v>
          </cell>
          <cell r="E306" t="str">
            <v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v>
          </cell>
        </row>
        <row r="307">
          <cell r="D307" t="str">
            <v>280 00 04000</v>
          </cell>
          <cell r="E307" t="str">
            <v>Мероприятия в установленной сфере деятельности</v>
          </cell>
        </row>
        <row r="308">
          <cell r="D308" t="str">
            <v>280 00 04370</v>
          </cell>
          <cell r="E308" t="str">
            <v>Мероприятия в области социальной политики</v>
          </cell>
        </row>
        <row r="309">
          <cell r="D309" t="str">
            <v>280 00 10000</v>
          </cell>
          <cell r="E309" t="str">
            <v xml:space="preserve">Субсидии некоммерческим организациям </v>
          </cell>
        </row>
        <row r="310">
          <cell r="D310" t="str">
            <v>280 00 10020</v>
          </cell>
          <cell r="E310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</row>
        <row r="311">
          <cell r="D311" t="str">
            <v xml:space="preserve">280 00 10130 </v>
          </cell>
          <cell r="E311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</row>
        <row r="312">
          <cell r="D312" t="str">
            <v xml:space="preserve">280 00 10370 </v>
          </cell>
          <cell r="E312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</row>
        <row r="313">
          <cell r="D313" t="str">
            <v xml:space="preserve">280 00 10570 </v>
          </cell>
          <cell r="E313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</row>
        <row r="314">
          <cell r="D314" t="str">
            <v>280 00 12000</v>
          </cell>
          <cell r="E314" t="str">
            <v>Финансовое обеспечение деятельности казенных учреждений</v>
          </cell>
        </row>
        <row r="315">
          <cell r="D315" t="str">
            <v>280 00 12380</v>
          </cell>
          <cell r="E315" t="str">
            <v>Учреждения, обеспечивающие поддержку некоммерческих организаций</v>
          </cell>
        </row>
        <row r="316">
          <cell r="D316" t="str">
            <v>290 00 00000</v>
          </cell>
          <cell r="E316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</row>
        <row r="317">
          <cell r="D317" t="str">
            <v>290 00 04000</v>
          </cell>
          <cell r="E317" t="str">
            <v>Мероприятия в установленной сфере деятельности</v>
          </cell>
        </row>
        <row r="318">
          <cell r="D318" t="str">
            <v>290 00 04130</v>
          </cell>
          <cell r="E318" t="str">
            <v>Мероприятия в области жилищного хозяйства</v>
          </cell>
        </row>
        <row r="319">
          <cell r="D319" t="str">
            <v>290 00 04410</v>
          </cell>
          <cell r="E319" t="str">
            <v>Мероприятия в области коммунального хозяйства</v>
          </cell>
        </row>
        <row r="320">
          <cell r="D320" t="str">
            <v>320 00 00000</v>
          </cell>
          <cell r="E320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</row>
        <row r="321">
          <cell r="D321" t="str">
            <v>320 00 02000</v>
          </cell>
          <cell r="E321" t="str">
            <v>Финансовое обеспечение деятельности бюджетных и автономных учреждений</v>
          </cell>
        </row>
        <row r="322">
          <cell r="D322" t="str">
            <v>320 00 02430</v>
          </cell>
          <cell r="E322" t="str">
            <v>Учреждения, осуществляющие деятельность по другим вопросам в области жилищно-коммунального хозяйства</v>
          </cell>
        </row>
        <row r="323">
          <cell r="D323" t="str">
            <v>320 00 04000</v>
          </cell>
          <cell r="E323" t="str">
            <v>Мероприятия в установленной сфере деятельности</v>
          </cell>
        </row>
        <row r="324">
          <cell r="D324" t="str">
            <v>320 00 04410</v>
          </cell>
          <cell r="E324" t="str">
            <v>Мероприятия в области коммунального хозяйства</v>
          </cell>
        </row>
        <row r="325">
          <cell r="D325" t="str">
            <v>320 00 04420</v>
          </cell>
          <cell r="E325" t="str">
            <v>Мероприятия в области благоустройства</v>
          </cell>
        </row>
        <row r="326">
          <cell r="D326" t="str">
            <v>330 00 00000</v>
          </cell>
          <cell r="E326" t="str">
            <v>Муниципальная программа «Благоустройство территории городского округа Тольятти на 2015-2024 годы»</v>
          </cell>
        </row>
        <row r="327">
          <cell r="D327" t="str">
            <v>330 00 04000</v>
          </cell>
          <cell r="E327" t="str">
            <v>Мероприятия в установленной сфере деятельности</v>
          </cell>
        </row>
        <row r="328">
          <cell r="D328" t="str">
            <v>330 00 04100</v>
          </cell>
        </row>
        <row r="329">
          <cell r="D329" t="str">
            <v>330 00 04260</v>
          </cell>
          <cell r="E329" t="str">
            <v>Мероприятия в сфере дошкольного образования</v>
          </cell>
        </row>
        <row r="330">
          <cell r="D330" t="str">
            <v>330 00 04270</v>
          </cell>
          <cell r="E330" t="str">
            <v>Мероприятия в общеобразовательных организациях</v>
          </cell>
        </row>
        <row r="331">
          <cell r="D331" t="str">
            <v>330 00 04280</v>
          </cell>
          <cell r="E331" t="str">
            <v>Мероприятия в сфере дополнительного образования</v>
          </cell>
        </row>
        <row r="332">
          <cell r="D332" t="str">
            <v>330 00 04420</v>
          </cell>
          <cell r="E332" t="str">
            <v>Мероприятия в области благоустройства</v>
          </cell>
        </row>
        <row r="333">
          <cell r="D333" t="str">
            <v xml:space="preserve">330 00 L555F  </v>
          </cell>
        </row>
        <row r="334">
          <cell r="D334" t="str">
            <v>330 00 R555F</v>
          </cell>
        </row>
        <row r="335">
          <cell r="D335" t="str">
            <v>330 00 S3320</v>
          </cell>
          <cell r="E335" t="str">
            <v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v>
          </cell>
        </row>
        <row r="336">
          <cell r="D336" t="str">
            <v>330 00 S6150</v>
          </cell>
          <cell r="E33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7">
          <cell r="D337" t="str">
            <v>330 00 S6370</v>
          </cell>
          <cell r="E337" t="str">
            <v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v>
          </cell>
        </row>
        <row r="338">
          <cell r="D338" t="str">
            <v xml:space="preserve">340 00 00000 </v>
          </cell>
          <cell r="E338" t="str">
            <v>Муниципальная программа «Формирование современной городской среды на 2018-2024 годы»</v>
          </cell>
        </row>
        <row r="339">
          <cell r="D339" t="str">
            <v>340 00 02000</v>
          </cell>
        </row>
        <row r="340">
          <cell r="D340" t="str">
            <v>340 00 04000</v>
          </cell>
        </row>
        <row r="341">
          <cell r="D341" t="str">
            <v>340 00 04410</v>
          </cell>
        </row>
        <row r="342">
          <cell r="D342" t="str">
            <v xml:space="preserve">340 00 L5550  </v>
          </cell>
        </row>
        <row r="343">
          <cell r="D343" t="str">
            <v>340 F2 55550</v>
          </cell>
          <cell r="E343" t="str">
            <v>Реализация программ формирования современной городской среды</v>
          </cell>
        </row>
        <row r="344">
          <cell r="D344" t="str">
            <v>990 00 00000</v>
          </cell>
          <cell r="E344" t="str">
            <v>Непрограммное направление расходов</v>
          </cell>
        </row>
        <row r="345">
          <cell r="D345" t="str">
            <v>990 00 02000</v>
          </cell>
          <cell r="E345" t="str">
            <v>Финансовое обеспечение деятельности бюджетных и автономных учреждений</v>
          </cell>
        </row>
        <row r="346">
          <cell r="D346" t="str">
            <v>990 00 02070</v>
          </cell>
          <cell r="E346" t="str">
            <v>Учреждения, осуществляющие деятельность в сфере национальной экономики</v>
          </cell>
        </row>
        <row r="347">
          <cell r="D347" t="str">
            <v xml:space="preserve">990 00 02080 </v>
          </cell>
          <cell r="E347" t="str">
            <v xml:space="preserve">Учреждения, осуществляющие деятельность в сфере средств массовой информации </v>
          </cell>
        </row>
        <row r="348">
          <cell r="D348" t="str">
            <v>990 00 02200</v>
          </cell>
          <cell r="E348" t="str">
            <v>Парковые комплексы</v>
          </cell>
        </row>
        <row r="349">
          <cell r="D349" t="str">
            <v>990 00 02210</v>
          </cell>
          <cell r="E349" t="str">
            <v>Дворцы, дома и другие учреждения культуры</v>
          </cell>
        </row>
        <row r="350">
          <cell r="D350" t="str">
            <v>990 00 02220</v>
          </cell>
          <cell r="E350" t="str">
            <v>Музеи</v>
          </cell>
        </row>
        <row r="351">
          <cell r="D351" t="str">
            <v>990 00 02230</v>
          </cell>
          <cell r="E351" t="str">
            <v>Библиотеки</v>
          </cell>
        </row>
        <row r="352">
          <cell r="D352" t="str">
            <v>990 00 02240</v>
          </cell>
          <cell r="E352" t="str">
            <v>Театры, концертные и другие организации исполнительских искусств</v>
          </cell>
        </row>
        <row r="353">
          <cell r="D353" t="str">
            <v>990 00 02250</v>
          </cell>
        </row>
        <row r="354">
          <cell r="D354" t="str">
            <v>990 00 02270</v>
          </cell>
        </row>
        <row r="355">
          <cell r="D355" t="str">
            <v>990 00 02280</v>
          </cell>
          <cell r="E355" t="str">
            <v>Организации дополнительного образования</v>
          </cell>
        </row>
        <row r="356">
          <cell r="D356" t="str">
            <v>990 00 02290</v>
          </cell>
        </row>
        <row r="357">
          <cell r="D357" t="str">
            <v>990 00 02300</v>
          </cell>
        </row>
        <row r="358">
          <cell r="D358" t="str">
            <v>990 00 02320</v>
          </cell>
          <cell r="E358" t="str">
            <v>Учреждения, осуществляющие деятельность в сфере градостроительной деятельности</v>
          </cell>
        </row>
        <row r="359">
          <cell r="D359" t="str">
            <v>990 00 02350</v>
          </cell>
        </row>
        <row r="360">
          <cell r="D360" t="str">
            <v>990 00 02360</v>
          </cell>
        </row>
        <row r="361">
          <cell r="D361" t="str">
            <v>990 00 02390</v>
          </cell>
          <cell r="E361" t="str">
            <v>Учреждения, осуществляющие деятельность в области лесного хозяйства</v>
          </cell>
        </row>
        <row r="362">
          <cell r="D362" t="str">
            <v>990 00 02430</v>
          </cell>
          <cell r="E362" t="str">
            <v>Учреждения, осуществляющие деятельность по другим вопросам в области жилищно-коммунального хозяйства</v>
          </cell>
        </row>
        <row r="363">
          <cell r="D363" t="str">
            <v>990 00 02470</v>
          </cell>
          <cell r="E363" t="str">
            <v>Учреждения, обеспечивающие предоставление государственных и муниципальных услуг</v>
          </cell>
        </row>
        <row r="364">
          <cell r="D364" t="str">
            <v>990 00 03000</v>
          </cell>
        </row>
        <row r="365">
          <cell r="D365" t="str">
            <v>990 00 03010</v>
          </cell>
        </row>
        <row r="366">
          <cell r="D366" t="str">
            <v>990 00 03020</v>
          </cell>
        </row>
        <row r="367">
          <cell r="D367" t="str">
            <v>990 00 03030</v>
          </cell>
        </row>
        <row r="368">
          <cell r="D368" t="str">
            <v>990 00 03040</v>
          </cell>
        </row>
        <row r="369">
          <cell r="D369" t="str">
            <v>990 00 04000</v>
          </cell>
          <cell r="E369" t="str">
            <v>Мероприятия в установленной сфере деятельности</v>
          </cell>
        </row>
        <row r="370">
          <cell r="D370" t="str">
            <v>990 00 04040</v>
          </cell>
          <cell r="E370" t="str">
            <v>Мероприятия в сфере общегосударственного управления</v>
          </cell>
        </row>
        <row r="371">
          <cell r="D371" t="str">
            <v>990 00 04060</v>
          </cell>
          <cell r="E371" t="str">
            <v>Материально-техническое обеспечение деятельности Общественной палаты</v>
          </cell>
        </row>
        <row r="372">
          <cell r="D372" t="str">
            <v>990 00 04070</v>
          </cell>
          <cell r="E372" t="str">
            <v>Мероприятия в сфере национальной экономики</v>
          </cell>
        </row>
        <row r="373">
          <cell r="D373" t="str">
            <v>990 00 04090</v>
          </cell>
        </row>
        <row r="374">
          <cell r="D374" t="str">
            <v>990 00 04100</v>
          </cell>
          <cell r="E374" t="str">
            <v>Бюджетные инвестиции</v>
          </cell>
        </row>
        <row r="375">
          <cell r="D375" t="str">
            <v xml:space="preserve">990 00 04120 </v>
          </cell>
          <cell r="E375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376">
          <cell r="D376" t="str">
            <v>990 00 04130</v>
          </cell>
          <cell r="E376" t="str">
            <v>Мероприятия в области жилищного хозяйства</v>
          </cell>
        </row>
        <row r="377">
          <cell r="D377" t="str">
            <v>990 00 04150</v>
          </cell>
          <cell r="E377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378">
          <cell r="D378" t="str">
            <v>990 00 04160</v>
          </cell>
        </row>
        <row r="379">
          <cell r="D379" t="str">
            <v>990 00 04170</v>
          </cell>
          <cell r="E379" t="str">
            <v xml:space="preserve">Мероприятия по обеспечению жильем </v>
          </cell>
        </row>
        <row r="380">
          <cell r="D380" t="str">
            <v>990 00 04180</v>
          </cell>
        </row>
        <row r="381">
          <cell r="D381" t="str">
            <v>990 00 04200</v>
          </cell>
          <cell r="E381" t="str">
            <v>Парковые комплексы</v>
          </cell>
        </row>
        <row r="382">
          <cell r="D382" t="str">
            <v>990 00 04210</v>
          </cell>
          <cell r="E382" t="str">
            <v>Дворцы, дома и другие учреждения культуры</v>
          </cell>
        </row>
        <row r="383">
          <cell r="D383" t="str">
            <v>990 00 04220</v>
          </cell>
          <cell r="E383" t="str">
            <v>Музеи</v>
          </cell>
        </row>
        <row r="384">
          <cell r="D384" t="str">
            <v>990 00 04230</v>
          </cell>
          <cell r="E384" t="str">
            <v>Библиотеки</v>
          </cell>
        </row>
        <row r="385">
          <cell r="D385" t="str">
            <v>990 00 04240</v>
          </cell>
          <cell r="E385" t="str">
            <v>Театры, концертные и другие организации исполнительских искусств</v>
          </cell>
        </row>
        <row r="386">
          <cell r="D386" t="str">
            <v>990 00 04250</v>
          </cell>
        </row>
        <row r="387">
          <cell r="D387" t="str">
            <v>990 00 04260</v>
          </cell>
          <cell r="E387" t="str">
            <v>Мероприятия в сфере дошкольного образования</v>
          </cell>
        </row>
        <row r="388">
          <cell r="D388" t="str">
            <v>990 00 04270</v>
          </cell>
          <cell r="E388" t="str">
            <v>Мероприятия в общеобразовательных организациях</v>
          </cell>
        </row>
        <row r="389">
          <cell r="D389" t="str">
            <v>990 00 04280</v>
          </cell>
          <cell r="E389" t="str">
            <v>Мероприятия в сфере дополнительного образования</v>
          </cell>
        </row>
        <row r="390">
          <cell r="D390" t="str">
            <v>990 00 04290</v>
          </cell>
          <cell r="E390" t="str">
            <v>Мероприятия в сфере организации деятельности по спортивной подготовке</v>
          </cell>
        </row>
        <row r="391">
          <cell r="D391" t="str">
            <v>990 00 04300</v>
          </cell>
        </row>
        <row r="392">
          <cell r="D392" t="str">
            <v>990 00 04310</v>
          </cell>
          <cell r="E392" t="str">
            <v>Мероприятия в области застройки территорий</v>
          </cell>
        </row>
        <row r="393">
          <cell r="D393" t="str">
            <v>990 00 04350</v>
          </cell>
        </row>
        <row r="394">
          <cell r="D394" t="str">
            <v>990 00 04360</v>
          </cell>
        </row>
        <row r="395">
          <cell r="D395" t="str">
            <v>990 00 04370</v>
          </cell>
        </row>
        <row r="396">
          <cell r="D396" t="str">
            <v>990 00 04410</v>
          </cell>
          <cell r="E396" t="str">
            <v>Мероприятия в области коммунального хозяйства</v>
          </cell>
        </row>
        <row r="397">
          <cell r="D397" t="str">
            <v>990 00 04420</v>
          </cell>
          <cell r="E397" t="str">
            <v>Мероприятия в области благоустройства</v>
          </cell>
        </row>
        <row r="398">
          <cell r="D398" t="str">
            <v>990 00 04440</v>
          </cell>
        </row>
        <row r="399">
          <cell r="D399" t="str">
            <v>990 00 04450</v>
          </cell>
        </row>
        <row r="400">
          <cell r="D400" t="str">
            <v>990 00 04460</v>
          </cell>
        </row>
        <row r="401">
          <cell r="D401" t="str">
            <v>990 00 04470</v>
          </cell>
        </row>
        <row r="402">
          <cell r="D402" t="str">
            <v>990 00 04510</v>
          </cell>
          <cell r="E402" t="str">
            <v>Мероприятия на обеспечение деятельности органов местного самоуправления в сфере культуры</v>
          </cell>
        </row>
        <row r="403">
          <cell r="D403" t="str">
            <v>990 00 04600</v>
          </cell>
        </row>
        <row r="404">
          <cell r="D404" t="str">
            <v>990 00 04610</v>
          </cell>
          <cell r="E404" t="str">
            <v>Мероприятия в сфере градостроительства</v>
          </cell>
        </row>
        <row r="405">
          <cell r="D405" t="str">
            <v>990 00 04710</v>
          </cell>
          <cell r="E405" t="str">
            <v>Иные нераспределенные бюджетные ассигнования на реализацию инициативных проектов</v>
          </cell>
        </row>
        <row r="406">
          <cell r="D406" t="str">
            <v>990 00 04720</v>
          </cell>
          <cell r="E406" t="str">
            <v>Иные нераспределенные бюджетные ассигнования на исполнение судебных актов</v>
          </cell>
        </row>
        <row r="407">
          <cell r="D407" t="str">
            <v>990 00 06000</v>
          </cell>
        </row>
        <row r="408">
          <cell r="D408" t="str">
            <v>990 00 06270</v>
          </cell>
        </row>
        <row r="409">
          <cell r="D409" t="str">
            <v>990 00 06500</v>
          </cell>
        </row>
        <row r="410">
          <cell r="D410" t="str">
            <v>990 00 07000</v>
          </cell>
          <cell r="E410" t="str">
            <v>Резервные фонды</v>
          </cell>
        </row>
        <row r="411">
          <cell r="D411" t="str">
            <v>990 00 07090</v>
          </cell>
          <cell r="E411" t="str">
            <v xml:space="preserve">Резервный фонд администрации городского округа Тольятти </v>
          </cell>
        </row>
        <row r="412">
          <cell r="D412" t="str">
            <v>990 00 08000</v>
          </cell>
          <cell r="E412" t="str">
            <v>Доплаты к пенсиям, дополнительное пенсионное обеспечение</v>
          </cell>
        </row>
        <row r="413">
          <cell r="D413" t="str">
            <v>990 00 08010</v>
          </cell>
          <cell r="E413" t="str">
            <v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v>
          </cell>
        </row>
        <row r="414">
          <cell r="D414" t="str">
            <v>990 00 09000</v>
          </cell>
        </row>
        <row r="415">
          <cell r="D415" t="str">
            <v>990 00 09220</v>
          </cell>
        </row>
        <row r="416">
          <cell r="D416" t="str">
            <v>990 00 10000</v>
          </cell>
        </row>
        <row r="417">
          <cell r="D417" t="str">
            <v xml:space="preserve">990 00 10370 </v>
          </cell>
        </row>
        <row r="418">
          <cell r="D418" t="str">
            <v>990 00 11000</v>
          </cell>
          <cell r="E418" t="str">
            <v>Руководство и управление в сфере установленных функций органов местного самоуправления</v>
          </cell>
        </row>
        <row r="419">
          <cell r="D419" t="str">
            <v>990 00 11010</v>
          </cell>
          <cell r="E419" t="str">
            <v>Глава муниципального образования</v>
          </cell>
        </row>
        <row r="420">
          <cell r="D420" t="str">
            <v>990 00 11020</v>
          </cell>
          <cell r="E420" t="str">
            <v>Председатель представительного органа муниципального образования</v>
          </cell>
        </row>
        <row r="421">
          <cell r="D421" t="str">
            <v>990 00 11030</v>
          </cell>
          <cell r="E421" t="str">
            <v>Депутаты представительного органа муниципального образования</v>
          </cell>
        </row>
        <row r="422">
          <cell r="D422" t="str">
            <v>990 00 11040</v>
          </cell>
          <cell r="E422" t="str">
            <v>Центральный аппарат</v>
          </cell>
        </row>
        <row r="423">
          <cell r="D423" t="str">
            <v>990 00 11050</v>
          </cell>
          <cell r="E423" t="str">
            <v>Председатель, заместитель и аудиторы контрольно-счетной палаты муниципального образования</v>
          </cell>
        </row>
        <row r="424">
          <cell r="D424" t="str">
            <v>990 00 12000</v>
          </cell>
          <cell r="E424" t="str">
            <v>Финансовое обеспечение деятельности казенных учреждений</v>
          </cell>
        </row>
        <row r="425">
          <cell r="D425" t="str">
            <v xml:space="preserve">990 00 12040 </v>
          </cell>
          <cell r="E425" t="str">
            <v>Учреждения, осуществляющие деятельность в сфере общегосударственного управления</v>
          </cell>
        </row>
        <row r="426">
          <cell r="D426" t="str">
            <v>990 00 12060</v>
          </cell>
          <cell r="E426" t="str">
            <v>Учреждения, осуществляющие деятельность в сфере обеспечения хозяйственного обслуживания</v>
          </cell>
        </row>
        <row r="427">
          <cell r="D427" t="str">
            <v>990 00 12140</v>
          </cell>
          <cell r="E427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428">
          <cell r="D428" t="str">
            <v>990 00 12180</v>
          </cell>
          <cell r="E428" t="str">
            <v>Учреждения, осуществляющие деятельность в сфере дорожного хозяйства</v>
          </cell>
        </row>
        <row r="429">
          <cell r="D429" t="str">
            <v>990 00 12300</v>
          </cell>
        </row>
        <row r="430">
          <cell r="D430" t="str">
            <v>990 00 12390</v>
          </cell>
          <cell r="E430" t="str">
            <v>Учреждения, осуществляющие деятельность в области лесного хозяйства</v>
          </cell>
        </row>
        <row r="431">
          <cell r="D431" t="str">
            <v>990 00 13000</v>
          </cell>
          <cell r="E431" t="str">
            <v>Процентные платежи по муниципальным долговым обязательствам</v>
          </cell>
        </row>
        <row r="432">
          <cell r="D432" t="str">
            <v>990 00 51200</v>
          </cell>
          <cell r="E432" t="str">
            <v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v>
          </cell>
        </row>
        <row r="433">
          <cell r="D433" t="str">
            <v>990 00 51350</v>
          </cell>
          <cell r="E433" t="str">
            <v xml:space="preserve">Обеспечение жильем отдельных категорий граждан, установленных Федеральным законом от 12.01.1995г. № 5-ФЗ «О ветеранах» </v>
          </cell>
        </row>
        <row r="434">
          <cell r="D434" t="str">
            <v>990 00 51760</v>
          </cell>
          <cell r="E434" t="str">
            <v>Обеспечение жильем отдельных категорий граждан, установленных Федеральным законом от 24.11.1995г. №181-ФЗ «О социальной защите инвалидов в РФ»</v>
          </cell>
        </row>
        <row r="435">
          <cell r="D435" t="str">
            <v>990 00 75000</v>
          </cell>
          <cell r="E435" t="str">
            <v>Субвенции</v>
          </cell>
        </row>
        <row r="436">
          <cell r="D436" t="str">
            <v>990 00 75080</v>
          </cell>
          <cell r="E436" t="str">
            <v>Организация деятельности в сфере обеспечения жильем отдельных категорий граждан</v>
          </cell>
        </row>
        <row r="437">
          <cell r="D437" t="str">
            <v>990 00 75090</v>
          </cell>
          <cell r="E437" t="str">
            <v>Обеспечение жильем граждан, проработавших в тылу в период Великой Отечественной войны</v>
          </cell>
        </row>
        <row r="438">
          <cell r="D438" t="str">
            <v>990 00 75120</v>
          </cell>
          <cell r="E438" t="str">
            <v>Организация деятельности в сфере охраны окружающей среды</v>
          </cell>
        </row>
        <row r="439">
          <cell r="D439" t="str">
            <v>990 00 75130</v>
          </cell>
          <cell r="E439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440">
          <cell r="D440" t="str">
            <v>990 00 75150</v>
          </cell>
          <cell r="E440" t="str">
            <v>Организация деятельности в сфере архивного дела</v>
          </cell>
        </row>
        <row r="441">
          <cell r="D441" t="str">
            <v>990 00 75160</v>
          </cell>
          <cell r="E441" t="str">
            <v>Организация деятельности административных комиссий</v>
          </cell>
        </row>
        <row r="442">
          <cell r="D442" t="str">
            <v>990 00 75180</v>
          </cell>
          <cell r="E442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443">
          <cell r="D443" t="str">
            <v>990 00 75190</v>
          </cell>
          <cell r="E443" t="str">
            <v>Меры по осуществлению деятельности по опеке и попечительству в отношении совершеннолетних граждан</v>
          </cell>
        </row>
        <row r="444">
          <cell r="D444" t="str">
            <v>990 00 75200</v>
          </cell>
          <cell r="E444" t="str">
            <v>Организация деятельности в сфере охраны труда</v>
          </cell>
        </row>
        <row r="445">
          <cell r="D445" t="str">
            <v>990 00 L0000</v>
          </cell>
        </row>
        <row r="446">
          <cell r="D446" t="str">
            <v>990 00 L0270</v>
          </cell>
        </row>
        <row r="447">
          <cell r="D447" t="str">
            <v>990 00 L4970</v>
          </cell>
        </row>
        <row r="448">
          <cell r="D448" t="str">
            <v>990 00 S2000</v>
          </cell>
        </row>
        <row r="449">
          <cell r="D449" t="str">
            <v>990 00 S2002</v>
          </cell>
        </row>
        <row r="450">
          <cell r="D450" t="str">
            <v>990 00 S3010</v>
          </cell>
        </row>
        <row r="451">
          <cell r="D451" t="str">
            <v>990 00 S3250</v>
          </cell>
          <cell r="E451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452">
          <cell r="D452" t="str">
            <v>990 00 S3270</v>
          </cell>
        </row>
        <row r="453">
          <cell r="D453" t="str">
            <v>990 00 S3340</v>
          </cell>
        </row>
        <row r="454">
          <cell r="D454" t="str">
            <v>990 00 S3350</v>
          </cell>
        </row>
        <row r="455">
          <cell r="D455" t="str">
            <v>990 00 S3400</v>
          </cell>
        </row>
        <row r="456">
          <cell r="D456" t="str">
            <v>990 00 S3470</v>
          </cell>
        </row>
        <row r="457">
          <cell r="D457" t="str">
            <v>990 00 S3560</v>
          </cell>
        </row>
        <row r="458">
          <cell r="D458" t="str">
            <v>990 00 S3800</v>
          </cell>
          <cell r="E458" t="str">
            <v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</v>
          </cell>
        </row>
        <row r="459">
          <cell r="D459" t="str">
            <v>990 00 S3810</v>
          </cell>
          <cell r="E459" t="str">
            <v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</v>
          </cell>
        </row>
        <row r="460">
          <cell r="D460" t="str">
            <v>990 00 S3940</v>
          </cell>
        </row>
        <row r="461">
          <cell r="D461" t="str">
            <v>990 00 S3950</v>
          </cell>
        </row>
        <row r="462">
          <cell r="D462" t="str">
            <v>990 00 S3990</v>
          </cell>
        </row>
        <row r="463">
          <cell r="D463" t="str">
            <v>990 00 S4430</v>
          </cell>
          <cell r="E46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464">
          <cell r="D464" t="str">
            <v>990 00 S4440</v>
          </cell>
          <cell r="E464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465">
          <cell r="D465" t="str">
            <v>990 00 S4680</v>
          </cell>
        </row>
        <row r="466">
          <cell r="D466" t="str">
            <v>990 00 Z0820</v>
          </cell>
          <cell r="E466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</row>
        <row r="467">
          <cell r="D467" t="str">
            <v>990 R1 53930</v>
          </cell>
        </row>
        <row r="468">
          <cell r="D468" t="str">
            <v>990 Е1 55200</v>
          </cell>
        </row>
        <row r="469">
          <cell r="D469" t="str">
            <v>990 Е1 5520Z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06"/>
  <sheetViews>
    <sheetView showZeros="0" tabSelected="1" view="pageBreakPreview" zoomScale="80" zoomScaleNormal="75" zoomScaleSheetLayoutView="80" workbookViewId="0">
      <selection activeCell="AE10" sqref="AE10"/>
    </sheetView>
  </sheetViews>
  <sheetFormatPr defaultRowHeight="15"/>
  <cols>
    <col min="1" max="1" width="55.85546875" style="4" customWidth="1"/>
    <col min="2" max="2" width="8.5703125" style="5" customWidth="1"/>
    <col min="3" max="3" width="7.42578125" style="5" customWidth="1"/>
    <col min="4" max="4" width="16.5703125" style="6" customWidth="1"/>
    <col min="5" max="5" width="7" style="5" customWidth="1"/>
    <col min="6" max="6" width="16.85546875" style="3" hidden="1" customWidth="1"/>
    <col min="7" max="8" width="18.7109375" style="3" hidden="1" customWidth="1"/>
    <col min="9" max="9" width="18.140625" style="3" hidden="1" customWidth="1"/>
    <col min="10" max="10" width="15.85546875" style="3" hidden="1" customWidth="1"/>
    <col min="11" max="11" width="15.42578125" style="3" hidden="1" customWidth="1"/>
    <col min="12" max="12" width="16.28515625" style="3" hidden="1" customWidth="1"/>
    <col min="13" max="13" width="16.140625" style="3" hidden="1" customWidth="1"/>
    <col min="14" max="14" width="18.7109375" style="3" hidden="1" customWidth="1"/>
    <col min="15" max="15" width="18.140625" style="3" hidden="1" customWidth="1"/>
    <col min="16" max="16" width="15.85546875" style="3" hidden="1" customWidth="1"/>
    <col min="17" max="17" width="15.42578125" style="3" hidden="1" customWidth="1"/>
    <col min="18" max="18" width="16.28515625" style="3" hidden="1" customWidth="1"/>
    <col min="19" max="19" width="16.140625" style="3" hidden="1" customWidth="1"/>
    <col min="20" max="20" width="18.7109375" style="3" hidden="1" customWidth="1"/>
    <col min="21" max="21" width="18.140625" style="3" hidden="1" customWidth="1"/>
    <col min="22" max="22" width="15.85546875" style="3" hidden="1" customWidth="1"/>
    <col min="23" max="23" width="15.42578125" style="3" hidden="1" customWidth="1"/>
    <col min="24" max="24" width="16.28515625" style="3" customWidth="1"/>
    <col min="25" max="25" width="16.140625" style="3" customWidth="1"/>
    <col min="26" max="256" width="9.140625" style="3"/>
    <col min="257" max="257" width="55.85546875" style="3" customWidth="1"/>
    <col min="258" max="258" width="8.5703125" style="3" customWidth="1"/>
    <col min="259" max="259" width="7.42578125" style="3" customWidth="1"/>
    <col min="260" max="260" width="16.5703125" style="3" customWidth="1"/>
    <col min="261" max="261" width="7" style="3" customWidth="1"/>
    <col min="262" max="262" width="16.85546875" style="3" customWidth="1"/>
    <col min="263" max="264" width="18.7109375" style="3" customWidth="1"/>
    <col min="265" max="265" width="51" style="3" customWidth="1"/>
    <col min="266" max="512" width="9.140625" style="3"/>
    <col min="513" max="513" width="55.85546875" style="3" customWidth="1"/>
    <col min="514" max="514" width="8.5703125" style="3" customWidth="1"/>
    <col min="515" max="515" width="7.42578125" style="3" customWidth="1"/>
    <col min="516" max="516" width="16.5703125" style="3" customWidth="1"/>
    <col min="517" max="517" width="7" style="3" customWidth="1"/>
    <col min="518" max="518" width="16.85546875" style="3" customWidth="1"/>
    <col min="519" max="520" width="18.7109375" style="3" customWidth="1"/>
    <col min="521" max="521" width="51" style="3" customWidth="1"/>
    <col min="522" max="768" width="9.140625" style="3"/>
    <col min="769" max="769" width="55.85546875" style="3" customWidth="1"/>
    <col min="770" max="770" width="8.5703125" style="3" customWidth="1"/>
    <col min="771" max="771" width="7.42578125" style="3" customWidth="1"/>
    <col min="772" max="772" width="16.5703125" style="3" customWidth="1"/>
    <col min="773" max="773" width="7" style="3" customWidth="1"/>
    <col min="774" max="774" width="16.85546875" style="3" customWidth="1"/>
    <col min="775" max="776" width="18.7109375" style="3" customWidth="1"/>
    <col min="777" max="777" width="51" style="3" customWidth="1"/>
    <col min="778" max="1024" width="9.140625" style="3"/>
    <col min="1025" max="1025" width="55.85546875" style="3" customWidth="1"/>
    <col min="1026" max="1026" width="8.5703125" style="3" customWidth="1"/>
    <col min="1027" max="1027" width="7.42578125" style="3" customWidth="1"/>
    <col min="1028" max="1028" width="16.5703125" style="3" customWidth="1"/>
    <col min="1029" max="1029" width="7" style="3" customWidth="1"/>
    <col min="1030" max="1030" width="16.85546875" style="3" customWidth="1"/>
    <col min="1031" max="1032" width="18.7109375" style="3" customWidth="1"/>
    <col min="1033" max="1033" width="51" style="3" customWidth="1"/>
    <col min="1034" max="1280" width="9.140625" style="3"/>
    <col min="1281" max="1281" width="55.85546875" style="3" customWidth="1"/>
    <col min="1282" max="1282" width="8.5703125" style="3" customWidth="1"/>
    <col min="1283" max="1283" width="7.42578125" style="3" customWidth="1"/>
    <col min="1284" max="1284" width="16.5703125" style="3" customWidth="1"/>
    <col min="1285" max="1285" width="7" style="3" customWidth="1"/>
    <col min="1286" max="1286" width="16.85546875" style="3" customWidth="1"/>
    <col min="1287" max="1288" width="18.7109375" style="3" customWidth="1"/>
    <col min="1289" max="1289" width="51" style="3" customWidth="1"/>
    <col min="1290" max="1536" width="9.140625" style="3"/>
    <col min="1537" max="1537" width="55.85546875" style="3" customWidth="1"/>
    <col min="1538" max="1538" width="8.5703125" style="3" customWidth="1"/>
    <col min="1539" max="1539" width="7.42578125" style="3" customWidth="1"/>
    <col min="1540" max="1540" width="16.5703125" style="3" customWidth="1"/>
    <col min="1541" max="1541" width="7" style="3" customWidth="1"/>
    <col min="1542" max="1542" width="16.85546875" style="3" customWidth="1"/>
    <col min="1543" max="1544" width="18.7109375" style="3" customWidth="1"/>
    <col min="1545" max="1545" width="51" style="3" customWidth="1"/>
    <col min="1546" max="1792" width="9.140625" style="3"/>
    <col min="1793" max="1793" width="55.85546875" style="3" customWidth="1"/>
    <col min="1794" max="1794" width="8.5703125" style="3" customWidth="1"/>
    <col min="1795" max="1795" width="7.42578125" style="3" customWidth="1"/>
    <col min="1796" max="1796" width="16.5703125" style="3" customWidth="1"/>
    <col min="1797" max="1797" width="7" style="3" customWidth="1"/>
    <col min="1798" max="1798" width="16.85546875" style="3" customWidth="1"/>
    <col min="1799" max="1800" width="18.7109375" style="3" customWidth="1"/>
    <col min="1801" max="1801" width="51" style="3" customWidth="1"/>
    <col min="1802" max="2048" width="9.140625" style="3"/>
    <col min="2049" max="2049" width="55.85546875" style="3" customWidth="1"/>
    <col min="2050" max="2050" width="8.5703125" style="3" customWidth="1"/>
    <col min="2051" max="2051" width="7.42578125" style="3" customWidth="1"/>
    <col min="2052" max="2052" width="16.5703125" style="3" customWidth="1"/>
    <col min="2053" max="2053" width="7" style="3" customWidth="1"/>
    <col min="2054" max="2054" width="16.85546875" style="3" customWidth="1"/>
    <col min="2055" max="2056" width="18.7109375" style="3" customWidth="1"/>
    <col min="2057" max="2057" width="51" style="3" customWidth="1"/>
    <col min="2058" max="2304" width="9.140625" style="3"/>
    <col min="2305" max="2305" width="55.85546875" style="3" customWidth="1"/>
    <col min="2306" max="2306" width="8.5703125" style="3" customWidth="1"/>
    <col min="2307" max="2307" width="7.42578125" style="3" customWidth="1"/>
    <col min="2308" max="2308" width="16.5703125" style="3" customWidth="1"/>
    <col min="2309" max="2309" width="7" style="3" customWidth="1"/>
    <col min="2310" max="2310" width="16.85546875" style="3" customWidth="1"/>
    <col min="2311" max="2312" width="18.7109375" style="3" customWidth="1"/>
    <col min="2313" max="2313" width="51" style="3" customWidth="1"/>
    <col min="2314" max="2560" width="9.140625" style="3"/>
    <col min="2561" max="2561" width="55.85546875" style="3" customWidth="1"/>
    <col min="2562" max="2562" width="8.5703125" style="3" customWidth="1"/>
    <col min="2563" max="2563" width="7.42578125" style="3" customWidth="1"/>
    <col min="2564" max="2564" width="16.5703125" style="3" customWidth="1"/>
    <col min="2565" max="2565" width="7" style="3" customWidth="1"/>
    <col min="2566" max="2566" width="16.85546875" style="3" customWidth="1"/>
    <col min="2567" max="2568" width="18.7109375" style="3" customWidth="1"/>
    <col min="2569" max="2569" width="51" style="3" customWidth="1"/>
    <col min="2570" max="2816" width="9.140625" style="3"/>
    <col min="2817" max="2817" width="55.85546875" style="3" customWidth="1"/>
    <col min="2818" max="2818" width="8.5703125" style="3" customWidth="1"/>
    <col min="2819" max="2819" width="7.42578125" style="3" customWidth="1"/>
    <col min="2820" max="2820" width="16.5703125" style="3" customWidth="1"/>
    <col min="2821" max="2821" width="7" style="3" customWidth="1"/>
    <col min="2822" max="2822" width="16.85546875" style="3" customWidth="1"/>
    <col min="2823" max="2824" width="18.7109375" style="3" customWidth="1"/>
    <col min="2825" max="2825" width="51" style="3" customWidth="1"/>
    <col min="2826" max="3072" width="9.140625" style="3"/>
    <col min="3073" max="3073" width="55.85546875" style="3" customWidth="1"/>
    <col min="3074" max="3074" width="8.5703125" style="3" customWidth="1"/>
    <col min="3075" max="3075" width="7.42578125" style="3" customWidth="1"/>
    <col min="3076" max="3076" width="16.5703125" style="3" customWidth="1"/>
    <col min="3077" max="3077" width="7" style="3" customWidth="1"/>
    <col min="3078" max="3078" width="16.85546875" style="3" customWidth="1"/>
    <col min="3079" max="3080" width="18.7109375" style="3" customWidth="1"/>
    <col min="3081" max="3081" width="51" style="3" customWidth="1"/>
    <col min="3082" max="3328" width="9.140625" style="3"/>
    <col min="3329" max="3329" width="55.85546875" style="3" customWidth="1"/>
    <col min="3330" max="3330" width="8.5703125" style="3" customWidth="1"/>
    <col min="3331" max="3331" width="7.42578125" style="3" customWidth="1"/>
    <col min="3332" max="3332" width="16.5703125" style="3" customWidth="1"/>
    <col min="3333" max="3333" width="7" style="3" customWidth="1"/>
    <col min="3334" max="3334" width="16.85546875" style="3" customWidth="1"/>
    <col min="3335" max="3336" width="18.7109375" style="3" customWidth="1"/>
    <col min="3337" max="3337" width="51" style="3" customWidth="1"/>
    <col min="3338" max="3584" width="9.140625" style="3"/>
    <col min="3585" max="3585" width="55.85546875" style="3" customWidth="1"/>
    <col min="3586" max="3586" width="8.5703125" style="3" customWidth="1"/>
    <col min="3587" max="3587" width="7.42578125" style="3" customWidth="1"/>
    <col min="3588" max="3588" width="16.5703125" style="3" customWidth="1"/>
    <col min="3589" max="3589" width="7" style="3" customWidth="1"/>
    <col min="3590" max="3590" width="16.85546875" style="3" customWidth="1"/>
    <col min="3591" max="3592" width="18.7109375" style="3" customWidth="1"/>
    <col min="3593" max="3593" width="51" style="3" customWidth="1"/>
    <col min="3594" max="3840" width="9.140625" style="3"/>
    <col min="3841" max="3841" width="55.85546875" style="3" customWidth="1"/>
    <col min="3842" max="3842" width="8.5703125" style="3" customWidth="1"/>
    <col min="3843" max="3843" width="7.42578125" style="3" customWidth="1"/>
    <col min="3844" max="3844" width="16.5703125" style="3" customWidth="1"/>
    <col min="3845" max="3845" width="7" style="3" customWidth="1"/>
    <col min="3846" max="3846" width="16.85546875" style="3" customWidth="1"/>
    <col min="3847" max="3848" width="18.7109375" style="3" customWidth="1"/>
    <col min="3849" max="3849" width="51" style="3" customWidth="1"/>
    <col min="3850" max="4096" width="9.140625" style="3"/>
    <col min="4097" max="4097" width="55.85546875" style="3" customWidth="1"/>
    <col min="4098" max="4098" width="8.5703125" style="3" customWidth="1"/>
    <col min="4099" max="4099" width="7.42578125" style="3" customWidth="1"/>
    <col min="4100" max="4100" width="16.5703125" style="3" customWidth="1"/>
    <col min="4101" max="4101" width="7" style="3" customWidth="1"/>
    <col min="4102" max="4102" width="16.85546875" style="3" customWidth="1"/>
    <col min="4103" max="4104" width="18.7109375" style="3" customWidth="1"/>
    <col min="4105" max="4105" width="51" style="3" customWidth="1"/>
    <col min="4106" max="4352" width="9.140625" style="3"/>
    <col min="4353" max="4353" width="55.85546875" style="3" customWidth="1"/>
    <col min="4354" max="4354" width="8.5703125" style="3" customWidth="1"/>
    <col min="4355" max="4355" width="7.42578125" style="3" customWidth="1"/>
    <col min="4356" max="4356" width="16.5703125" style="3" customWidth="1"/>
    <col min="4357" max="4357" width="7" style="3" customWidth="1"/>
    <col min="4358" max="4358" width="16.85546875" style="3" customWidth="1"/>
    <col min="4359" max="4360" width="18.7109375" style="3" customWidth="1"/>
    <col min="4361" max="4361" width="51" style="3" customWidth="1"/>
    <col min="4362" max="4608" width="9.140625" style="3"/>
    <col min="4609" max="4609" width="55.85546875" style="3" customWidth="1"/>
    <col min="4610" max="4610" width="8.5703125" style="3" customWidth="1"/>
    <col min="4611" max="4611" width="7.42578125" style="3" customWidth="1"/>
    <col min="4612" max="4612" width="16.5703125" style="3" customWidth="1"/>
    <col min="4613" max="4613" width="7" style="3" customWidth="1"/>
    <col min="4614" max="4614" width="16.85546875" style="3" customWidth="1"/>
    <col min="4615" max="4616" width="18.7109375" style="3" customWidth="1"/>
    <col min="4617" max="4617" width="51" style="3" customWidth="1"/>
    <col min="4618" max="4864" width="9.140625" style="3"/>
    <col min="4865" max="4865" width="55.85546875" style="3" customWidth="1"/>
    <col min="4866" max="4866" width="8.5703125" style="3" customWidth="1"/>
    <col min="4867" max="4867" width="7.42578125" style="3" customWidth="1"/>
    <col min="4868" max="4868" width="16.5703125" style="3" customWidth="1"/>
    <col min="4869" max="4869" width="7" style="3" customWidth="1"/>
    <col min="4870" max="4870" width="16.85546875" style="3" customWidth="1"/>
    <col min="4871" max="4872" width="18.7109375" style="3" customWidth="1"/>
    <col min="4873" max="4873" width="51" style="3" customWidth="1"/>
    <col min="4874" max="5120" width="9.140625" style="3"/>
    <col min="5121" max="5121" width="55.85546875" style="3" customWidth="1"/>
    <col min="5122" max="5122" width="8.5703125" style="3" customWidth="1"/>
    <col min="5123" max="5123" width="7.42578125" style="3" customWidth="1"/>
    <col min="5124" max="5124" width="16.5703125" style="3" customWidth="1"/>
    <col min="5125" max="5125" width="7" style="3" customWidth="1"/>
    <col min="5126" max="5126" width="16.85546875" style="3" customWidth="1"/>
    <col min="5127" max="5128" width="18.7109375" style="3" customWidth="1"/>
    <col min="5129" max="5129" width="51" style="3" customWidth="1"/>
    <col min="5130" max="5376" width="9.140625" style="3"/>
    <col min="5377" max="5377" width="55.85546875" style="3" customWidth="1"/>
    <col min="5378" max="5378" width="8.5703125" style="3" customWidth="1"/>
    <col min="5379" max="5379" width="7.42578125" style="3" customWidth="1"/>
    <col min="5380" max="5380" width="16.5703125" style="3" customWidth="1"/>
    <col min="5381" max="5381" width="7" style="3" customWidth="1"/>
    <col min="5382" max="5382" width="16.85546875" style="3" customWidth="1"/>
    <col min="5383" max="5384" width="18.7109375" style="3" customWidth="1"/>
    <col min="5385" max="5385" width="51" style="3" customWidth="1"/>
    <col min="5386" max="5632" width="9.140625" style="3"/>
    <col min="5633" max="5633" width="55.85546875" style="3" customWidth="1"/>
    <col min="5634" max="5634" width="8.5703125" style="3" customWidth="1"/>
    <col min="5635" max="5635" width="7.42578125" style="3" customWidth="1"/>
    <col min="5636" max="5636" width="16.5703125" style="3" customWidth="1"/>
    <col min="5637" max="5637" width="7" style="3" customWidth="1"/>
    <col min="5638" max="5638" width="16.85546875" style="3" customWidth="1"/>
    <col min="5639" max="5640" width="18.7109375" style="3" customWidth="1"/>
    <col min="5641" max="5641" width="51" style="3" customWidth="1"/>
    <col min="5642" max="5888" width="9.140625" style="3"/>
    <col min="5889" max="5889" width="55.85546875" style="3" customWidth="1"/>
    <col min="5890" max="5890" width="8.5703125" style="3" customWidth="1"/>
    <col min="5891" max="5891" width="7.42578125" style="3" customWidth="1"/>
    <col min="5892" max="5892" width="16.5703125" style="3" customWidth="1"/>
    <col min="5893" max="5893" width="7" style="3" customWidth="1"/>
    <col min="5894" max="5894" width="16.85546875" style="3" customWidth="1"/>
    <col min="5895" max="5896" width="18.7109375" style="3" customWidth="1"/>
    <col min="5897" max="5897" width="51" style="3" customWidth="1"/>
    <col min="5898" max="6144" width="9.140625" style="3"/>
    <col min="6145" max="6145" width="55.85546875" style="3" customWidth="1"/>
    <col min="6146" max="6146" width="8.5703125" style="3" customWidth="1"/>
    <col min="6147" max="6147" width="7.42578125" style="3" customWidth="1"/>
    <col min="6148" max="6148" width="16.5703125" style="3" customWidth="1"/>
    <col min="6149" max="6149" width="7" style="3" customWidth="1"/>
    <col min="6150" max="6150" width="16.85546875" style="3" customWidth="1"/>
    <col min="6151" max="6152" width="18.7109375" style="3" customWidth="1"/>
    <col min="6153" max="6153" width="51" style="3" customWidth="1"/>
    <col min="6154" max="6400" width="9.140625" style="3"/>
    <col min="6401" max="6401" width="55.85546875" style="3" customWidth="1"/>
    <col min="6402" max="6402" width="8.5703125" style="3" customWidth="1"/>
    <col min="6403" max="6403" width="7.42578125" style="3" customWidth="1"/>
    <col min="6404" max="6404" width="16.5703125" style="3" customWidth="1"/>
    <col min="6405" max="6405" width="7" style="3" customWidth="1"/>
    <col min="6406" max="6406" width="16.85546875" style="3" customWidth="1"/>
    <col min="6407" max="6408" width="18.7109375" style="3" customWidth="1"/>
    <col min="6409" max="6409" width="51" style="3" customWidth="1"/>
    <col min="6410" max="6656" width="9.140625" style="3"/>
    <col min="6657" max="6657" width="55.85546875" style="3" customWidth="1"/>
    <col min="6658" max="6658" width="8.5703125" style="3" customWidth="1"/>
    <col min="6659" max="6659" width="7.42578125" style="3" customWidth="1"/>
    <col min="6660" max="6660" width="16.5703125" style="3" customWidth="1"/>
    <col min="6661" max="6661" width="7" style="3" customWidth="1"/>
    <col min="6662" max="6662" width="16.85546875" style="3" customWidth="1"/>
    <col min="6663" max="6664" width="18.7109375" style="3" customWidth="1"/>
    <col min="6665" max="6665" width="51" style="3" customWidth="1"/>
    <col min="6666" max="6912" width="9.140625" style="3"/>
    <col min="6913" max="6913" width="55.85546875" style="3" customWidth="1"/>
    <col min="6914" max="6914" width="8.5703125" style="3" customWidth="1"/>
    <col min="6915" max="6915" width="7.42578125" style="3" customWidth="1"/>
    <col min="6916" max="6916" width="16.5703125" style="3" customWidth="1"/>
    <col min="6917" max="6917" width="7" style="3" customWidth="1"/>
    <col min="6918" max="6918" width="16.85546875" style="3" customWidth="1"/>
    <col min="6919" max="6920" width="18.7109375" style="3" customWidth="1"/>
    <col min="6921" max="6921" width="51" style="3" customWidth="1"/>
    <col min="6922" max="7168" width="9.140625" style="3"/>
    <col min="7169" max="7169" width="55.85546875" style="3" customWidth="1"/>
    <col min="7170" max="7170" width="8.5703125" style="3" customWidth="1"/>
    <col min="7171" max="7171" width="7.42578125" style="3" customWidth="1"/>
    <col min="7172" max="7172" width="16.5703125" style="3" customWidth="1"/>
    <col min="7173" max="7173" width="7" style="3" customWidth="1"/>
    <col min="7174" max="7174" width="16.85546875" style="3" customWidth="1"/>
    <col min="7175" max="7176" width="18.7109375" style="3" customWidth="1"/>
    <col min="7177" max="7177" width="51" style="3" customWidth="1"/>
    <col min="7178" max="7424" width="9.140625" style="3"/>
    <col min="7425" max="7425" width="55.85546875" style="3" customWidth="1"/>
    <col min="7426" max="7426" width="8.5703125" style="3" customWidth="1"/>
    <col min="7427" max="7427" width="7.42578125" style="3" customWidth="1"/>
    <col min="7428" max="7428" width="16.5703125" style="3" customWidth="1"/>
    <col min="7429" max="7429" width="7" style="3" customWidth="1"/>
    <col min="7430" max="7430" width="16.85546875" style="3" customWidth="1"/>
    <col min="7431" max="7432" width="18.7109375" style="3" customWidth="1"/>
    <col min="7433" max="7433" width="51" style="3" customWidth="1"/>
    <col min="7434" max="7680" width="9.140625" style="3"/>
    <col min="7681" max="7681" width="55.85546875" style="3" customWidth="1"/>
    <col min="7682" max="7682" width="8.5703125" style="3" customWidth="1"/>
    <col min="7683" max="7683" width="7.42578125" style="3" customWidth="1"/>
    <col min="7684" max="7684" width="16.5703125" style="3" customWidth="1"/>
    <col min="7685" max="7685" width="7" style="3" customWidth="1"/>
    <col min="7686" max="7686" width="16.85546875" style="3" customWidth="1"/>
    <col min="7687" max="7688" width="18.7109375" style="3" customWidth="1"/>
    <col min="7689" max="7689" width="51" style="3" customWidth="1"/>
    <col min="7690" max="7936" width="9.140625" style="3"/>
    <col min="7937" max="7937" width="55.85546875" style="3" customWidth="1"/>
    <col min="7938" max="7938" width="8.5703125" style="3" customWidth="1"/>
    <col min="7939" max="7939" width="7.42578125" style="3" customWidth="1"/>
    <col min="7940" max="7940" width="16.5703125" style="3" customWidth="1"/>
    <col min="7941" max="7941" width="7" style="3" customWidth="1"/>
    <col min="7942" max="7942" width="16.85546875" style="3" customWidth="1"/>
    <col min="7943" max="7944" width="18.7109375" style="3" customWidth="1"/>
    <col min="7945" max="7945" width="51" style="3" customWidth="1"/>
    <col min="7946" max="8192" width="9.140625" style="3"/>
    <col min="8193" max="8193" width="55.85546875" style="3" customWidth="1"/>
    <col min="8194" max="8194" width="8.5703125" style="3" customWidth="1"/>
    <col min="8195" max="8195" width="7.42578125" style="3" customWidth="1"/>
    <col min="8196" max="8196" width="16.5703125" style="3" customWidth="1"/>
    <col min="8197" max="8197" width="7" style="3" customWidth="1"/>
    <col min="8198" max="8198" width="16.85546875" style="3" customWidth="1"/>
    <col min="8199" max="8200" width="18.7109375" style="3" customWidth="1"/>
    <col min="8201" max="8201" width="51" style="3" customWidth="1"/>
    <col min="8202" max="8448" width="9.140625" style="3"/>
    <col min="8449" max="8449" width="55.85546875" style="3" customWidth="1"/>
    <col min="8450" max="8450" width="8.5703125" style="3" customWidth="1"/>
    <col min="8451" max="8451" width="7.42578125" style="3" customWidth="1"/>
    <col min="8452" max="8452" width="16.5703125" style="3" customWidth="1"/>
    <col min="8453" max="8453" width="7" style="3" customWidth="1"/>
    <col min="8454" max="8454" width="16.85546875" style="3" customWidth="1"/>
    <col min="8455" max="8456" width="18.7109375" style="3" customWidth="1"/>
    <col min="8457" max="8457" width="51" style="3" customWidth="1"/>
    <col min="8458" max="8704" width="9.140625" style="3"/>
    <col min="8705" max="8705" width="55.85546875" style="3" customWidth="1"/>
    <col min="8706" max="8706" width="8.5703125" style="3" customWidth="1"/>
    <col min="8707" max="8707" width="7.42578125" style="3" customWidth="1"/>
    <col min="8708" max="8708" width="16.5703125" style="3" customWidth="1"/>
    <col min="8709" max="8709" width="7" style="3" customWidth="1"/>
    <col min="8710" max="8710" width="16.85546875" style="3" customWidth="1"/>
    <col min="8711" max="8712" width="18.7109375" style="3" customWidth="1"/>
    <col min="8713" max="8713" width="51" style="3" customWidth="1"/>
    <col min="8714" max="8960" width="9.140625" style="3"/>
    <col min="8961" max="8961" width="55.85546875" style="3" customWidth="1"/>
    <col min="8962" max="8962" width="8.5703125" style="3" customWidth="1"/>
    <col min="8963" max="8963" width="7.42578125" style="3" customWidth="1"/>
    <col min="8964" max="8964" width="16.5703125" style="3" customWidth="1"/>
    <col min="8965" max="8965" width="7" style="3" customWidth="1"/>
    <col min="8966" max="8966" width="16.85546875" style="3" customWidth="1"/>
    <col min="8967" max="8968" width="18.7109375" style="3" customWidth="1"/>
    <col min="8969" max="8969" width="51" style="3" customWidth="1"/>
    <col min="8970" max="9216" width="9.140625" style="3"/>
    <col min="9217" max="9217" width="55.85546875" style="3" customWidth="1"/>
    <col min="9218" max="9218" width="8.5703125" style="3" customWidth="1"/>
    <col min="9219" max="9219" width="7.42578125" style="3" customWidth="1"/>
    <col min="9220" max="9220" width="16.5703125" style="3" customWidth="1"/>
    <col min="9221" max="9221" width="7" style="3" customWidth="1"/>
    <col min="9222" max="9222" width="16.85546875" style="3" customWidth="1"/>
    <col min="9223" max="9224" width="18.7109375" style="3" customWidth="1"/>
    <col min="9225" max="9225" width="51" style="3" customWidth="1"/>
    <col min="9226" max="9472" width="9.140625" style="3"/>
    <col min="9473" max="9473" width="55.85546875" style="3" customWidth="1"/>
    <col min="9474" max="9474" width="8.5703125" style="3" customWidth="1"/>
    <col min="9475" max="9475" width="7.42578125" style="3" customWidth="1"/>
    <col min="9476" max="9476" width="16.5703125" style="3" customWidth="1"/>
    <col min="9477" max="9477" width="7" style="3" customWidth="1"/>
    <col min="9478" max="9478" width="16.85546875" style="3" customWidth="1"/>
    <col min="9479" max="9480" width="18.7109375" style="3" customWidth="1"/>
    <col min="9481" max="9481" width="51" style="3" customWidth="1"/>
    <col min="9482" max="9728" width="9.140625" style="3"/>
    <col min="9729" max="9729" width="55.85546875" style="3" customWidth="1"/>
    <col min="9730" max="9730" width="8.5703125" style="3" customWidth="1"/>
    <col min="9731" max="9731" width="7.42578125" style="3" customWidth="1"/>
    <col min="9732" max="9732" width="16.5703125" style="3" customWidth="1"/>
    <col min="9733" max="9733" width="7" style="3" customWidth="1"/>
    <col min="9734" max="9734" width="16.85546875" style="3" customWidth="1"/>
    <col min="9735" max="9736" width="18.7109375" style="3" customWidth="1"/>
    <col min="9737" max="9737" width="51" style="3" customWidth="1"/>
    <col min="9738" max="9984" width="9.140625" style="3"/>
    <col min="9985" max="9985" width="55.85546875" style="3" customWidth="1"/>
    <col min="9986" max="9986" width="8.5703125" style="3" customWidth="1"/>
    <col min="9987" max="9987" width="7.42578125" style="3" customWidth="1"/>
    <col min="9988" max="9988" width="16.5703125" style="3" customWidth="1"/>
    <col min="9989" max="9989" width="7" style="3" customWidth="1"/>
    <col min="9990" max="9990" width="16.85546875" style="3" customWidth="1"/>
    <col min="9991" max="9992" width="18.7109375" style="3" customWidth="1"/>
    <col min="9993" max="9993" width="51" style="3" customWidth="1"/>
    <col min="9994" max="10240" width="9.140625" style="3"/>
    <col min="10241" max="10241" width="55.85546875" style="3" customWidth="1"/>
    <col min="10242" max="10242" width="8.5703125" style="3" customWidth="1"/>
    <col min="10243" max="10243" width="7.42578125" style="3" customWidth="1"/>
    <col min="10244" max="10244" width="16.5703125" style="3" customWidth="1"/>
    <col min="10245" max="10245" width="7" style="3" customWidth="1"/>
    <col min="10246" max="10246" width="16.85546875" style="3" customWidth="1"/>
    <col min="10247" max="10248" width="18.7109375" style="3" customWidth="1"/>
    <col min="10249" max="10249" width="51" style="3" customWidth="1"/>
    <col min="10250" max="10496" width="9.140625" style="3"/>
    <col min="10497" max="10497" width="55.85546875" style="3" customWidth="1"/>
    <col min="10498" max="10498" width="8.5703125" style="3" customWidth="1"/>
    <col min="10499" max="10499" width="7.42578125" style="3" customWidth="1"/>
    <col min="10500" max="10500" width="16.5703125" style="3" customWidth="1"/>
    <col min="10501" max="10501" width="7" style="3" customWidth="1"/>
    <col min="10502" max="10502" width="16.85546875" style="3" customWidth="1"/>
    <col min="10503" max="10504" width="18.7109375" style="3" customWidth="1"/>
    <col min="10505" max="10505" width="51" style="3" customWidth="1"/>
    <col min="10506" max="10752" width="9.140625" style="3"/>
    <col min="10753" max="10753" width="55.85546875" style="3" customWidth="1"/>
    <col min="10754" max="10754" width="8.5703125" style="3" customWidth="1"/>
    <col min="10755" max="10755" width="7.42578125" style="3" customWidth="1"/>
    <col min="10756" max="10756" width="16.5703125" style="3" customWidth="1"/>
    <col min="10757" max="10757" width="7" style="3" customWidth="1"/>
    <col min="10758" max="10758" width="16.85546875" style="3" customWidth="1"/>
    <col min="10759" max="10760" width="18.7109375" style="3" customWidth="1"/>
    <col min="10761" max="10761" width="51" style="3" customWidth="1"/>
    <col min="10762" max="11008" width="9.140625" style="3"/>
    <col min="11009" max="11009" width="55.85546875" style="3" customWidth="1"/>
    <col min="11010" max="11010" width="8.5703125" style="3" customWidth="1"/>
    <col min="11011" max="11011" width="7.42578125" style="3" customWidth="1"/>
    <col min="11012" max="11012" width="16.5703125" style="3" customWidth="1"/>
    <col min="11013" max="11013" width="7" style="3" customWidth="1"/>
    <col min="11014" max="11014" width="16.85546875" style="3" customWidth="1"/>
    <col min="11015" max="11016" width="18.7109375" style="3" customWidth="1"/>
    <col min="11017" max="11017" width="51" style="3" customWidth="1"/>
    <col min="11018" max="11264" width="9.140625" style="3"/>
    <col min="11265" max="11265" width="55.85546875" style="3" customWidth="1"/>
    <col min="11266" max="11266" width="8.5703125" style="3" customWidth="1"/>
    <col min="11267" max="11267" width="7.42578125" style="3" customWidth="1"/>
    <col min="11268" max="11268" width="16.5703125" style="3" customWidth="1"/>
    <col min="11269" max="11269" width="7" style="3" customWidth="1"/>
    <col min="11270" max="11270" width="16.85546875" style="3" customWidth="1"/>
    <col min="11271" max="11272" width="18.7109375" style="3" customWidth="1"/>
    <col min="11273" max="11273" width="51" style="3" customWidth="1"/>
    <col min="11274" max="11520" width="9.140625" style="3"/>
    <col min="11521" max="11521" width="55.85546875" style="3" customWidth="1"/>
    <col min="11522" max="11522" width="8.5703125" style="3" customWidth="1"/>
    <col min="11523" max="11523" width="7.42578125" style="3" customWidth="1"/>
    <col min="11524" max="11524" width="16.5703125" style="3" customWidth="1"/>
    <col min="11525" max="11525" width="7" style="3" customWidth="1"/>
    <col min="11526" max="11526" width="16.85546875" style="3" customWidth="1"/>
    <col min="11527" max="11528" width="18.7109375" style="3" customWidth="1"/>
    <col min="11529" max="11529" width="51" style="3" customWidth="1"/>
    <col min="11530" max="11776" width="9.140625" style="3"/>
    <col min="11777" max="11777" width="55.85546875" style="3" customWidth="1"/>
    <col min="11778" max="11778" width="8.5703125" style="3" customWidth="1"/>
    <col min="11779" max="11779" width="7.42578125" style="3" customWidth="1"/>
    <col min="11780" max="11780" width="16.5703125" style="3" customWidth="1"/>
    <col min="11781" max="11781" width="7" style="3" customWidth="1"/>
    <col min="11782" max="11782" width="16.85546875" style="3" customWidth="1"/>
    <col min="11783" max="11784" width="18.7109375" style="3" customWidth="1"/>
    <col min="11785" max="11785" width="51" style="3" customWidth="1"/>
    <col min="11786" max="12032" width="9.140625" style="3"/>
    <col min="12033" max="12033" width="55.85546875" style="3" customWidth="1"/>
    <col min="12034" max="12034" width="8.5703125" style="3" customWidth="1"/>
    <col min="12035" max="12035" width="7.42578125" style="3" customWidth="1"/>
    <col min="12036" max="12036" width="16.5703125" style="3" customWidth="1"/>
    <col min="12037" max="12037" width="7" style="3" customWidth="1"/>
    <col min="12038" max="12038" width="16.85546875" style="3" customWidth="1"/>
    <col min="12039" max="12040" width="18.7109375" style="3" customWidth="1"/>
    <col min="12041" max="12041" width="51" style="3" customWidth="1"/>
    <col min="12042" max="12288" width="9.140625" style="3"/>
    <col min="12289" max="12289" width="55.85546875" style="3" customWidth="1"/>
    <col min="12290" max="12290" width="8.5703125" style="3" customWidth="1"/>
    <col min="12291" max="12291" width="7.42578125" style="3" customWidth="1"/>
    <col min="12292" max="12292" width="16.5703125" style="3" customWidth="1"/>
    <col min="12293" max="12293" width="7" style="3" customWidth="1"/>
    <col min="12294" max="12294" width="16.85546875" style="3" customWidth="1"/>
    <col min="12295" max="12296" width="18.7109375" style="3" customWidth="1"/>
    <col min="12297" max="12297" width="51" style="3" customWidth="1"/>
    <col min="12298" max="12544" width="9.140625" style="3"/>
    <col min="12545" max="12545" width="55.85546875" style="3" customWidth="1"/>
    <col min="12546" max="12546" width="8.5703125" style="3" customWidth="1"/>
    <col min="12547" max="12547" width="7.42578125" style="3" customWidth="1"/>
    <col min="12548" max="12548" width="16.5703125" style="3" customWidth="1"/>
    <col min="12549" max="12549" width="7" style="3" customWidth="1"/>
    <col min="12550" max="12550" width="16.85546875" style="3" customWidth="1"/>
    <col min="12551" max="12552" width="18.7109375" style="3" customWidth="1"/>
    <col min="12553" max="12553" width="51" style="3" customWidth="1"/>
    <col min="12554" max="12800" width="9.140625" style="3"/>
    <col min="12801" max="12801" width="55.85546875" style="3" customWidth="1"/>
    <col min="12802" max="12802" width="8.5703125" style="3" customWidth="1"/>
    <col min="12803" max="12803" width="7.42578125" style="3" customWidth="1"/>
    <col min="12804" max="12804" width="16.5703125" style="3" customWidth="1"/>
    <col min="12805" max="12805" width="7" style="3" customWidth="1"/>
    <col min="12806" max="12806" width="16.85546875" style="3" customWidth="1"/>
    <col min="12807" max="12808" width="18.7109375" style="3" customWidth="1"/>
    <col min="12809" max="12809" width="51" style="3" customWidth="1"/>
    <col min="12810" max="13056" width="9.140625" style="3"/>
    <col min="13057" max="13057" width="55.85546875" style="3" customWidth="1"/>
    <col min="13058" max="13058" width="8.5703125" style="3" customWidth="1"/>
    <col min="13059" max="13059" width="7.42578125" style="3" customWidth="1"/>
    <col min="13060" max="13060" width="16.5703125" style="3" customWidth="1"/>
    <col min="13061" max="13061" width="7" style="3" customWidth="1"/>
    <col min="13062" max="13062" width="16.85546875" style="3" customWidth="1"/>
    <col min="13063" max="13064" width="18.7109375" style="3" customWidth="1"/>
    <col min="13065" max="13065" width="51" style="3" customWidth="1"/>
    <col min="13066" max="13312" width="9.140625" style="3"/>
    <col min="13313" max="13313" width="55.85546875" style="3" customWidth="1"/>
    <col min="13314" max="13314" width="8.5703125" style="3" customWidth="1"/>
    <col min="13315" max="13315" width="7.42578125" style="3" customWidth="1"/>
    <col min="13316" max="13316" width="16.5703125" style="3" customWidth="1"/>
    <col min="13317" max="13317" width="7" style="3" customWidth="1"/>
    <col min="13318" max="13318" width="16.85546875" style="3" customWidth="1"/>
    <col min="13319" max="13320" width="18.7109375" style="3" customWidth="1"/>
    <col min="13321" max="13321" width="51" style="3" customWidth="1"/>
    <col min="13322" max="13568" width="9.140625" style="3"/>
    <col min="13569" max="13569" width="55.85546875" style="3" customWidth="1"/>
    <col min="13570" max="13570" width="8.5703125" style="3" customWidth="1"/>
    <col min="13571" max="13571" width="7.42578125" style="3" customWidth="1"/>
    <col min="13572" max="13572" width="16.5703125" style="3" customWidth="1"/>
    <col min="13573" max="13573" width="7" style="3" customWidth="1"/>
    <col min="13574" max="13574" width="16.85546875" style="3" customWidth="1"/>
    <col min="13575" max="13576" width="18.7109375" style="3" customWidth="1"/>
    <col min="13577" max="13577" width="51" style="3" customWidth="1"/>
    <col min="13578" max="13824" width="9.140625" style="3"/>
    <col min="13825" max="13825" width="55.85546875" style="3" customWidth="1"/>
    <col min="13826" max="13826" width="8.5703125" style="3" customWidth="1"/>
    <col min="13827" max="13827" width="7.42578125" style="3" customWidth="1"/>
    <col min="13828" max="13828" width="16.5703125" style="3" customWidth="1"/>
    <col min="13829" max="13829" width="7" style="3" customWidth="1"/>
    <col min="13830" max="13830" width="16.85546875" style="3" customWidth="1"/>
    <col min="13831" max="13832" width="18.7109375" style="3" customWidth="1"/>
    <col min="13833" max="13833" width="51" style="3" customWidth="1"/>
    <col min="13834" max="14080" width="9.140625" style="3"/>
    <col min="14081" max="14081" width="55.85546875" style="3" customWidth="1"/>
    <col min="14082" max="14082" width="8.5703125" style="3" customWidth="1"/>
    <col min="14083" max="14083" width="7.42578125" style="3" customWidth="1"/>
    <col min="14084" max="14084" width="16.5703125" style="3" customWidth="1"/>
    <col min="14085" max="14085" width="7" style="3" customWidth="1"/>
    <col min="14086" max="14086" width="16.85546875" style="3" customWidth="1"/>
    <col min="14087" max="14088" width="18.7109375" style="3" customWidth="1"/>
    <col min="14089" max="14089" width="51" style="3" customWidth="1"/>
    <col min="14090" max="14336" width="9.140625" style="3"/>
    <col min="14337" max="14337" width="55.85546875" style="3" customWidth="1"/>
    <col min="14338" max="14338" width="8.5703125" style="3" customWidth="1"/>
    <col min="14339" max="14339" width="7.42578125" style="3" customWidth="1"/>
    <col min="14340" max="14340" width="16.5703125" style="3" customWidth="1"/>
    <col min="14341" max="14341" width="7" style="3" customWidth="1"/>
    <col min="14342" max="14342" width="16.85546875" style="3" customWidth="1"/>
    <col min="14343" max="14344" width="18.7109375" style="3" customWidth="1"/>
    <col min="14345" max="14345" width="51" style="3" customWidth="1"/>
    <col min="14346" max="14592" width="9.140625" style="3"/>
    <col min="14593" max="14593" width="55.85546875" style="3" customWidth="1"/>
    <col min="14594" max="14594" width="8.5703125" style="3" customWidth="1"/>
    <col min="14595" max="14595" width="7.42578125" style="3" customWidth="1"/>
    <col min="14596" max="14596" width="16.5703125" style="3" customWidth="1"/>
    <col min="14597" max="14597" width="7" style="3" customWidth="1"/>
    <col min="14598" max="14598" width="16.85546875" style="3" customWidth="1"/>
    <col min="14599" max="14600" width="18.7109375" style="3" customWidth="1"/>
    <col min="14601" max="14601" width="51" style="3" customWidth="1"/>
    <col min="14602" max="14848" width="9.140625" style="3"/>
    <col min="14849" max="14849" width="55.85546875" style="3" customWidth="1"/>
    <col min="14850" max="14850" width="8.5703125" style="3" customWidth="1"/>
    <col min="14851" max="14851" width="7.42578125" style="3" customWidth="1"/>
    <col min="14852" max="14852" width="16.5703125" style="3" customWidth="1"/>
    <col min="14853" max="14853" width="7" style="3" customWidth="1"/>
    <col min="14854" max="14854" width="16.85546875" style="3" customWidth="1"/>
    <col min="14855" max="14856" width="18.7109375" style="3" customWidth="1"/>
    <col min="14857" max="14857" width="51" style="3" customWidth="1"/>
    <col min="14858" max="15104" width="9.140625" style="3"/>
    <col min="15105" max="15105" width="55.85546875" style="3" customWidth="1"/>
    <col min="15106" max="15106" width="8.5703125" style="3" customWidth="1"/>
    <col min="15107" max="15107" width="7.42578125" style="3" customWidth="1"/>
    <col min="15108" max="15108" width="16.5703125" style="3" customWidth="1"/>
    <col min="15109" max="15109" width="7" style="3" customWidth="1"/>
    <col min="15110" max="15110" width="16.85546875" style="3" customWidth="1"/>
    <col min="15111" max="15112" width="18.7109375" style="3" customWidth="1"/>
    <col min="15113" max="15113" width="51" style="3" customWidth="1"/>
    <col min="15114" max="15360" width="9.140625" style="3"/>
    <col min="15361" max="15361" width="55.85546875" style="3" customWidth="1"/>
    <col min="15362" max="15362" width="8.5703125" style="3" customWidth="1"/>
    <col min="15363" max="15363" width="7.42578125" style="3" customWidth="1"/>
    <col min="15364" max="15364" width="16.5703125" style="3" customWidth="1"/>
    <col min="15365" max="15365" width="7" style="3" customWidth="1"/>
    <col min="15366" max="15366" width="16.85546875" style="3" customWidth="1"/>
    <col min="15367" max="15368" width="18.7109375" style="3" customWidth="1"/>
    <col min="15369" max="15369" width="51" style="3" customWidth="1"/>
    <col min="15370" max="15616" width="9.140625" style="3"/>
    <col min="15617" max="15617" width="55.85546875" style="3" customWidth="1"/>
    <col min="15618" max="15618" width="8.5703125" style="3" customWidth="1"/>
    <col min="15619" max="15619" width="7.42578125" style="3" customWidth="1"/>
    <col min="15620" max="15620" width="16.5703125" style="3" customWidth="1"/>
    <col min="15621" max="15621" width="7" style="3" customWidth="1"/>
    <col min="15622" max="15622" width="16.85546875" style="3" customWidth="1"/>
    <col min="15623" max="15624" width="18.7109375" style="3" customWidth="1"/>
    <col min="15625" max="15625" width="51" style="3" customWidth="1"/>
    <col min="15626" max="15872" width="9.140625" style="3"/>
    <col min="15873" max="15873" width="55.85546875" style="3" customWidth="1"/>
    <col min="15874" max="15874" width="8.5703125" style="3" customWidth="1"/>
    <col min="15875" max="15875" width="7.42578125" style="3" customWidth="1"/>
    <col min="15876" max="15876" width="16.5703125" style="3" customWidth="1"/>
    <col min="15877" max="15877" width="7" style="3" customWidth="1"/>
    <col min="15878" max="15878" width="16.85546875" style="3" customWidth="1"/>
    <col min="15879" max="15880" width="18.7109375" style="3" customWidth="1"/>
    <col min="15881" max="15881" width="51" style="3" customWidth="1"/>
    <col min="15882" max="16128" width="9.140625" style="3"/>
    <col min="16129" max="16129" width="55.85546875" style="3" customWidth="1"/>
    <col min="16130" max="16130" width="8.5703125" style="3" customWidth="1"/>
    <col min="16131" max="16131" width="7.42578125" style="3" customWidth="1"/>
    <col min="16132" max="16132" width="16.5703125" style="3" customWidth="1"/>
    <col min="16133" max="16133" width="7" style="3" customWidth="1"/>
    <col min="16134" max="16134" width="16.85546875" style="3" customWidth="1"/>
    <col min="16135" max="16136" width="18.7109375" style="3" customWidth="1"/>
    <col min="16137" max="16137" width="51" style="3" customWidth="1"/>
    <col min="16138" max="16384" width="9.140625" style="3"/>
  </cols>
  <sheetData>
    <row r="1" spans="1:25" ht="16.5">
      <c r="A1" s="1"/>
      <c r="B1" s="1"/>
      <c r="C1" s="1"/>
      <c r="D1" s="1"/>
      <c r="E1" s="1"/>
      <c r="F1" s="2"/>
      <c r="G1" s="2" t="s">
        <v>0</v>
      </c>
      <c r="H1" s="2"/>
      <c r="M1" s="2" t="s">
        <v>1</v>
      </c>
      <c r="N1" s="2"/>
      <c r="S1" s="2" t="s">
        <v>1</v>
      </c>
      <c r="T1" s="2"/>
      <c r="Y1" s="2" t="s">
        <v>1</v>
      </c>
    </row>
    <row r="2" spans="1:25" ht="16.5">
      <c r="B2" s="1"/>
      <c r="C2" s="1"/>
      <c r="D2" s="1"/>
      <c r="E2" s="1"/>
      <c r="F2" s="2"/>
      <c r="G2" s="2" t="s">
        <v>2</v>
      </c>
      <c r="H2" s="2"/>
      <c r="M2" s="2" t="s">
        <v>2</v>
      </c>
      <c r="N2" s="2"/>
      <c r="S2" s="2" t="s">
        <v>2</v>
      </c>
      <c r="T2" s="2"/>
      <c r="Y2" s="2" t="s">
        <v>2</v>
      </c>
    </row>
    <row r="3" spans="1:25" ht="16.5">
      <c r="B3" s="1"/>
      <c r="C3" s="1"/>
      <c r="D3" s="1"/>
      <c r="E3" s="1"/>
      <c r="F3" s="2"/>
      <c r="G3" s="2" t="s">
        <v>3</v>
      </c>
      <c r="H3" s="2"/>
      <c r="M3" s="2" t="s">
        <v>3</v>
      </c>
      <c r="N3" s="2"/>
      <c r="S3" s="2" t="s">
        <v>3</v>
      </c>
      <c r="T3" s="2"/>
      <c r="Y3" s="2" t="s">
        <v>3</v>
      </c>
    </row>
    <row r="4" spans="1:25" ht="16.5">
      <c r="B4" s="1"/>
      <c r="C4" s="1"/>
      <c r="D4" s="1"/>
      <c r="E4" s="1"/>
      <c r="F4" s="2"/>
      <c r="G4" s="2"/>
      <c r="H4" s="2"/>
      <c r="N4" s="2"/>
      <c r="T4" s="2"/>
    </row>
    <row r="5" spans="1:25" ht="16.5">
      <c r="B5" s="1"/>
      <c r="C5" s="1"/>
      <c r="D5" s="1"/>
      <c r="E5" s="1"/>
      <c r="F5" s="2"/>
      <c r="G5" s="2"/>
      <c r="H5" s="2"/>
      <c r="N5" s="2"/>
      <c r="T5" s="2"/>
    </row>
    <row r="6" spans="1:25" ht="16.5">
      <c r="B6" s="1"/>
      <c r="C6" s="1"/>
      <c r="D6" s="1"/>
      <c r="E6" s="1"/>
      <c r="F6" s="2"/>
      <c r="G6" s="2"/>
      <c r="H6" s="2"/>
      <c r="M6" s="2" t="s">
        <v>0</v>
      </c>
      <c r="N6" s="2"/>
      <c r="S6" s="2" t="s">
        <v>0</v>
      </c>
      <c r="T6" s="2"/>
      <c r="Y6" s="2" t="s">
        <v>0</v>
      </c>
    </row>
    <row r="7" spans="1:25" ht="16.5">
      <c r="A7" s="2"/>
      <c r="B7" s="2"/>
      <c r="C7" s="2"/>
      <c r="D7" s="2"/>
      <c r="E7" s="2"/>
      <c r="M7" s="2" t="s">
        <v>2</v>
      </c>
      <c r="S7" s="2" t="s">
        <v>2</v>
      </c>
      <c r="Y7" s="2" t="s">
        <v>2</v>
      </c>
    </row>
    <row r="8" spans="1:25" ht="16.5">
      <c r="A8" s="2"/>
      <c r="B8" s="2"/>
      <c r="C8" s="2"/>
      <c r="D8" s="2"/>
      <c r="E8" s="2"/>
      <c r="M8" s="2" t="s">
        <v>4</v>
      </c>
      <c r="S8" s="2" t="s">
        <v>4</v>
      </c>
      <c r="Y8" s="2" t="s">
        <v>4</v>
      </c>
    </row>
    <row r="9" spans="1:25" ht="157.5" customHeight="1">
      <c r="A9" s="197" t="s">
        <v>5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</row>
    <row r="10" spans="1:25">
      <c r="F10" s="7"/>
      <c r="G10" s="7"/>
      <c r="H10" s="7"/>
      <c r="N10" s="7"/>
      <c r="T10" s="7"/>
    </row>
    <row r="11" spans="1:25" ht="14.25" customHeight="1">
      <c r="A11" s="198" t="s">
        <v>6</v>
      </c>
      <c r="B11" s="199" t="s">
        <v>7</v>
      </c>
      <c r="C11" s="199" t="s">
        <v>8</v>
      </c>
      <c r="D11" s="198" t="s">
        <v>9</v>
      </c>
      <c r="E11" s="199" t="s">
        <v>10</v>
      </c>
      <c r="F11" s="191" t="s">
        <v>11</v>
      </c>
      <c r="G11" s="192"/>
      <c r="H11" s="195" t="s">
        <v>12</v>
      </c>
      <c r="I11" s="195" t="s">
        <v>13</v>
      </c>
      <c r="J11" s="195" t="s">
        <v>14</v>
      </c>
      <c r="K11" s="196" t="s">
        <v>15</v>
      </c>
      <c r="L11" s="191" t="s">
        <v>11</v>
      </c>
      <c r="M11" s="192"/>
      <c r="N11" s="195" t="s">
        <v>12</v>
      </c>
      <c r="O11" s="195" t="s">
        <v>13</v>
      </c>
      <c r="P11" s="195" t="s">
        <v>14</v>
      </c>
      <c r="Q11" s="196" t="s">
        <v>15</v>
      </c>
      <c r="R11" s="191" t="s">
        <v>11</v>
      </c>
      <c r="S11" s="192"/>
      <c r="T11" s="195" t="s">
        <v>12</v>
      </c>
      <c r="U11" s="195" t="s">
        <v>13</v>
      </c>
      <c r="V11" s="195" t="s">
        <v>14</v>
      </c>
      <c r="W11" s="196" t="s">
        <v>15</v>
      </c>
      <c r="X11" s="191" t="s">
        <v>11</v>
      </c>
      <c r="Y11" s="192"/>
    </row>
    <row r="12" spans="1:25" ht="15.75" customHeight="1">
      <c r="A12" s="198"/>
      <c r="B12" s="199"/>
      <c r="C12" s="199"/>
      <c r="D12" s="198"/>
      <c r="E12" s="199"/>
      <c r="F12" s="193"/>
      <c r="G12" s="194"/>
      <c r="H12" s="195"/>
      <c r="I12" s="195"/>
      <c r="J12" s="195"/>
      <c r="K12" s="196"/>
      <c r="L12" s="193"/>
      <c r="M12" s="194"/>
      <c r="N12" s="195"/>
      <c r="O12" s="195"/>
      <c r="P12" s="195"/>
      <c r="Q12" s="196"/>
      <c r="R12" s="193"/>
      <c r="S12" s="194"/>
      <c r="T12" s="195"/>
      <c r="U12" s="195"/>
      <c r="V12" s="195"/>
      <c r="W12" s="196"/>
      <c r="X12" s="193"/>
      <c r="Y12" s="194"/>
    </row>
    <row r="13" spans="1:25" ht="126" customHeight="1">
      <c r="A13" s="198"/>
      <c r="B13" s="199"/>
      <c r="C13" s="199"/>
      <c r="D13" s="198"/>
      <c r="E13" s="199"/>
      <c r="F13" s="8" t="s">
        <v>16</v>
      </c>
      <c r="G13" s="9" t="s">
        <v>17</v>
      </c>
      <c r="H13" s="195"/>
      <c r="I13" s="195"/>
      <c r="J13" s="195"/>
      <c r="K13" s="196"/>
      <c r="L13" s="8" t="s">
        <v>16</v>
      </c>
      <c r="M13" s="9" t="s">
        <v>17</v>
      </c>
      <c r="N13" s="195"/>
      <c r="O13" s="195"/>
      <c r="P13" s="195"/>
      <c r="Q13" s="196"/>
      <c r="R13" s="8" t="s">
        <v>16</v>
      </c>
      <c r="S13" s="9" t="s">
        <v>17</v>
      </c>
      <c r="T13" s="195"/>
      <c r="U13" s="195"/>
      <c r="V13" s="195"/>
      <c r="W13" s="196"/>
      <c r="X13" s="8" t="s">
        <v>16</v>
      </c>
      <c r="Y13" s="9" t="s">
        <v>17</v>
      </c>
    </row>
    <row r="14" spans="1:25" ht="15.75">
      <c r="A14" s="10"/>
      <c r="B14" s="11"/>
      <c r="C14" s="11"/>
      <c r="D14" s="12"/>
      <c r="E14" s="11"/>
      <c r="F14" s="13">
        <f>F15+F305+F370+F576+F721+F761+F1060+F1169+F1397+F1454+F1463-F1471</f>
        <v>0</v>
      </c>
      <c r="G14" s="13">
        <f>G15+G305+G370+G576+G721+G761+G1060+G1169+G1397+G1454+G1463-G1471</f>
        <v>0</v>
      </c>
      <c r="H14" s="14">
        <f t="shared" ref="H14:M14" si="0">H15+H305+H370+H576+H721+H761+H1060+H1169+H1397+H1454+H1463-H1471</f>
        <v>0</v>
      </c>
      <c r="I14" s="14">
        <f t="shared" si="0"/>
        <v>0</v>
      </c>
      <c r="J14" s="14">
        <f t="shared" si="0"/>
        <v>0</v>
      </c>
      <c r="K14" s="15">
        <f t="shared" si="0"/>
        <v>0</v>
      </c>
      <c r="L14" s="13">
        <f t="shared" si="0"/>
        <v>0</v>
      </c>
      <c r="M14" s="13">
        <f t="shared" si="0"/>
        <v>0</v>
      </c>
      <c r="N14" s="14">
        <f t="shared" ref="N14:S14" si="1">N15+N305+N370+N576+N721+N761+N1060+N1169+N1397+N1454+N1463-N1471</f>
        <v>0</v>
      </c>
      <c r="O14" s="14">
        <f t="shared" si="1"/>
        <v>0</v>
      </c>
      <c r="P14" s="14">
        <f t="shared" si="1"/>
        <v>0</v>
      </c>
      <c r="Q14" s="15">
        <f t="shared" si="1"/>
        <v>0</v>
      </c>
      <c r="R14" s="13">
        <f t="shared" si="1"/>
        <v>0</v>
      </c>
      <c r="S14" s="13">
        <f t="shared" si="1"/>
        <v>0</v>
      </c>
      <c r="T14" s="14">
        <f t="shared" ref="T14:Y14" si="2">T15+T305+T370+T576+T721+T761+T1060+T1169+T1397+T1454+T1463-T1471</f>
        <v>0</v>
      </c>
      <c r="U14" s="14">
        <f t="shared" si="2"/>
        <v>0</v>
      </c>
      <c r="V14" s="14">
        <f t="shared" si="2"/>
        <v>0</v>
      </c>
      <c r="W14" s="15">
        <f t="shared" si="2"/>
        <v>0</v>
      </c>
      <c r="X14" s="13">
        <f t="shared" si="2"/>
        <v>0</v>
      </c>
      <c r="Y14" s="13">
        <f t="shared" si="2"/>
        <v>0</v>
      </c>
    </row>
    <row r="15" spans="1:25" s="20" customFormat="1" ht="40.5">
      <c r="A15" s="16" t="s">
        <v>18</v>
      </c>
      <c r="B15" s="17" t="s">
        <v>19</v>
      </c>
      <c r="C15" s="17"/>
      <c r="D15" s="18"/>
      <c r="E15" s="17"/>
      <c r="F15" s="19">
        <f t="shared" ref="F15:Q15" si="3">F17+F24+F45+F97+F119+F126+F112</f>
        <v>1411783</v>
      </c>
      <c r="G15" s="19">
        <f t="shared" si="3"/>
        <v>68926</v>
      </c>
      <c r="H15" s="19">
        <f t="shared" si="3"/>
        <v>2828</v>
      </c>
      <c r="I15" s="19">
        <f t="shared" si="3"/>
        <v>0</v>
      </c>
      <c r="J15" s="19">
        <f t="shared" si="3"/>
        <v>0</v>
      </c>
      <c r="K15" s="19">
        <f t="shared" si="3"/>
        <v>0</v>
      </c>
      <c r="L15" s="19">
        <f t="shared" si="3"/>
        <v>1414611</v>
      </c>
      <c r="M15" s="19">
        <f t="shared" si="3"/>
        <v>68926</v>
      </c>
      <c r="N15" s="19">
        <f t="shared" si="3"/>
        <v>5367</v>
      </c>
      <c r="O15" s="19">
        <f t="shared" si="3"/>
        <v>0</v>
      </c>
      <c r="P15" s="19">
        <f t="shared" si="3"/>
        <v>0</v>
      </c>
      <c r="Q15" s="19">
        <f t="shared" si="3"/>
        <v>0</v>
      </c>
      <c r="R15" s="19">
        <f>R17+R24+R45+R97+R119+R126+R112</f>
        <v>1419978</v>
      </c>
      <c r="S15" s="19">
        <f>S17+S24+S45+S97+S119+S126+S112</f>
        <v>68926</v>
      </c>
      <c r="T15" s="19">
        <f t="shared" ref="T15:W15" si="4">T17+T24+T45+T97+T119+T126+T112</f>
        <v>30000</v>
      </c>
      <c r="U15" s="19">
        <f t="shared" si="4"/>
        <v>0</v>
      </c>
      <c r="V15" s="19">
        <f t="shared" si="4"/>
        <v>0</v>
      </c>
      <c r="W15" s="19">
        <f t="shared" si="4"/>
        <v>0</v>
      </c>
      <c r="X15" s="19">
        <f>X17+X24+X45+X97+X119+X126+X112</f>
        <v>1449978</v>
      </c>
      <c r="Y15" s="19">
        <f>Y17+Y24+Y45+Y97+Y119+Y126+Y112</f>
        <v>68926</v>
      </c>
    </row>
    <row r="16" spans="1:25" s="24" customFormat="1" ht="15.75">
      <c r="A16" s="10">
        <v>0</v>
      </c>
      <c r="B16" s="11"/>
      <c r="C16" s="11"/>
      <c r="D16" s="12"/>
      <c r="E16" s="11"/>
      <c r="F16" s="21"/>
      <c r="G16" s="21"/>
      <c r="H16" s="22"/>
      <c r="I16" s="22"/>
      <c r="J16" s="22"/>
      <c r="K16" s="23"/>
      <c r="L16" s="21"/>
      <c r="M16" s="21"/>
      <c r="N16" s="22"/>
      <c r="O16" s="22"/>
      <c r="P16" s="22"/>
      <c r="Q16" s="23"/>
      <c r="R16" s="21">
        <v>0</v>
      </c>
      <c r="S16" s="21"/>
      <c r="T16" s="22"/>
      <c r="U16" s="22"/>
      <c r="V16" s="22"/>
      <c r="W16" s="23"/>
      <c r="X16" s="21">
        <v>0</v>
      </c>
      <c r="Y16" s="21"/>
    </row>
    <row r="17" spans="1:25" s="31" customFormat="1" ht="68.25" customHeight="1">
      <c r="A17" s="25" t="s">
        <v>20</v>
      </c>
      <c r="B17" s="26" t="s">
        <v>21</v>
      </c>
      <c r="C17" s="26" t="s">
        <v>22</v>
      </c>
      <c r="D17" s="27"/>
      <c r="E17" s="26"/>
      <c r="F17" s="28">
        <f>F18</f>
        <v>4586</v>
      </c>
      <c r="G17" s="28">
        <f>G18</f>
        <v>0</v>
      </c>
      <c r="H17" s="29">
        <f t="shared" ref="H17:W21" si="5">H18</f>
        <v>0</v>
      </c>
      <c r="I17" s="29">
        <f t="shared" si="5"/>
        <v>0</v>
      </c>
      <c r="J17" s="29">
        <f t="shared" si="5"/>
        <v>0</v>
      </c>
      <c r="K17" s="30">
        <f t="shared" si="5"/>
        <v>0</v>
      </c>
      <c r="L17" s="28">
        <f t="shared" si="5"/>
        <v>4586</v>
      </c>
      <c r="M17" s="28">
        <f t="shared" si="5"/>
        <v>0</v>
      </c>
      <c r="N17" s="29">
        <f t="shared" si="5"/>
        <v>0</v>
      </c>
      <c r="O17" s="29">
        <f t="shared" si="5"/>
        <v>0</v>
      </c>
      <c r="P17" s="29">
        <f t="shared" si="5"/>
        <v>0</v>
      </c>
      <c r="Q17" s="30">
        <f t="shared" si="5"/>
        <v>0</v>
      </c>
      <c r="R17" s="28">
        <f t="shared" si="5"/>
        <v>4586</v>
      </c>
      <c r="S17" s="28">
        <f t="shared" si="5"/>
        <v>0</v>
      </c>
      <c r="T17" s="29">
        <f t="shared" si="5"/>
        <v>0</v>
      </c>
      <c r="U17" s="29">
        <f t="shared" si="5"/>
        <v>0</v>
      </c>
      <c r="V17" s="29">
        <f t="shared" si="5"/>
        <v>0</v>
      </c>
      <c r="W17" s="30">
        <f t="shared" si="5"/>
        <v>0</v>
      </c>
      <c r="X17" s="28">
        <f t="shared" ref="T17:Y21" si="6">X18</f>
        <v>4586</v>
      </c>
      <c r="Y17" s="28">
        <f t="shared" si="6"/>
        <v>0</v>
      </c>
    </row>
    <row r="18" spans="1:25" s="31" customFormat="1" ht="51">
      <c r="A18" s="32" t="s">
        <v>23</v>
      </c>
      <c r="B18" s="33" t="s">
        <v>21</v>
      </c>
      <c r="C18" s="33" t="s">
        <v>22</v>
      </c>
      <c r="D18" s="34" t="s">
        <v>24</v>
      </c>
      <c r="E18" s="33"/>
      <c r="F18" s="35">
        <f t="shared" ref="F18:G21" si="7">F19</f>
        <v>4586</v>
      </c>
      <c r="G18" s="35">
        <f t="shared" si="7"/>
        <v>0</v>
      </c>
      <c r="H18" s="36">
        <f t="shared" si="5"/>
        <v>0</v>
      </c>
      <c r="I18" s="36">
        <f t="shared" si="5"/>
        <v>0</v>
      </c>
      <c r="J18" s="36">
        <f t="shared" si="5"/>
        <v>0</v>
      </c>
      <c r="K18" s="37">
        <f t="shared" si="5"/>
        <v>0</v>
      </c>
      <c r="L18" s="35">
        <f t="shared" si="5"/>
        <v>4586</v>
      </c>
      <c r="M18" s="35">
        <f t="shared" si="5"/>
        <v>0</v>
      </c>
      <c r="N18" s="36">
        <f t="shared" si="5"/>
        <v>0</v>
      </c>
      <c r="O18" s="36">
        <f t="shared" si="5"/>
        <v>0</v>
      </c>
      <c r="P18" s="36">
        <f t="shared" si="5"/>
        <v>0</v>
      </c>
      <c r="Q18" s="37">
        <f t="shared" si="5"/>
        <v>0</v>
      </c>
      <c r="R18" s="35">
        <f t="shared" si="5"/>
        <v>4586</v>
      </c>
      <c r="S18" s="35">
        <f t="shared" si="5"/>
        <v>0</v>
      </c>
      <c r="T18" s="36">
        <f t="shared" si="6"/>
        <v>0</v>
      </c>
      <c r="U18" s="36">
        <f t="shared" si="6"/>
        <v>0</v>
      </c>
      <c r="V18" s="36">
        <f t="shared" si="6"/>
        <v>0</v>
      </c>
      <c r="W18" s="37">
        <f t="shared" si="6"/>
        <v>0</v>
      </c>
      <c r="X18" s="35">
        <f t="shared" si="6"/>
        <v>4586</v>
      </c>
      <c r="Y18" s="35">
        <f t="shared" si="6"/>
        <v>0</v>
      </c>
    </row>
    <row r="19" spans="1:25" s="31" customFormat="1" ht="33.75">
      <c r="A19" s="32" t="s">
        <v>25</v>
      </c>
      <c r="B19" s="33" t="s">
        <v>21</v>
      </c>
      <c r="C19" s="33" t="s">
        <v>22</v>
      </c>
      <c r="D19" s="38" t="s">
        <v>26</v>
      </c>
      <c r="E19" s="33"/>
      <c r="F19" s="35">
        <f t="shared" si="7"/>
        <v>4586</v>
      </c>
      <c r="G19" s="35">
        <f t="shared" si="7"/>
        <v>0</v>
      </c>
      <c r="H19" s="36">
        <f t="shared" si="5"/>
        <v>0</v>
      </c>
      <c r="I19" s="36">
        <f t="shared" si="5"/>
        <v>0</v>
      </c>
      <c r="J19" s="36">
        <f t="shared" si="5"/>
        <v>0</v>
      </c>
      <c r="K19" s="37">
        <f t="shared" si="5"/>
        <v>0</v>
      </c>
      <c r="L19" s="35">
        <f t="shared" si="5"/>
        <v>4586</v>
      </c>
      <c r="M19" s="35">
        <f t="shared" si="5"/>
        <v>0</v>
      </c>
      <c r="N19" s="36">
        <f t="shared" si="5"/>
        <v>0</v>
      </c>
      <c r="O19" s="36">
        <f t="shared" si="5"/>
        <v>0</v>
      </c>
      <c r="P19" s="36">
        <f t="shared" si="5"/>
        <v>0</v>
      </c>
      <c r="Q19" s="37">
        <f t="shared" si="5"/>
        <v>0</v>
      </c>
      <c r="R19" s="35">
        <f t="shared" si="5"/>
        <v>4586</v>
      </c>
      <c r="S19" s="35">
        <f t="shared" si="5"/>
        <v>0</v>
      </c>
      <c r="T19" s="36">
        <f t="shared" si="6"/>
        <v>0</v>
      </c>
      <c r="U19" s="36">
        <f t="shared" si="6"/>
        <v>0</v>
      </c>
      <c r="V19" s="36">
        <f t="shared" si="6"/>
        <v>0</v>
      </c>
      <c r="W19" s="37">
        <f t="shared" si="6"/>
        <v>0</v>
      </c>
      <c r="X19" s="35">
        <f t="shared" si="6"/>
        <v>4586</v>
      </c>
      <c r="Y19" s="35">
        <f t="shared" si="6"/>
        <v>0</v>
      </c>
    </row>
    <row r="20" spans="1:25" s="39" customFormat="1" ht="16.5">
      <c r="A20" s="32" t="s">
        <v>27</v>
      </c>
      <c r="B20" s="33" t="s">
        <v>21</v>
      </c>
      <c r="C20" s="33" t="s">
        <v>22</v>
      </c>
      <c r="D20" s="38" t="s">
        <v>28</v>
      </c>
      <c r="E20" s="33"/>
      <c r="F20" s="35">
        <f t="shared" si="7"/>
        <v>4586</v>
      </c>
      <c r="G20" s="35">
        <f t="shared" si="7"/>
        <v>0</v>
      </c>
      <c r="H20" s="36">
        <f t="shared" si="5"/>
        <v>0</v>
      </c>
      <c r="I20" s="36">
        <f t="shared" si="5"/>
        <v>0</v>
      </c>
      <c r="J20" s="36">
        <f t="shared" si="5"/>
        <v>0</v>
      </c>
      <c r="K20" s="37">
        <f t="shared" si="5"/>
        <v>0</v>
      </c>
      <c r="L20" s="35">
        <f t="shared" si="5"/>
        <v>4586</v>
      </c>
      <c r="M20" s="35">
        <f t="shared" si="5"/>
        <v>0</v>
      </c>
      <c r="N20" s="36">
        <f t="shared" si="5"/>
        <v>0</v>
      </c>
      <c r="O20" s="36">
        <f t="shared" si="5"/>
        <v>0</v>
      </c>
      <c r="P20" s="36">
        <f t="shared" si="5"/>
        <v>0</v>
      </c>
      <c r="Q20" s="37">
        <f t="shared" si="5"/>
        <v>0</v>
      </c>
      <c r="R20" s="35">
        <f t="shared" si="5"/>
        <v>4586</v>
      </c>
      <c r="S20" s="35">
        <f t="shared" si="5"/>
        <v>0</v>
      </c>
      <c r="T20" s="36">
        <f t="shared" si="6"/>
        <v>0</v>
      </c>
      <c r="U20" s="36">
        <f t="shared" si="6"/>
        <v>0</v>
      </c>
      <c r="V20" s="36">
        <f t="shared" si="6"/>
        <v>0</v>
      </c>
      <c r="W20" s="37">
        <f t="shared" si="6"/>
        <v>0</v>
      </c>
      <c r="X20" s="35">
        <f t="shared" si="6"/>
        <v>4586</v>
      </c>
      <c r="Y20" s="35">
        <f t="shared" si="6"/>
        <v>0</v>
      </c>
    </row>
    <row r="21" spans="1:25" s="41" customFormat="1" ht="82.5">
      <c r="A21" s="32" t="s">
        <v>29</v>
      </c>
      <c r="B21" s="33" t="s">
        <v>21</v>
      </c>
      <c r="C21" s="33" t="s">
        <v>22</v>
      </c>
      <c r="D21" s="38" t="s">
        <v>28</v>
      </c>
      <c r="E21" s="40">
        <v>100</v>
      </c>
      <c r="F21" s="35">
        <f t="shared" si="7"/>
        <v>4586</v>
      </c>
      <c r="G21" s="35">
        <f t="shared" si="7"/>
        <v>0</v>
      </c>
      <c r="H21" s="36">
        <f t="shared" si="5"/>
        <v>0</v>
      </c>
      <c r="I21" s="36">
        <f t="shared" si="5"/>
        <v>0</v>
      </c>
      <c r="J21" s="36">
        <f t="shared" si="5"/>
        <v>0</v>
      </c>
      <c r="K21" s="37">
        <f t="shared" si="5"/>
        <v>0</v>
      </c>
      <c r="L21" s="35">
        <f t="shared" si="5"/>
        <v>4586</v>
      </c>
      <c r="M21" s="35">
        <f t="shared" si="5"/>
        <v>0</v>
      </c>
      <c r="N21" s="36">
        <f t="shared" si="5"/>
        <v>0</v>
      </c>
      <c r="O21" s="36">
        <f t="shared" si="5"/>
        <v>0</v>
      </c>
      <c r="P21" s="36">
        <f t="shared" si="5"/>
        <v>0</v>
      </c>
      <c r="Q21" s="37">
        <f t="shared" si="5"/>
        <v>0</v>
      </c>
      <c r="R21" s="35">
        <f t="shared" si="5"/>
        <v>4586</v>
      </c>
      <c r="S21" s="35">
        <f t="shared" si="5"/>
        <v>0</v>
      </c>
      <c r="T21" s="36">
        <f t="shared" si="6"/>
        <v>0</v>
      </c>
      <c r="U21" s="36">
        <f t="shared" si="6"/>
        <v>0</v>
      </c>
      <c r="V21" s="36">
        <f t="shared" si="6"/>
        <v>0</v>
      </c>
      <c r="W21" s="37">
        <f t="shared" si="6"/>
        <v>0</v>
      </c>
      <c r="X21" s="35">
        <f t="shared" si="6"/>
        <v>4586</v>
      </c>
      <c r="Y21" s="35">
        <f t="shared" si="6"/>
        <v>0</v>
      </c>
    </row>
    <row r="22" spans="1:25" s="41" customFormat="1" ht="33">
      <c r="A22" s="42" t="s">
        <v>30</v>
      </c>
      <c r="B22" s="33" t="s">
        <v>21</v>
      </c>
      <c r="C22" s="33" t="s">
        <v>22</v>
      </c>
      <c r="D22" s="38" t="s">
        <v>28</v>
      </c>
      <c r="E22" s="40">
        <v>120</v>
      </c>
      <c r="F22" s="35">
        <v>4586</v>
      </c>
      <c r="G22" s="35"/>
      <c r="H22" s="36"/>
      <c r="I22" s="36"/>
      <c r="J22" s="36"/>
      <c r="K22" s="37"/>
      <c r="L22" s="35">
        <f>F22+H22+I22+J22+K22</f>
        <v>4586</v>
      </c>
      <c r="M22" s="35">
        <f>G22+K22</f>
        <v>0</v>
      </c>
      <c r="N22" s="36"/>
      <c r="O22" s="36"/>
      <c r="P22" s="36"/>
      <c r="Q22" s="37"/>
      <c r="R22" s="35">
        <f>L22+N22+O22+P22+Q22</f>
        <v>4586</v>
      </c>
      <c r="S22" s="35">
        <f>M22+Q22</f>
        <v>0</v>
      </c>
      <c r="T22" s="36"/>
      <c r="U22" s="36"/>
      <c r="V22" s="36"/>
      <c r="W22" s="37"/>
      <c r="X22" s="35">
        <f>R22+T22+U22+V22+W22</f>
        <v>4586</v>
      </c>
      <c r="Y22" s="35">
        <f>S22+W22</f>
        <v>0</v>
      </c>
    </row>
    <row r="23" spans="1:25" s="24" customFormat="1" ht="15.75">
      <c r="A23" s="10">
        <v>0</v>
      </c>
      <c r="B23" s="11"/>
      <c r="C23" s="11"/>
      <c r="D23" s="12"/>
      <c r="E23" s="11"/>
      <c r="F23" s="21"/>
      <c r="G23" s="21"/>
      <c r="H23" s="22"/>
      <c r="I23" s="22"/>
      <c r="J23" s="22"/>
      <c r="K23" s="23"/>
      <c r="L23" s="21"/>
      <c r="M23" s="21"/>
      <c r="N23" s="22"/>
      <c r="O23" s="22"/>
      <c r="P23" s="22"/>
      <c r="Q23" s="23"/>
      <c r="R23" s="21">
        <v>0</v>
      </c>
      <c r="S23" s="21"/>
      <c r="T23" s="22"/>
      <c r="U23" s="22"/>
      <c r="V23" s="22"/>
      <c r="W23" s="23"/>
      <c r="X23" s="21">
        <v>0</v>
      </c>
      <c r="Y23" s="21"/>
    </row>
    <row r="24" spans="1:25" s="31" customFormat="1" ht="93.75">
      <c r="A24" s="25" t="s">
        <v>31</v>
      </c>
      <c r="B24" s="26" t="s">
        <v>21</v>
      </c>
      <c r="C24" s="26" t="s">
        <v>32</v>
      </c>
      <c r="D24" s="44"/>
      <c r="E24" s="26"/>
      <c r="F24" s="28">
        <f>F25</f>
        <v>76626</v>
      </c>
      <c r="G24" s="28">
        <f>G25</f>
        <v>0</v>
      </c>
      <c r="H24" s="28">
        <f t="shared" ref="H24:W25" si="8">H25</f>
        <v>0</v>
      </c>
      <c r="I24" s="28">
        <f t="shared" si="8"/>
        <v>-438</v>
      </c>
      <c r="J24" s="28">
        <f t="shared" si="8"/>
        <v>0</v>
      </c>
      <c r="K24" s="28">
        <f t="shared" si="8"/>
        <v>0</v>
      </c>
      <c r="L24" s="28">
        <f t="shared" si="8"/>
        <v>76188</v>
      </c>
      <c r="M24" s="28">
        <f t="shared" si="8"/>
        <v>0</v>
      </c>
      <c r="N24" s="28">
        <f t="shared" si="8"/>
        <v>0</v>
      </c>
      <c r="O24" s="28">
        <f t="shared" si="8"/>
        <v>0</v>
      </c>
      <c r="P24" s="28">
        <f t="shared" si="8"/>
        <v>0</v>
      </c>
      <c r="Q24" s="28">
        <f t="shared" si="8"/>
        <v>0</v>
      </c>
      <c r="R24" s="28">
        <f t="shared" si="8"/>
        <v>76188</v>
      </c>
      <c r="S24" s="28">
        <f t="shared" si="8"/>
        <v>0</v>
      </c>
      <c r="T24" s="28">
        <f t="shared" si="8"/>
        <v>0</v>
      </c>
      <c r="U24" s="28">
        <f t="shared" si="8"/>
        <v>0</v>
      </c>
      <c r="V24" s="28">
        <f t="shared" si="8"/>
        <v>0</v>
      </c>
      <c r="W24" s="28">
        <f t="shared" si="8"/>
        <v>0</v>
      </c>
      <c r="X24" s="28">
        <f t="shared" ref="T24:Y25" si="9">X25</f>
        <v>76188</v>
      </c>
      <c r="Y24" s="28">
        <f t="shared" si="9"/>
        <v>0</v>
      </c>
    </row>
    <row r="25" spans="1:25" s="31" customFormat="1" ht="18.75">
      <c r="A25" s="32" t="s">
        <v>33</v>
      </c>
      <c r="B25" s="33" t="s">
        <v>21</v>
      </c>
      <c r="C25" s="33" t="s">
        <v>32</v>
      </c>
      <c r="D25" s="45" t="s">
        <v>34</v>
      </c>
      <c r="E25" s="46"/>
      <c r="F25" s="35">
        <f>F26</f>
        <v>76626</v>
      </c>
      <c r="G25" s="35">
        <f>G26</f>
        <v>0</v>
      </c>
      <c r="H25" s="35">
        <f t="shared" si="8"/>
        <v>0</v>
      </c>
      <c r="I25" s="35">
        <f t="shared" si="8"/>
        <v>-438</v>
      </c>
      <c r="J25" s="35">
        <f t="shared" si="8"/>
        <v>0</v>
      </c>
      <c r="K25" s="35">
        <f t="shared" si="8"/>
        <v>0</v>
      </c>
      <c r="L25" s="35">
        <f t="shared" si="8"/>
        <v>76188</v>
      </c>
      <c r="M25" s="35">
        <f t="shared" si="8"/>
        <v>0</v>
      </c>
      <c r="N25" s="35">
        <f t="shared" si="8"/>
        <v>0</v>
      </c>
      <c r="O25" s="35">
        <f t="shared" si="8"/>
        <v>0</v>
      </c>
      <c r="P25" s="35">
        <f t="shared" si="8"/>
        <v>0</v>
      </c>
      <c r="Q25" s="35">
        <f t="shared" si="8"/>
        <v>0</v>
      </c>
      <c r="R25" s="35">
        <f t="shared" si="8"/>
        <v>76188</v>
      </c>
      <c r="S25" s="35">
        <f t="shared" si="8"/>
        <v>0</v>
      </c>
      <c r="T25" s="35">
        <f t="shared" si="9"/>
        <v>0</v>
      </c>
      <c r="U25" s="35">
        <f t="shared" si="9"/>
        <v>0</v>
      </c>
      <c r="V25" s="35">
        <f t="shared" si="9"/>
        <v>0</v>
      </c>
      <c r="W25" s="35">
        <f t="shared" si="9"/>
        <v>0</v>
      </c>
      <c r="X25" s="35">
        <f t="shared" si="9"/>
        <v>76188</v>
      </c>
      <c r="Y25" s="35">
        <f t="shared" si="9"/>
        <v>0</v>
      </c>
    </row>
    <row r="26" spans="1:25" s="31" customFormat="1" ht="33.75">
      <c r="A26" s="32" t="s">
        <v>25</v>
      </c>
      <c r="B26" s="33" t="s">
        <v>21</v>
      </c>
      <c r="C26" s="33" t="s">
        <v>32</v>
      </c>
      <c r="D26" s="38" t="s">
        <v>35</v>
      </c>
      <c r="E26" s="33"/>
      <c r="F26" s="35">
        <f>F27+F30+F33</f>
        <v>76626</v>
      </c>
      <c r="G26" s="35">
        <f>G27+G30+G33</f>
        <v>0</v>
      </c>
      <c r="H26" s="35">
        <f t="shared" ref="H26:M26" si="10">H27+H30+H33</f>
        <v>0</v>
      </c>
      <c r="I26" s="35">
        <f t="shared" si="10"/>
        <v>-438</v>
      </c>
      <c r="J26" s="35">
        <f t="shared" si="10"/>
        <v>0</v>
      </c>
      <c r="K26" s="35">
        <f t="shared" si="10"/>
        <v>0</v>
      </c>
      <c r="L26" s="35">
        <f t="shared" si="10"/>
        <v>76188</v>
      </c>
      <c r="M26" s="35">
        <f t="shared" si="10"/>
        <v>0</v>
      </c>
      <c r="N26" s="35">
        <f t="shared" ref="N26:S26" si="11">N27+N30+N33</f>
        <v>0</v>
      </c>
      <c r="O26" s="35">
        <f t="shared" si="11"/>
        <v>0</v>
      </c>
      <c r="P26" s="35">
        <f t="shared" si="11"/>
        <v>0</v>
      </c>
      <c r="Q26" s="35">
        <f t="shared" si="11"/>
        <v>0</v>
      </c>
      <c r="R26" s="35">
        <f t="shared" si="11"/>
        <v>76188</v>
      </c>
      <c r="S26" s="35">
        <f t="shared" si="11"/>
        <v>0</v>
      </c>
      <c r="T26" s="35">
        <f t="shared" ref="T26:Y26" si="12">T27+T30+T33</f>
        <v>0</v>
      </c>
      <c r="U26" s="35">
        <f t="shared" si="12"/>
        <v>0</v>
      </c>
      <c r="V26" s="35">
        <f t="shared" si="12"/>
        <v>0</v>
      </c>
      <c r="W26" s="35">
        <f t="shared" si="12"/>
        <v>0</v>
      </c>
      <c r="X26" s="35">
        <f t="shared" si="12"/>
        <v>76188</v>
      </c>
      <c r="Y26" s="35">
        <f t="shared" si="12"/>
        <v>0</v>
      </c>
    </row>
    <row r="27" spans="1:25" s="31" customFormat="1" ht="33.75">
      <c r="A27" s="32" t="s">
        <v>36</v>
      </c>
      <c r="B27" s="33" t="s">
        <v>21</v>
      </c>
      <c r="C27" s="33" t="s">
        <v>32</v>
      </c>
      <c r="D27" s="38" t="s">
        <v>37</v>
      </c>
      <c r="E27" s="33"/>
      <c r="F27" s="35">
        <f>F28</f>
        <v>2609</v>
      </c>
      <c r="G27" s="35">
        <f>G28</f>
        <v>0</v>
      </c>
      <c r="H27" s="35">
        <f t="shared" ref="H27:W28" si="13">H28</f>
        <v>0</v>
      </c>
      <c r="I27" s="35">
        <f t="shared" si="13"/>
        <v>0</v>
      </c>
      <c r="J27" s="35">
        <f t="shared" si="13"/>
        <v>0</v>
      </c>
      <c r="K27" s="35">
        <f t="shared" si="13"/>
        <v>0</v>
      </c>
      <c r="L27" s="35">
        <f t="shared" si="13"/>
        <v>2609</v>
      </c>
      <c r="M27" s="35">
        <f t="shared" si="13"/>
        <v>0</v>
      </c>
      <c r="N27" s="35">
        <f t="shared" si="13"/>
        <v>0</v>
      </c>
      <c r="O27" s="35">
        <f t="shared" si="13"/>
        <v>0</v>
      </c>
      <c r="P27" s="35">
        <f t="shared" si="13"/>
        <v>0</v>
      </c>
      <c r="Q27" s="35">
        <f t="shared" si="13"/>
        <v>0</v>
      </c>
      <c r="R27" s="35">
        <f t="shared" si="13"/>
        <v>2609</v>
      </c>
      <c r="S27" s="35">
        <f t="shared" si="13"/>
        <v>0</v>
      </c>
      <c r="T27" s="35">
        <f t="shared" si="13"/>
        <v>0</v>
      </c>
      <c r="U27" s="35">
        <f t="shared" si="13"/>
        <v>0</v>
      </c>
      <c r="V27" s="35">
        <f t="shared" si="13"/>
        <v>0</v>
      </c>
      <c r="W27" s="35">
        <f t="shared" si="13"/>
        <v>0</v>
      </c>
      <c r="X27" s="35">
        <f t="shared" ref="T27:Y28" si="14">X28</f>
        <v>2609</v>
      </c>
      <c r="Y27" s="35">
        <f t="shared" si="14"/>
        <v>0</v>
      </c>
    </row>
    <row r="28" spans="1:25" s="31" customFormat="1" ht="83.25">
      <c r="A28" s="32" t="s">
        <v>29</v>
      </c>
      <c r="B28" s="33" t="s">
        <v>21</v>
      </c>
      <c r="C28" s="33" t="s">
        <v>32</v>
      </c>
      <c r="D28" s="38" t="s">
        <v>37</v>
      </c>
      <c r="E28" s="40">
        <v>100</v>
      </c>
      <c r="F28" s="35">
        <f>F29</f>
        <v>2609</v>
      </c>
      <c r="G28" s="35">
        <f>G29</f>
        <v>0</v>
      </c>
      <c r="H28" s="35">
        <f t="shared" si="13"/>
        <v>0</v>
      </c>
      <c r="I28" s="35">
        <f t="shared" si="13"/>
        <v>0</v>
      </c>
      <c r="J28" s="35">
        <f t="shared" si="13"/>
        <v>0</v>
      </c>
      <c r="K28" s="35">
        <f t="shared" si="13"/>
        <v>0</v>
      </c>
      <c r="L28" s="35">
        <f t="shared" si="13"/>
        <v>2609</v>
      </c>
      <c r="M28" s="35">
        <f t="shared" si="13"/>
        <v>0</v>
      </c>
      <c r="N28" s="35">
        <f t="shared" si="13"/>
        <v>0</v>
      </c>
      <c r="O28" s="35">
        <f t="shared" si="13"/>
        <v>0</v>
      </c>
      <c r="P28" s="35">
        <f t="shared" si="13"/>
        <v>0</v>
      </c>
      <c r="Q28" s="35">
        <f t="shared" si="13"/>
        <v>0</v>
      </c>
      <c r="R28" s="35">
        <f t="shared" si="13"/>
        <v>2609</v>
      </c>
      <c r="S28" s="35">
        <f t="shared" si="13"/>
        <v>0</v>
      </c>
      <c r="T28" s="35">
        <f t="shared" si="14"/>
        <v>0</v>
      </c>
      <c r="U28" s="35">
        <f t="shared" si="14"/>
        <v>0</v>
      </c>
      <c r="V28" s="35">
        <f t="shared" si="14"/>
        <v>0</v>
      </c>
      <c r="W28" s="35">
        <f t="shared" si="14"/>
        <v>0</v>
      </c>
      <c r="X28" s="35">
        <f t="shared" si="14"/>
        <v>2609</v>
      </c>
      <c r="Y28" s="35">
        <f t="shared" si="14"/>
        <v>0</v>
      </c>
    </row>
    <row r="29" spans="1:25" s="31" customFormat="1" ht="33.75">
      <c r="A29" s="42" t="s">
        <v>30</v>
      </c>
      <c r="B29" s="33" t="s">
        <v>21</v>
      </c>
      <c r="C29" s="33" t="s">
        <v>32</v>
      </c>
      <c r="D29" s="38" t="s">
        <v>37</v>
      </c>
      <c r="E29" s="40">
        <v>120</v>
      </c>
      <c r="F29" s="35">
        <v>2609</v>
      </c>
      <c r="G29" s="35"/>
      <c r="H29" s="36"/>
      <c r="I29" s="36"/>
      <c r="J29" s="36"/>
      <c r="K29" s="37"/>
      <c r="L29" s="35">
        <f>F29+H29+I29+J29+K29</f>
        <v>2609</v>
      </c>
      <c r="M29" s="35">
        <f>G29+K29</f>
        <v>0</v>
      </c>
      <c r="N29" s="36"/>
      <c r="O29" s="36"/>
      <c r="P29" s="36"/>
      <c r="Q29" s="37"/>
      <c r="R29" s="35">
        <f>L29+N29+O29+P29+Q29</f>
        <v>2609</v>
      </c>
      <c r="S29" s="35">
        <f>M29+Q29</f>
        <v>0</v>
      </c>
      <c r="T29" s="36"/>
      <c r="U29" s="36"/>
      <c r="V29" s="36"/>
      <c r="W29" s="37"/>
      <c r="X29" s="35">
        <f>R29+T29+U29+V29+W29</f>
        <v>2609</v>
      </c>
      <c r="Y29" s="35">
        <f>S29+W29</f>
        <v>0</v>
      </c>
    </row>
    <row r="30" spans="1:25" s="31" customFormat="1" ht="33.75">
      <c r="A30" s="32" t="s">
        <v>38</v>
      </c>
      <c r="B30" s="33" t="s">
        <v>21</v>
      </c>
      <c r="C30" s="33" t="s">
        <v>32</v>
      </c>
      <c r="D30" s="38" t="s">
        <v>39</v>
      </c>
      <c r="E30" s="33"/>
      <c r="F30" s="35">
        <f>F31</f>
        <v>1716</v>
      </c>
      <c r="G30" s="35">
        <f>G31</f>
        <v>0</v>
      </c>
      <c r="H30" s="35">
        <f t="shared" ref="H30:W31" si="15">H31</f>
        <v>0</v>
      </c>
      <c r="I30" s="35">
        <f t="shared" si="15"/>
        <v>0</v>
      </c>
      <c r="J30" s="35">
        <f t="shared" si="15"/>
        <v>0</v>
      </c>
      <c r="K30" s="35">
        <f t="shared" si="15"/>
        <v>0</v>
      </c>
      <c r="L30" s="35">
        <f t="shared" si="15"/>
        <v>1716</v>
      </c>
      <c r="M30" s="35">
        <f t="shared" si="15"/>
        <v>0</v>
      </c>
      <c r="N30" s="35">
        <f t="shared" si="15"/>
        <v>0</v>
      </c>
      <c r="O30" s="35">
        <f t="shared" si="15"/>
        <v>0</v>
      </c>
      <c r="P30" s="35">
        <f t="shared" si="15"/>
        <v>0</v>
      </c>
      <c r="Q30" s="35">
        <f t="shared" si="15"/>
        <v>0</v>
      </c>
      <c r="R30" s="35">
        <f t="shared" si="15"/>
        <v>1716</v>
      </c>
      <c r="S30" s="35">
        <f t="shared" si="15"/>
        <v>0</v>
      </c>
      <c r="T30" s="35">
        <f t="shared" si="15"/>
        <v>0</v>
      </c>
      <c r="U30" s="35">
        <f t="shared" si="15"/>
        <v>0</v>
      </c>
      <c r="V30" s="35">
        <f t="shared" si="15"/>
        <v>0</v>
      </c>
      <c r="W30" s="35">
        <f t="shared" si="15"/>
        <v>0</v>
      </c>
      <c r="X30" s="35">
        <f t="shared" ref="T30:Y31" si="16">X31</f>
        <v>1716</v>
      </c>
      <c r="Y30" s="35">
        <f t="shared" si="16"/>
        <v>0</v>
      </c>
    </row>
    <row r="31" spans="1:25" s="39" customFormat="1" ht="82.5">
      <c r="A31" s="32" t="s">
        <v>29</v>
      </c>
      <c r="B31" s="33" t="s">
        <v>21</v>
      </c>
      <c r="C31" s="33" t="s">
        <v>32</v>
      </c>
      <c r="D31" s="38" t="s">
        <v>39</v>
      </c>
      <c r="E31" s="40">
        <v>100</v>
      </c>
      <c r="F31" s="35">
        <f>F32</f>
        <v>1716</v>
      </c>
      <c r="G31" s="35">
        <f>G32</f>
        <v>0</v>
      </c>
      <c r="H31" s="35">
        <f t="shared" si="15"/>
        <v>0</v>
      </c>
      <c r="I31" s="35">
        <f t="shared" si="15"/>
        <v>0</v>
      </c>
      <c r="J31" s="35">
        <f t="shared" si="15"/>
        <v>0</v>
      </c>
      <c r="K31" s="35">
        <f t="shared" si="15"/>
        <v>0</v>
      </c>
      <c r="L31" s="35">
        <f t="shared" si="15"/>
        <v>1716</v>
      </c>
      <c r="M31" s="35">
        <f t="shared" si="15"/>
        <v>0</v>
      </c>
      <c r="N31" s="35">
        <f t="shared" si="15"/>
        <v>0</v>
      </c>
      <c r="O31" s="35">
        <f t="shared" si="15"/>
        <v>0</v>
      </c>
      <c r="P31" s="35">
        <f t="shared" si="15"/>
        <v>0</v>
      </c>
      <c r="Q31" s="35">
        <f t="shared" si="15"/>
        <v>0</v>
      </c>
      <c r="R31" s="35">
        <f t="shared" si="15"/>
        <v>1716</v>
      </c>
      <c r="S31" s="35">
        <f t="shared" si="15"/>
        <v>0</v>
      </c>
      <c r="T31" s="35">
        <f t="shared" si="16"/>
        <v>0</v>
      </c>
      <c r="U31" s="35">
        <f t="shared" si="16"/>
        <v>0</v>
      </c>
      <c r="V31" s="35">
        <f t="shared" si="16"/>
        <v>0</v>
      </c>
      <c r="W31" s="35">
        <f t="shared" si="16"/>
        <v>0</v>
      </c>
      <c r="X31" s="35">
        <f t="shared" si="16"/>
        <v>1716</v>
      </c>
      <c r="Y31" s="35">
        <f t="shared" si="16"/>
        <v>0</v>
      </c>
    </row>
    <row r="32" spans="1:25" s="39" customFormat="1" ht="33">
      <c r="A32" s="42" t="s">
        <v>30</v>
      </c>
      <c r="B32" s="33" t="s">
        <v>21</v>
      </c>
      <c r="C32" s="33" t="s">
        <v>32</v>
      </c>
      <c r="D32" s="38" t="s">
        <v>39</v>
      </c>
      <c r="E32" s="40">
        <v>120</v>
      </c>
      <c r="F32" s="35">
        <v>1716</v>
      </c>
      <c r="G32" s="35"/>
      <c r="H32" s="36"/>
      <c r="I32" s="36"/>
      <c r="J32" s="36"/>
      <c r="K32" s="37"/>
      <c r="L32" s="35">
        <f>F32+H32+I32+J32+K32</f>
        <v>1716</v>
      </c>
      <c r="M32" s="35">
        <f>G32+K32</f>
        <v>0</v>
      </c>
      <c r="N32" s="36"/>
      <c r="O32" s="36"/>
      <c r="P32" s="36"/>
      <c r="Q32" s="37"/>
      <c r="R32" s="35">
        <f>L32+N32+O32+P32+Q32</f>
        <v>1716</v>
      </c>
      <c r="S32" s="35">
        <f>M32+Q32</f>
        <v>0</v>
      </c>
      <c r="T32" s="36"/>
      <c r="U32" s="36"/>
      <c r="V32" s="36"/>
      <c r="W32" s="37"/>
      <c r="X32" s="35">
        <f>R32+T32+U32+V32+W32</f>
        <v>1716</v>
      </c>
      <c r="Y32" s="35">
        <f>S32+W32</f>
        <v>0</v>
      </c>
    </row>
    <row r="33" spans="1:25" s="41" customFormat="1" ht="16.5">
      <c r="A33" s="32" t="s">
        <v>40</v>
      </c>
      <c r="B33" s="33" t="s">
        <v>21</v>
      </c>
      <c r="C33" s="33" t="s">
        <v>32</v>
      </c>
      <c r="D33" s="34" t="s">
        <v>41</v>
      </c>
      <c r="E33" s="33"/>
      <c r="F33" s="35">
        <f>F34+F36+F38+F41</f>
        <v>72301</v>
      </c>
      <c r="G33" s="35">
        <f>G34+G36+G38+G41</f>
        <v>0</v>
      </c>
      <c r="H33" s="35">
        <f t="shared" ref="H33:M33" si="17">H34+H36+H38+H41</f>
        <v>0</v>
      </c>
      <c r="I33" s="35">
        <f t="shared" si="17"/>
        <v>-438</v>
      </c>
      <c r="J33" s="35">
        <f t="shared" si="17"/>
        <v>0</v>
      </c>
      <c r="K33" s="35">
        <f t="shared" si="17"/>
        <v>0</v>
      </c>
      <c r="L33" s="35">
        <f t="shared" si="17"/>
        <v>71863</v>
      </c>
      <c r="M33" s="35">
        <f t="shared" si="17"/>
        <v>0</v>
      </c>
      <c r="N33" s="35">
        <f t="shared" ref="N33:S33" si="18">N34+N36+N38+N41</f>
        <v>0</v>
      </c>
      <c r="O33" s="35">
        <f t="shared" si="18"/>
        <v>0</v>
      </c>
      <c r="P33" s="35">
        <f t="shared" si="18"/>
        <v>0</v>
      </c>
      <c r="Q33" s="35">
        <f t="shared" si="18"/>
        <v>0</v>
      </c>
      <c r="R33" s="35">
        <f t="shared" si="18"/>
        <v>71863</v>
      </c>
      <c r="S33" s="35">
        <f t="shared" si="18"/>
        <v>0</v>
      </c>
      <c r="T33" s="35">
        <f t="shared" ref="T33:Y33" si="19">T34+T36+T38+T41</f>
        <v>0</v>
      </c>
      <c r="U33" s="35">
        <f t="shared" si="19"/>
        <v>0</v>
      </c>
      <c r="V33" s="35">
        <f t="shared" si="19"/>
        <v>0</v>
      </c>
      <c r="W33" s="35">
        <f t="shared" si="19"/>
        <v>0</v>
      </c>
      <c r="X33" s="35">
        <f t="shared" si="19"/>
        <v>71863</v>
      </c>
      <c r="Y33" s="35">
        <f t="shared" si="19"/>
        <v>0</v>
      </c>
    </row>
    <row r="34" spans="1:25" s="47" customFormat="1" ht="82.5">
      <c r="A34" s="32" t="s">
        <v>29</v>
      </c>
      <c r="B34" s="33" t="s">
        <v>21</v>
      </c>
      <c r="C34" s="33" t="s">
        <v>32</v>
      </c>
      <c r="D34" s="34" t="s">
        <v>41</v>
      </c>
      <c r="E34" s="40">
        <v>100</v>
      </c>
      <c r="F34" s="35">
        <f>F35</f>
        <v>61258</v>
      </c>
      <c r="G34" s="35">
        <f>G35</f>
        <v>0</v>
      </c>
      <c r="H34" s="35">
        <f t="shared" ref="H34:Y34" si="20">H35</f>
        <v>0</v>
      </c>
      <c r="I34" s="35">
        <f t="shared" si="20"/>
        <v>-438</v>
      </c>
      <c r="J34" s="35">
        <f t="shared" si="20"/>
        <v>0</v>
      </c>
      <c r="K34" s="35">
        <f t="shared" si="20"/>
        <v>0</v>
      </c>
      <c r="L34" s="35">
        <f t="shared" si="20"/>
        <v>60820</v>
      </c>
      <c r="M34" s="35">
        <f t="shared" si="20"/>
        <v>0</v>
      </c>
      <c r="N34" s="35">
        <f t="shared" si="20"/>
        <v>0</v>
      </c>
      <c r="O34" s="35">
        <f t="shared" si="20"/>
        <v>0</v>
      </c>
      <c r="P34" s="35">
        <f t="shared" si="20"/>
        <v>0</v>
      </c>
      <c r="Q34" s="35">
        <f t="shared" si="20"/>
        <v>0</v>
      </c>
      <c r="R34" s="35">
        <f t="shared" si="20"/>
        <v>60820</v>
      </c>
      <c r="S34" s="35">
        <f t="shared" si="20"/>
        <v>0</v>
      </c>
      <c r="T34" s="35">
        <f t="shared" si="20"/>
        <v>0</v>
      </c>
      <c r="U34" s="35">
        <f t="shared" si="20"/>
        <v>0</v>
      </c>
      <c r="V34" s="35">
        <f t="shared" si="20"/>
        <v>0</v>
      </c>
      <c r="W34" s="35">
        <f t="shared" si="20"/>
        <v>0</v>
      </c>
      <c r="X34" s="35">
        <f t="shared" si="20"/>
        <v>60820</v>
      </c>
      <c r="Y34" s="35">
        <f t="shared" si="20"/>
        <v>0</v>
      </c>
    </row>
    <row r="35" spans="1:25" s="47" customFormat="1" ht="33">
      <c r="A35" s="42" t="s">
        <v>30</v>
      </c>
      <c r="B35" s="33" t="s">
        <v>21</v>
      </c>
      <c r="C35" s="33" t="s">
        <v>32</v>
      </c>
      <c r="D35" s="34" t="s">
        <v>41</v>
      </c>
      <c r="E35" s="40">
        <v>120</v>
      </c>
      <c r="F35" s="35">
        <f>61157+101</f>
        <v>61258</v>
      </c>
      <c r="G35" s="35"/>
      <c r="H35" s="36"/>
      <c r="I35" s="36">
        <v>-438</v>
      </c>
      <c r="J35" s="36"/>
      <c r="K35" s="37"/>
      <c r="L35" s="35">
        <f>F35+H35+I35+J35+K35</f>
        <v>60820</v>
      </c>
      <c r="M35" s="35">
        <f>G35+K35</f>
        <v>0</v>
      </c>
      <c r="N35" s="36"/>
      <c r="O35" s="36"/>
      <c r="P35" s="36"/>
      <c r="Q35" s="37"/>
      <c r="R35" s="35">
        <f>L35+N35+O35+P35+Q35</f>
        <v>60820</v>
      </c>
      <c r="S35" s="35">
        <f>M35+Q35</f>
        <v>0</v>
      </c>
      <c r="T35" s="36"/>
      <c r="U35" s="36"/>
      <c r="V35" s="36"/>
      <c r="W35" s="37"/>
      <c r="X35" s="35">
        <f>R35+T35+U35+V35+W35</f>
        <v>60820</v>
      </c>
      <c r="Y35" s="35">
        <f>S35+W35</f>
        <v>0</v>
      </c>
    </row>
    <row r="36" spans="1:25" s="47" customFormat="1" ht="33">
      <c r="A36" s="32" t="s">
        <v>42</v>
      </c>
      <c r="B36" s="33" t="s">
        <v>21</v>
      </c>
      <c r="C36" s="33" t="s">
        <v>32</v>
      </c>
      <c r="D36" s="34" t="s">
        <v>41</v>
      </c>
      <c r="E36" s="40">
        <v>200</v>
      </c>
      <c r="F36" s="35">
        <f>F37</f>
        <v>10564</v>
      </c>
      <c r="G36" s="35">
        <f>G37</f>
        <v>0</v>
      </c>
      <c r="H36" s="35">
        <f t="shared" ref="H36:Y36" si="21">H37</f>
        <v>0</v>
      </c>
      <c r="I36" s="35">
        <f t="shared" si="21"/>
        <v>0</v>
      </c>
      <c r="J36" s="35">
        <f t="shared" si="21"/>
        <v>0</v>
      </c>
      <c r="K36" s="35">
        <f t="shared" si="21"/>
        <v>0</v>
      </c>
      <c r="L36" s="35">
        <f t="shared" si="21"/>
        <v>10564</v>
      </c>
      <c r="M36" s="35">
        <f t="shared" si="21"/>
        <v>0</v>
      </c>
      <c r="N36" s="35">
        <f t="shared" si="21"/>
        <v>0</v>
      </c>
      <c r="O36" s="35">
        <f t="shared" si="21"/>
        <v>0</v>
      </c>
      <c r="P36" s="35">
        <f t="shared" si="21"/>
        <v>0</v>
      </c>
      <c r="Q36" s="35">
        <f t="shared" si="21"/>
        <v>0</v>
      </c>
      <c r="R36" s="35">
        <f t="shared" si="21"/>
        <v>10564</v>
      </c>
      <c r="S36" s="35">
        <f t="shared" si="21"/>
        <v>0</v>
      </c>
      <c r="T36" s="35">
        <f t="shared" si="21"/>
        <v>0</v>
      </c>
      <c r="U36" s="35">
        <f t="shared" si="21"/>
        <v>0</v>
      </c>
      <c r="V36" s="35">
        <f t="shared" si="21"/>
        <v>0</v>
      </c>
      <c r="W36" s="35">
        <f t="shared" si="21"/>
        <v>0</v>
      </c>
      <c r="X36" s="35">
        <f t="shared" si="21"/>
        <v>10564</v>
      </c>
      <c r="Y36" s="35">
        <f t="shared" si="21"/>
        <v>0</v>
      </c>
    </row>
    <row r="37" spans="1:25" s="47" customFormat="1" ht="49.5">
      <c r="A37" s="42" t="s">
        <v>43</v>
      </c>
      <c r="B37" s="33" t="s">
        <v>21</v>
      </c>
      <c r="C37" s="33" t="s">
        <v>32</v>
      </c>
      <c r="D37" s="34" t="s">
        <v>41</v>
      </c>
      <c r="E37" s="40">
        <v>240</v>
      </c>
      <c r="F37" s="35">
        <f>10226+338</f>
        <v>10564</v>
      </c>
      <c r="G37" s="35"/>
      <c r="H37" s="36"/>
      <c r="I37" s="36"/>
      <c r="J37" s="36"/>
      <c r="K37" s="37"/>
      <c r="L37" s="35">
        <f>F37+H37+I37+J37+K37</f>
        <v>10564</v>
      </c>
      <c r="M37" s="35">
        <f>G37+K37</f>
        <v>0</v>
      </c>
      <c r="N37" s="36"/>
      <c r="O37" s="36"/>
      <c r="P37" s="36"/>
      <c r="Q37" s="37"/>
      <c r="R37" s="35">
        <f>L37+N37+O37+P37+Q37</f>
        <v>10564</v>
      </c>
      <c r="S37" s="35">
        <f>M37+Q37</f>
        <v>0</v>
      </c>
      <c r="T37" s="36"/>
      <c r="U37" s="36"/>
      <c r="V37" s="36"/>
      <c r="W37" s="37"/>
      <c r="X37" s="35">
        <f>R37+T37+U37+V37+W37</f>
        <v>10564</v>
      </c>
      <c r="Y37" s="35">
        <f>S37+W37</f>
        <v>0</v>
      </c>
    </row>
    <row r="38" spans="1:25" s="47" customFormat="1" ht="33">
      <c r="A38" s="48" t="s">
        <v>44</v>
      </c>
      <c r="B38" s="33" t="s">
        <v>21</v>
      </c>
      <c r="C38" s="33" t="s">
        <v>32</v>
      </c>
      <c r="D38" s="34" t="s">
        <v>41</v>
      </c>
      <c r="E38" s="40">
        <v>300</v>
      </c>
      <c r="F38" s="35">
        <f>F39+F40</f>
        <v>96</v>
      </c>
      <c r="G38" s="35">
        <f>G39+G40</f>
        <v>0</v>
      </c>
      <c r="H38" s="35">
        <f t="shared" ref="H38:M38" si="22">H39+H40</f>
        <v>0</v>
      </c>
      <c r="I38" s="35">
        <f t="shared" si="22"/>
        <v>0</v>
      </c>
      <c r="J38" s="35">
        <f t="shared" si="22"/>
        <v>0</v>
      </c>
      <c r="K38" s="35">
        <f t="shared" si="22"/>
        <v>0</v>
      </c>
      <c r="L38" s="35">
        <f t="shared" si="22"/>
        <v>96</v>
      </c>
      <c r="M38" s="35">
        <f t="shared" si="22"/>
        <v>0</v>
      </c>
      <c r="N38" s="35">
        <f t="shared" ref="N38:S38" si="23">N39+N40</f>
        <v>0</v>
      </c>
      <c r="O38" s="35">
        <f t="shared" si="23"/>
        <v>0</v>
      </c>
      <c r="P38" s="35">
        <f t="shared" si="23"/>
        <v>0</v>
      </c>
      <c r="Q38" s="35">
        <f t="shared" si="23"/>
        <v>0</v>
      </c>
      <c r="R38" s="35">
        <f t="shared" si="23"/>
        <v>96</v>
      </c>
      <c r="S38" s="35">
        <f t="shared" si="23"/>
        <v>0</v>
      </c>
      <c r="T38" s="35">
        <f t="shared" ref="T38:Y38" si="24">T39+T40</f>
        <v>0</v>
      </c>
      <c r="U38" s="35">
        <f t="shared" si="24"/>
        <v>0</v>
      </c>
      <c r="V38" s="35">
        <f t="shared" si="24"/>
        <v>0</v>
      </c>
      <c r="W38" s="35">
        <f t="shared" si="24"/>
        <v>0</v>
      </c>
      <c r="X38" s="35">
        <f t="shared" si="24"/>
        <v>96</v>
      </c>
      <c r="Y38" s="35">
        <f t="shared" si="24"/>
        <v>0</v>
      </c>
    </row>
    <row r="39" spans="1:25" s="50" customFormat="1" ht="33">
      <c r="A39" s="49" t="s">
        <v>45</v>
      </c>
      <c r="B39" s="33" t="s">
        <v>21</v>
      </c>
      <c r="C39" s="33" t="s">
        <v>32</v>
      </c>
      <c r="D39" s="34" t="s">
        <v>41</v>
      </c>
      <c r="E39" s="40">
        <v>320</v>
      </c>
      <c r="F39" s="35"/>
      <c r="G39" s="35"/>
      <c r="H39" s="36"/>
      <c r="I39" s="36"/>
      <c r="J39" s="36"/>
      <c r="K39" s="37"/>
      <c r="L39" s="35">
        <f>F39+H39+I39+J39+K39</f>
        <v>0</v>
      </c>
      <c r="M39" s="35">
        <f>G39+K39</f>
        <v>0</v>
      </c>
      <c r="N39" s="36"/>
      <c r="O39" s="36"/>
      <c r="P39" s="36"/>
      <c r="Q39" s="37"/>
      <c r="R39" s="35">
        <f>L39+N39+O39+P39+Q39</f>
        <v>0</v>
      </c>
      <c r="S39" s="35">
        <f>M39+Q39</f>
        <v>0</v>
      </c>
      <c r="T39" s="36"/>
      <c r="U39" s="36"/>
      <c r="V39" s="36"/>
      <c r="W39" s="37"/>
      <c r="X39" s="35">
        <f>R39+T39+U39+V39+W39</f>
        <v>0</v>
      </c>
      <c r="Y39" s="35">
        <f>S39+W39</f>
        <v>0</v>
      </c>
    </row>
    <row r="40" spans="1:25" s="47" customFormat="1" ht="16.5">
      <c r="A40" s="42" t="s">
        <v>46</v>
      </c>
      <c r="B40" s="33" t="s">
        <v>21</v>
      </c>
      <c r="C40" s="33" t="s">
        <v>32</v>
      </c>
      <c r="D40" s="34" t="s">
        <v>41</v>
      </c>
      <c r="E40" s="40">
        <v>360</v>
      </c>
      <c r="F40" s="35">
        <v>96</v>
      </c>
      <c r="G40" s="35"/>
      <c r="H40" s="36"/>
      <c r="I40" s="36"/>
      <c r="J40" s="36"/>
      <c r="K40" s="37"/>
      <c r="L40" s="35">
        <f>F40+H40+I40+J40+K40</f>
        <v>96</v>
      </c>
      <c r="M40" s="35">
        <f>G40+K40</f>
        <v>0</v>
      </c>
      <c r="N40" s="36"/>
      <c r="O40" s="36"/>
      <c r="P40" s="36"/>
      <c r="Q40" s="37"/>
      <c r="R40" s="35">
        <f>L40+N40+O40+P40+Q40</f>
        <v>96</v>
      </c>
      <c r="S40" s="35">
        <f>M40+Q40</f>
        <v>0</v>
      </c>
      <c r="T40" s="36"/>
      <c r="U40" s="36"/>
      <c r="V40" s="36"/>
      <c r="W40" s="37"/>
      <c r="X40" s="35">
        <f>R40+T40+U40+V40+W40</f>
        <v>96</v>
      </c>
      <c r="Y40" s="35">
        <f>S40+W40</f>
        <v>0</v>
      </c>
    </row>
    <row r="41" spans="1:25" s="41" customFormat="1" ht="16.5">
      <c r="A41" s="32" t="s">
        <v>47</v>
      </c>
      <c r="B41" s="33" t="s">
        <v>21</v>
      </c>
      <c r="C41" s="33" t="s">
        <v>32</v>
      </c>
      <c r="D41" s="34" t="s">
        <v>41</v>
      </c>
      <c r="E41" s="40">
        <v>800</v>
      </c>
      <c r="F41" s="35">
        <f>F43+F42</f>
        <v>383</v>
      </c>
      <c r="G41" s="35">
        <f>G43+G42</f>
        <v>0</v>
      </c>
      <c r="H41" s="35">
        <f t="shared" ref="H41:M41" si="25">H43+H42</f>
        <v>0</v>
      </c>
      <c r="I41" s="35">
        <f t="shared" si="25"/>
        <v>0</v>
      </c>
      <c r="J41" s="35">
        <f t="shared" si="25"/>
        <v>0</v>
      </c>
      <c r="K41" s="35">
        <f t="shared" si="25"/>
        <v>0</v>
      </c>
      <c r="L41" s="35">
        <f t="shared" si="25"/>
        <v>383</v>
      </c>
      <c r="M41" s="35">
        <f t="shared" si="25"/>
        <v>0</v>
      </c>
      <c r="N41" s="35">
        <f t="shared" ref="N41:S41" si="26">N43+N42</f>
        <v>0</v>
      </c>
      <c r="O41" s="35">
        <f t="shared" si="26"/>
        <v>0</v>
      </c>
      <c r="P41" s="35">
        <f t="shared" si="26"/>
        <v>0</v>
      </c>
      <c r="Q41" s="35">
        <f t="shared" si="26"/>
        <v>0</v>
      </c>
      <c r="R41" s="35">
        <f t="shared" si="26"/>
        <v>383</v>
      </c>
      <c r="S41" s="35">
        <f t="shared" si="26"/>
        <v>0</v>
      </c>
      <c r="T41" s="35">
        <f t="shared" ref="T41:Y41" si="27">T43+T42</f>
        <v>0</v>
      </c>
      <c r="U41" s="35">
        <f t="shared" si="27"/>
        <v>0</v>
      </c>
      <c r="V41" s="35">
        <f t="shared" si="27"/>
        <v>0</v>
      </c>
      <c r="W41" s="35">
        <f t="shared" si="27"/>
        <v>0</v>
      </c>
      <c r="X41" s="35">
        <f t="shared" si="27"/>
        <v>383</v>
      </c>
      <c r="Y41" s="35">
        <f t="shared" si="27"/>
        <v>0</v>
      </c>
    </row>
    <row r="42" spans="1:25" s="67" customFormat="1" ht="16.5" hidden="1">
      <c r="A42" s="80" t="s">
        <v>48</v>
      </c>
      <c r="B42" s="64" t="s">
        <v>21</v>
      </c>
      <c r="C42" s="64" t="s">
        <v>32</v>
      </c>
      <c r="D42" s="65" t="s">
        <v>41</v>
      </c>
      <c r="E42" s="66">
        <v>830</v>
      </c>
      <c r="F42" s="56"/>
      <c r="G42" s="56"/>
      <c r="H42" s="56"/>
      <c r="I42" s="56"/>
      <c r="J42" s="56"/>
      <c r="K42" s="56"/>
      <c r="L42" s="56">
        <f>F42+H42+I42+J42+K42</f>
        <v>0</v>
      </c>
      <c r="M42" s="56">
        <f>G42+K42</f>
        <v>0</v>
      </c>
      <c r="N42" s="56"/>
      <c r="O42" s="56"/>
      <c r="P42" s="56"/>
      <c r="Q42" s="56"/>
      <c r="R42" s="56">
        <f>L42+N42+O42+P42+Q42</f>
        <v>0</v>
      </c>
      <c r="S42" s="56">
        <f>M42+Q42</f>
        <v>0</v>
      </c>
      <c r="T42" s="56"/>
      <c r="U42" s="56"/>
      <c r="V42" s="56"/>
      <c r="W42" s="56"/>
      <c r="X42" s="56">
        <f>R42+T42+U42+V42+W42</f>
        <v>0</v>
      </c>
      <c r="Y42" s="56">
        <f>S42+W42</f>
        <v>0</v>
      </c>
    </row>
    <row r="43" spans="1:25" s="41" customFormat="1" ht="16.5">
      <c r="A43" s="32" t="s">
        <v>49</v>
      </c>
      <c r="B43" s="33" t="s">
        <v>21</v>
      </c>
      <c r="C43" s="33" t="s">
        <v>32</v>
      </c>
      <c r="D43" s="34" t="s">
        <v>41</v>
      </c>
      <c r="E43" s="40">
        <v>850</v>
      </c>
      <c r="F43" s="35">
        <v>383</v>
      </c>
      <c r="G43" s="35"/>
      <c r="H43" s="36"/>
      <c r="I43" s="36"/>
      <c r="J43" s="36"/>
      <c r="K43" s="37"/>
      <c r="L43" s="35">
        <f>F43+H43+I43+J43+K43</f>
        <v>383</v>
      </c>
      <c r="M43" s="35">
        <f>G43+K43</f>
        <v>0</v>
      </c>
      <c r="N43" s="36"/>
      <c r="O43" s="36"/>
      <c r="P43" s="36"/>
      <c r="Q43" s="37"/>
      <c r="R43" s="35">
        <f>L43+N43+O43+P43+Q43</f>
        <v>383</v>
      </c>
      <c r="S43" s="35">
        <f>M43+Q43</f>
        <v>0</v>
      </c>
      <c r="T43" s="36"/>
      <c r="U43" s="36"/>
      <c r="V43" s="36"/>
      <c r="W43" s="37"/>
      <c r="X43" s="35">
        <f>R43+T43+U43+V43+W43</f>
        <v>383</v>
      </c>
      <c r="Y43" s="35">
        <f>S43+W43</f>
        <v>0</v>
      </c>
    </row>
    <row r="44" spans="1:25" s="47" customFormat="1" ht="16.5">
      <c r="A44" s="32"/>
      <c r="B44" s="33"/>
      <c r="C44" s="33"/>
      <c r="D44" s="52"/>
      <c r="E44" s="3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>
        <v>0</v>
      </c>
      <c r="S44" s="53"/>
      <c r="T44" s="53"/>
      <c r="U44" s="53"/>
      <c r="V44" s="53"/>
      <c r="W44" s="53"/>
      <c r="X44" s="53">
        <v>0</v>
      </c>
      <c r="Y44" s="53"/>
    </row>
    <row r="45" spans="1:25" s="31" customFormat="1" ht="105" customHeight="1">
      <c r="A45" s="25" t="s">
        <v>50</v>
      </c>
      <c r="B45" s="26" t="s">
        <v>21</v>
      </c>
      <c r="C45" s="26" t="s">
        <v>51</v>
      </c>
      <c r="D45" s="44"/>
      <c r="E45" s="26"/>
      <c r="F45" s="28">
        <f>F46</f>
        <v>751376</v>
      </c>
      <c r="G45" s="28">
        <f>G46</f>
        <v>60707</v>
      </c>
      <c r="H45" s="28">
        <f t="shared" ref="H45:Y45" si="28">H46</f>
        <v>0</v>
      </c>
      <c r="I45" s="28">
        <f t="shared" si="28"/>
        <v>0</v>
      </c>
      <c r="J45" s="28">
        <f t="shared" si="28"/>
        <v>0</v>
      </c>
      <c r="K45" s="28">
        <f t="shared" si="28"/>
        <v>0</v>
      </c>
      <c r="L45" s="28">
        <f t="shared" si="28"/>
        <v>751376</v>
      </c>
      <c r="M45" s="28">
        <f t="shared" si="28"/>
        <v>60707</v>
      </c>
      <c r="N45" s="28">
        <f t="shared" si="28"/>
        <v>0</v>
      </c>
      <c r="O45" s="28">
        <f t="shared" si="28"/>
        <v>0</v>
      </c>
      <c r="P45" s="28">
        <f t="shared" si="28"/>
        <v>0</v>
      </c>
      <c r="Q45" s="28">
        <f t="shared" si="28"/>
        <v>0</v>
      </c>
      <c r="R45" s="28">
        <f t="shared" si="28"/>
        <v>751376</v>
      </c>
      <c r="S45" s="28">
        <f t="shared" si="28"/>
        <v>60707</v>
      </c>
      <c r="T45" s="28">
        <f t="shared" si="28"/>
        <v>0</v>
      </c>
      <c r="U45" s="28">
        <f t="shared" si="28"/>
        <v>0</v>
      </c>
      <c r="V45" s="28">
        <f t="shared" si="28"/>
        <v>0</v>
      </c>
      <c r="W45" s="28">
        <f t="shared" si="28"/>
        <v>0</v>
      </c>
      <c r="X45" s="28">
        <f t="shared" si="28"/>
        <v>751376</v>
      </c>
      <c r="Y45" s="28">
        <f t="shared" si="28"/>
        <v>60707</v>
      </c>
    </row>
    <row r="46" spans="1:25" s="39" customFormat="1" ht="51">
      <c r="A46" s="32" t="s">
        <v>23</v>
      </c>
      <c r="B46" s="33" t="s">
        <v>21</v>
      </c>
      <c r="C46" s="33" t="s">
        <v>51</v>
      </c>
      <c r="D46" s="34" t="s">
        <v>24</v>
      </c>
      <c r="E46" s="46"/>
      <c r="F46" s="35">
        <f>F47+F57</f>
        <v>751376</v>
      </c>
      <c r="G46" s="35">
        <f>G47+G57</f>
        <v>60707</v>
      </c>
      <c r="H46" s="35">
        <f t="shared" ref="H46:M46" si="29">H47+H57</f>
        <v>0</v>
      </c>
      <c r="I46" s="35">
        <f t="shared" si="29"/>
        <v>0</v>
      </c>
      <c r="J46" s="35">
        <f t="shared" si="29"/>
        <v>0</v>
      </c>
      <c r="K46" s="35">
        <f t="shared" si="29"/>
        <v>0</v>
      </c>
      <c r="L46" s="35">
        <f t="shared" si="29"/>
        <v>751376</v>
      </c>
      <c r="M46" s="35">
        <f t="shared" si="29"/>
        <v>60707</v>
      </c>
      <c r="N46" s="35">
        <f t="shared" ref="N46:S46" si="30">N47+N57</f>
        <v>0</v>
      </c>
      <c r="O46" s="35">
        <f t="shared" si="30"/>
        <v>0</v>
      </c>
      <c r="P46" s="35">
        <f t="shared" si="30"/>
        <v>0</v>
      </c>
      <c r="Q46" s="35">
        <f t="shared" si="30"/>
        <v>0</v>
      </c>
      <c r="R46" s="35">
        <f t="shared" si="30"/>
        <v>751376</v>
      </c>
      <c r="S46" s="35">
        <f t="shared" si="30"/>
        <v>60707</v>
      </c>
      <c r="T46" s="35">
        <f t="shared" ref="T46:Y46" si="31">T47+T57</f>
        <v>0</v>
      </c>
      <c r="U46" s="35">
        <f t="shared" si="31"/>
        <v>0</v>
      </c>
      <c r="V46" s="35">
        <f t="shared" si="31"/>
        <v>0</v>
      </c>
      <c r="W46" s="35">
        <f t="shared" si="31"/>
        <v>0</v>
      </c>
      <c r="X46" s="35">
        <f t="shared" si="31"/>
        <v>751376</v>
      </c>
      <c r="Y46" s="35">
        <f t="shared" si="31"/>
        <v>60707</v>
      </c>
    </row>
    <row r="47" spans="1:25" s="39" customFormat="1" ht="33">
      <c r="A47" s="32" t="s">
        <v>25</v>
      </c>
      <c r="B47" s="33" t="s">
        <v>21</v>
      </c>
      <c r="C47" s="33" t="s">
        <v>51</v>
      </c>
      <c r="D47" s="38" t="s">
        <v>26</v>
      </c>
      <c r="E47" s="33"/>
      <c r="F47" s="35">
        <f>F48</f>
        <v>690669</v>
      </c>
      <c r="G47" s="35">
        <f>G48</f>
        <v>0</v>
      </c>
      <c r="H47" s="35">
        <f t="shared" ref="H47:Y47" si="32">H48</f>
        <v>0</v>
      </c>
      <c r="I47" s="35">
        <f t="shared" si="32"/>
        <v>0</v>
      </c>
      <c r="J47" s="35">
        <f t="shared" si="32"/>
        <v>0</v>
      </c>
      <c r="K47" s="35">
        <f t="shared" si="32"/>
        <v>0</v>
      </c>
      <c r="L47" s="35">
        <f t="shared" si="32"/>
        <v>690669</v>
      </c>
      <c r="M47" s="35">
        <f t="shared" si="32"/>
        <v>0</v>
      </c>
      <c r="N47" s="35">
        <f t="shared" si="32"/>
        <v>0</v>
      </c>
      <c r="O47" s="35">
        <f t="shared" si="32"/>
        <v>0</v>
      </c>
      <c r="P47" s="35">
        <f t="shared" si="32"/>
        <v>0</v>
      </c>
      <c r="Q47" s="35">
        <f t="shared" si="32"/>
        <v>0</v>
      </c>
      <c r="R47" s="35">
        <f t="shared" si="32"/>
        <v>690669</v>
      </c>
      <c r="S47" s="35">
        <f t="shared" si="32"/>
        <v>0</v>
      </c>
      <c r="T47" s="35">
        <f t="shared" si="32"/>
        <v>0</v>
      </c>
      <c r="U47" s="35">
        <f t="shared" si="32"/>
        <v>0</v>
      </c>
      <c r="V47" s="35">
        <f t="shared" si="32"/>
        <v>0</v>
      </c>
      <c r="W47" s="35">
        <f t="shared" si="32"/>
        <v>0</v>
      </c>
      <c r="X47" s="35">
        <f t="shared" si="32"/>
        <v>690669</v>
      </c>
      <c r="Y47" s="35">
        <f t="shared" si="32"/>
        <v>0</v>
      </c>
    </row>
    <row r="48" spans="1:25" s="41" customFormat="1" ht="16.5">
      <c r="A48" s="32" t="s">
        <v>40</v>
      </c>
      <c r="B48" s="33" t="s">
        <v>21</v>
      </c>
      <c r="C48" s="33" t="s">
        <v>51</v>
      </c>
      <c r="D48" s="38" t="s">
        <v>52</v>
      </c>
      <c r="E48" s="33"/>
      <c r="F48" s="35">
        <f>F49+F51+F55+F53</f>
        <v>690669</v>
      </c>
      <c r="G48" s="35">
        <f>G49+G51+G55+G53</f>
        <v>0</v>
      </c>
      <c r="H48" s="35">
        <f t="shared" ref="H48:M48" si="33">H49+H51+H55+H53</f>
        <v>0</v>
      </c>
      <c r="I48" s="35">
        <f t="shared" si="33"/>
        <v>0</v>
      </c>
      <c r="J48" s="35">
        <f t="shared" si="33"/>
        <v>0</v>
      </c>
      <c r="K48" s="35">
        <f t="shared" si="33"/>
        <v>0</v>
      </c>
      <c r="L48" s="35">
        <f t="shared" si="33"/>
        <v>690669</v>
      </c>
      <c r="M48" s="35">
        <f t="shared" si="33"/>
        <v>0</v>
      </c>
      <c r="N48" s="35">
        <f t="shared" ref="N48:S48" si="34">N49+N51+N55+N53</f>
        <v>0</v>
      </c>
      <c r="O48" s="35">
        <f t="shared" si="34"/>
        <v>0</v>
      </c>
      <c r="P48" s="35">
        <f t="shared" si="34"/>
        <v>0</v>
      </c>
      <c r="Q48" s="35">
        <f t="shared" si="34"/>
        <v>0</v>
      </c>
      <c r="R48" s="35">
        <f t="shared" si="34"/>
        <v>690669</v>
      </c>
      <c r="S48" s="35">
        <f t="shared" si="34"/>
        <v>0</v>
      </c>
      <c r="T48" s="35">
        <f t="shared" ref="T48:Y48" si="35">T49+T51+T55+T53</f>
        <v>0</v>
      </c>
      <c r="U48" s="35">
        <f t="shared" si="35"/>
        <v>0</v>
      </c>
      <c r="V48" s="35">
        <f t="shared" si="35"/>
        <v>0</v>
      </c>
      <c r="W48" s="35">
        <f t="shared" si="35"/>
        <v>0</v>
      </c>
      <c r="X48" s="35">
        <f t="shared" si="35"/>
        <v>690669</v>
      </c>
      <c r="Y48" s="35">
        <f t="shared" si="35"/>
        <v>0</v>
      </c>
    </row>
    <row r="49" spans="1:25" s="41" customFormat="1" ht="82.5">
      <c r="A49" s="32" t="s">
        <v>29</v>
      </c>
      <c r="B49" s="33" t="s">
        <v>21</v>
      </c>
      <c r="C49" s="33" t="s">
        <v>51</v>
      </c>
      <c r="D49" s="38" t="s">
        <v>52</v>
      </c>
      <c r="E49" s="40">
        <v>100</v>
      </c>
      <c r="F49" s="35">
        <f>F50</f>
        <v>677567</v>
      </c>
      <c r="G49" s="35">
        <f>G50</f>
        <v>0</v>
      </c>
      <c r="H49" s="35">
        <f t="shared" ref="H49:Y49" si="36">H50</f>
        <v>0</v>
      </c>
      <c r="I49" s="35">
        <f t="shared" si="36"/>
        <v>0</v>
      </c>
      <c r="J49" s="35">
        <f t="shared" si="36"/>
        <v>0</v>
      </c>
      <c r="K49" s="35">
        <f t="shared" si="36"/>
        <v>0</v>
      </c>
      <c r="L49" s="35">
        <f t="shared" si="36"/>
        <v>677567</v>
      </c>
      <c r="M49" s="35">
        <f t="shared" si="36"/>
        <v>0</v>
      </c>
      <c r="N49" s="35">
        <f t="shared" si="36"/>
        <v>0</v>
      </c>
      <c r="O49" s="35">
        <f t="shared" si="36"/>
        <v>0</v>
      </c>
      <c r="P49" s="35">
        <f t="shared" si="36"/>
        <v>0</v>
      </c>
      <c r="Q49" s="35">
        <f t="shared" si="36"/>
        <v>0</v>
      </c>
      <c r="R49" s="35">
        <f t="shared" si="36"/>
        <v>677567</v>
      </c>
      <c r="S49" s="35">
        <f t="shared" si="36"/>
        <v>0</v>
      </c>
      <c r="T49" s="35">
        <f t="shared" si="36"/>
        <v>0</v>
      </c>
      <c r="U49" s="35">
        <f t="shared" si="36"/>
        <v>0</v>
      </c>
      <c r="V49" s="35">
        <f t="shared" si="36"/>
        <v>0</v>
      </c>
      <c r="W49" s="35">
        <f t="shared" si="36"/>
        <v>0</v>
      </c>
      <c r="X49" s="35">
        <f t="shared" si="36"/>
        <v>677567</v>
      </c>
      <c r="Y49" s="35">
        <f t="shared" si="36"/>
        <v>0</v>
      </c>
    </row>
    <row r="50" spans="1:25" s="41" customFormat="1" ht="33">
      <c r="A50" s="42" t="s">
        <v>30</v>
      </c>
      <c r="B50" s="33" t="s">
        <v>21</v>
      </c>
      <c r="C50" s="33" t="s">
        <v>51</v>
      </c>
      <c r="D50" s="38" t="s">
        <v>52</v>
      </c>
      <c r="E50" s="40">
        <v>120</v>
      </c>
      <c r="F50" s="35">
        <f>598521+75584+3462</f>
        <v>677567</v>
      </c>
      <c r="G50" s="35"/>
      <c r="H50" s="36"/>
      <c r="I50" s="36"/>
      <c r="J50" s="36"/>
      <c r="K50" s="37"/>
      <c r="L50" s="35">
        <f>F50+H50+I50+J50+K50</f>
        <v>677567</v>
      </c>
      <c r="M50" s="35">
        <f>G50+K50</f>
        <v>0</v>
      </c>
      <c r="N50" s="36"/>
      <c r="O50" s="36"/>
      <c r="P50" s="36"/>
      <c r="Q50" s="37"/>
      <c r="R50" s="35">
        <f>L50+N50+O50+P50+Q50</f>
        <v>677567</v>
      </c>
      <c r="S50" s="35">
        <f>M50+Q50</f>
        <v>0</v>
      </c>
      <c r="T50" s="36"/>
      <c r="U50" s="36"/>
      <c r="V50" s="36"/>
      <c r="W50" s="37"/>
      <c r="X50" s="35">
        <f>R50+T50+U50+V50+W50</f>
        <v>677567</v>
      </c>
      <c r="Y50" s="35">
        <f>S50+W50</f>
        <v>0</v>
      </c>
    </row>
    <row r="51" spans="1:25" s="41" customFormat="1" ht="33">
      <c r="A51" s="32" t="s">
        <v>42</v>
      </c>
      <c r="B51" s="33" t="s">
        <v>21</v>
      </c>
      <c r="C51" s="33" t="s">
        <v>51</v>
      </c>
      <c r="D51" s="38" t="s">
        <v>52</v>
      </c>
      <c r="E51" s="40">
        <v>200</v>
      </c>
      <c r="F51" s="35">
        <f>F52</f>
        <v>13101</v>
      </c>
      <c r="G51" s="35">
        <f>G52</f>
        <v>0</v>
      </c>
      <c r="H51" s="35">
        <f t="shared" ref="H51:Y51" si="37">H52</f>
        <v>0</v>
      </c>
      <c r="I51" s="35">
        <f t="shared" si="37"/>
        <v>0</v>
      </c>
      <c r="J51" s="35">
        <f t="shared" si="37"/>
        <v>0</v>
      </c>
      <c r="K51" s="35">
        <f t="shared" si="37"/>
        <v>0</v>
      </c>
      <c r="L51" s="35">
        <f t="shared" si="37"/>
        <v>13101</v>
      </c>
      <c r="M51" s="35">
        <f t="shared" si="37"/>
        <v>0</v>
      </c>
      <c r="N51" s="35">
        <f t="shared" si="37"/>
        <v>0</v>
      </c>
      <c r="O51" s="35">
        <f t="shared" si="37"/>
        <v>0</v>
      </c>
      <c r="P51" s="35">
        <f t="shared" si="37"/>
        <v>0</v>
      </c>
      <c r="Q51" s="35">
        <f t="shared" si="37"/>
        <v>0</v>
      </c>
      <c r="R51" s="35">
        <f t="shared" si="37"/>
        <v>13101</v>
      </c>
      <c r="S51" s="35">
        <f t="shared" si="37"/>
        <v>0</v>
      </c>
      <c r="T51" s="35">
        <f t="shared" si="37"/>
        <v>0</v>
      </c>
      <c r="U51" s="35">
        <f t="shared" si="37"/>
        <v>0</v>
      </c>
      <c r="V51" s="35">
        <f t="shared" si="37"/>
        <v>0</v>
      </c>
      <c r="W51" s="35">
        <f t="shared" si="37"/>
        <v>0</v>
      </c>
      <c r="X51" s="35">
        <f t="shared" si="37"/>
        <v>13101</v>
      </c>
      <c r="Y51" s="35">
        <f t="shared" si="37"/>
        <v>0</v>
      </c>
    </row>
    <row r="52" spans="1:25" s="41" customFormat="1" ht="49.5">
      <c r="A52" s="42" t="s">
        <v>43</v>
      </c>
      <c r="B52" s="33" t="s">
        <v>21</v>
      </c>
      <c r="C52" s="33" t="s">
        <v>51</v>
      </c>
      <c r="D52" s="38" t="s">
        <v>52</v>
      </c>
      <c r="E52" s="40">
        <v>240</v>
      </c>
      <c r="F52" s="35">
        <f>6+9011+3957+127</f>
        <v>13101</v>
      </c>
      <c r="G52" s="35"/>
      <c r="H52" s="36"/>
      <c r="I52" s="36"/>
      <c r="J52" s="36"/>
      <c r="K52" s="37"/>
      <c r="L52" s="35">
        <f>F52+H52+I52+J52+K52</f>
        <v>13101</v>
      </c>
      <c r="M52" s="35">
        <f>G52+K52</f>
        <v>0</v>
      </c>
      <c r="N52" s="36"/>
      <c r="O52" s="36"/>
      <c r="P52" s="36"/>
      <c r="Q52" s="37"/>
      <c r="R52" s="35">
        <f>L52+N52+O52+P52+Q52</f>
        <v>13101</v>
      </c>
      <c r="S52" s="35">
        <f>M52+Q52</f>
        <v>0</v>
      </c>
      <c r="T52" s="36"/>
      <c r="U52" s="36"/>
      <c r="V52" s="36"/>
      <c r="W52" s="37"/>
      <c r="X52" s="35">
        <f>R52+T52+U52+V52+W52</f>
        <v>13101</v>
      </c>
      <c r="Y52" s="35">
        <f>S52+W52</f>
        <v>0</v>
      </c>
    </row>
    <row r="53" spans="1:25" s="57" customFormat="1" ht="33" hidden="1">
      <c r="A53" s="54" t="s">
        <v>44</v>
      </c>
      <c r="B53" s="33" t="s">
        <v>21</v>
      </c>
      <c r="C53" s="33" t="s">
        <v>51</v>
      </c>
      <c r="D53" s="38" t="s">
        <v>52</v>
      </c>
      <c r="E53" s="40">
        <v>300</v>
      </c>
      <c r="F53" s="35">
        <f>F54</f>
        <v>0</v>
      </c>
      <c r="G53" s="55">
        <f>G54</f>
        <v>0</v>
      </c>
      <c r="H53" s="56">
        <f t="shared" ref="H53:Y53" si="38">H54</f>
        <v>0</v>
      </c>
      <c r="I53" s="56">
        <f t="shared" si="38"/>
        <v>0</v>
      </c>
      <c r="J53" s="56">
        <f t="shared" si="38"/>
        <v>0</v>
      </c>
      <c r="K53" s="56">
        <f t="shared" si="38"/>
        <v>0</v>
      </c>
      <c r="L53" s="56">
        <f t="shared" si="38"/>
        <v>0</v>
      </c>
      <c r="M53" s="56">
        <f t="shared" si="38"/>
        <v>0</v>
      </c>
      <c r="N53" s="56">
        <f t="shared" si="38"/>
        <v>0</v>
      </c>
      <c r="O53" s="56">
        <f t="shared" si="38"/>
        <v>0</v>
      </c>
      <c r="P53" s="56">
        <f t="shared" si="38"/>
        <v>0</v>
      </c>
      <c r="Q53" s="56">
        <f t="shared" si="38"/>
        <v>0</v>
      </c>
      <c r="R53" s="56">
        <f t="shared" si="38"/>
        <v>0</v>
      </c>
      <c r="S53" s="56">
        <f t="shared" si="38"/>
        <v>0</v>
      </c>
      <c r="T53" s="56">
        <f t="shared" si="38"/>
        <v>0</v>
      </c>
      <c r="U53" s="56">
        <f t="shared" si="38"/>
        <v>0</v>
      </c>
      <c r="V53" s="56">
        <f t="shared" si="38"/>
        <v>0</v>
      </c>
      <c r="W53" s="56">
        <f t="shared" si="38"/>
        <v>0</v>
      </c>
      <c r="X53" s="56">
        <f t="shared" si="38"/>
        <v>0</v>
      </c>
      <c r="Y53" s="56">
        <f t="shared" si="38"/>
        <v>0</v>
      </c>
    </row>
    <row r="54" spans="1:25" s="67" customFormat="1" ht="33" hidden="1">
      <c r="A54" s="188" t="s">
        <v>45</v>
      </c>
      <c r="B54" s="64" t="s">
        <v>21</v>
      </c>
      <c r="C54" s="64" t="s">
        <v>51</v>
      </c>
      <c r="D54" s="73" t="s">
        <v>52</v>
      </c>
      <c r="E54" s="66">
        <v>320</v>
      </c>
      <c r="F54" s="56"/>
      <c r="G54" s="56"/>
      <c r="H54" s="56"/>
      <c r="I54" s="56"/>
      <c r="J54" s="56"/>
      <c r="K54" s="56"/>
      <c r="L54" s="56">
        <f>F54+H54+I54+J54+K54</f>
        <v>0</v>
      </c>
      <c r="M54" s="56">
        <f>G54+K54</f>
        <v>0</v>
      </c>
      <c r="N54" s="56"/>
      <c r="O54" s="56"/>
      <c r="P54" s="56"/>
      <c r="Q54" s="56"/>
      <c r="R54" s="56">
        <f>L54+N54+O54+P54+Q54</f>
        <v>0</v>
      </c>
      <c r="S54" s="56">
        <f>M54+Q54</f>
        <v>0</v>
      </c>
      <c r="T54" s="56"/>
      <c r="U54" s="56"/>
      <c r="V54" s="56"/>
      <c r="W54" s="56"/>
      <c r="X54" s="56">
        <f>R54+T54+U54+V54+W54</f>
        <v>0</v>
      </c>
      <c r="Y54" s="56">
        <f>S54+W54</f>
        <v>0</v>
      </c>
    </row>
    <row r="55" spans="1:25" s="41" customFormat="1" ht="16.5">
      <c r="A55" s="32" t="s">
        <v>47</v>
      </c>
      <c r="B55" s="33" t="s">
        <v>21</v>
      </c>
      <c r="C55" s="33" t="s">
        <v>51</v>
      </c>
      <c r="D55" s="38" t="s">
        <v>52</v>
      </c>
      <c r="E55" s="40">
        <v>800</v>
      </c>
      <c r="F55" s="35">
        <f>F56</f>
        <v>1</v>
      </c>
      <c r="G55" s="55">
        <f>G56</f>
        <v>0</v>
      </c>
      <c r="H55" s="35">
        <f t="shared" ref="H55:Y55" si="39">H56</f>
        <v>0</v>
      </c>
      <c r="I55" s="35">
        <f t="shared" si="39"/>
        <v>0</v>
      </c>
      <c r="J55" s="35">
        <f t="shared" si="39"/>
        <v>0</v>
      </c>
      <c r="K55" s="35">
        <f t="shared" si="39"/>
        <v>0</v>
      </c>
      <c r="L55" s="35">
        <f t="shared" si="39"/>
        <v>1</v>
      </c>
      <c r="M55" s="35">
        <f t="shared" si="39"/>
        <v>0</v>
      </c>
      <c r="N55" s="35">
        <f t="shared" si="39"/>
        <v>0</v>
      </c>
      <c r="O55" s="35">
        <f t="shared" si="39"/>
        <v>0</v>
      </c>
      <c r="P55" s="35">
        <f t="shared" si="39"/>
        <v>0</v>
      </c>
      <c r="Q55" s="35">
        <f t="shared" si="39"/>
        <v>0</v>
      </c>
      <c r="R55" s="35">
        <f t="shared" si="39"/>
        <v>1</v>
      </c>
      <c r="S55" s="35">
        <f t="shared" si="39"/>
        <v>0</v>
      </c>
      <c r="T55" s="35">
        <f t="shared" si="39"/>
        <v>0</v>
      </c>
      <c r="U55" s="35">
        <f t="shared" si="39"/>
        <v>0</v>
      </c>
      <c r="V55" s="35">
        <f t="shared" si="39"/>
        <v>0</v>
      </c>
      <c r="W55" s="35">
        <f t="shared" si="39"/>
        <v>0</v>
      </c>
      <c r="X55" s="35">
        <f t="shared" si="39"/>
        <v>1</v>
      </c>
      <c r="Y55" s="35">
        <f t="shared" si="39"/>
        <v>0</v>
      </c>
    </row>
    <row r="56" spans="1:25" s="41" customFormat="1" ht="16.5">
      <c r="A56" s="32" t="s">
        <v>49</v>
      </c>
      <c r="B56" s="33" t="s">
        <v>21</v>
      </c>
      <c r="C56" s="33" t="s">
        <v>51</v>
      </c>
      <c r="D56" s="38" t="s">
        <v>52</v>
      </c>
      <c r="E56" s="40">
        <v>850</v>
      </c>
      <c r="F56" s="35">
        <v>1</v>
      </c>
      <c r="G56" s="35"/>
      <c r="H56" s="36"/>
      <c r="I56" s="36"/>
      <c r="J56" s="36"/>
      <c r="K56" s="37"/>
      <c r="L56" s="35">
        <f>F56+H56+I56+J56+K56</f>
        <v>1</v>
      </c>
      <c r="M56" s="35">
        <f>G56+K56</f>
        <v>0</v>
      </c>
      <c r="N56" s="36"/>
      <c r="O56" s="36"/>
      <c r="P56" s="36"/>
      <c r="Q56" s="37"/>
      <c r="R56" s="35">
        <f>L56+N56+O56+P56+Q56</f>
        <v>1</v>
      </c>
      <c r="S56" s="35">
        <f>M56+Q56</f>
        <v>0</v>
      </c>
      <c r="T56" s="36"/>
      <c r="U56" s="36"/>
      <c r="V56" s="36"/>
      <c r="W56" s="37"/>
      <c r="X56" s="35">
        <f>R56+T56+U56+V56+W56</f>
        <v>1</v>
      </c>
      <c r="Y56" s="35">
        <f>S56+W56</f>
        <v>0</v>
      </c>
    </row>
    <row r="57" spans="1:25" s="51" customFormat="1" ht="16.5">
      <c r="A57" s="32" t="s">
        <v>53</v>
      </c>
      <c r="B57" s="33" t="s">
        <v>21</v>
      </c>
      <c r="C57" s="33" t="s">
        <v>51</v>
      </c>
      <c r="D57" s="38" t="s">
        <v>54</v>
      </c>
      <c r="E57" s="33"/>
      <c r="F57" s="35">
        <f>F58+F63+F68+F71+F76+F83+F88+F93</f>
        <v>60707</v>
      </c>
      <c r="G57" s="35">
        <f>G58+G63+G68+G71+G76+G83+G88+G93</f>
        <v>60707</v>
      </c>
      <c r="H57" s="35">
        <f t="shared" ref="H57:M57" si="40">H58+H63+H68+H71+H76+H83+H88+H93</f>
        <v>0</v>
      </c>
      <c r="I57" s="35">
        <f t="shared" si="40"/>
        <v>0</v>
      </c>
      <c r="J57" s="35">
        <f t="shared" si="40"/>
        <v>0</v>
      </c>
      <c r="K57" s="35">
        <f t="shared" si="40"/>
        <v>0</v>
      </c>
      <c r="L57" s="35">
        <f t="shared" si="40"/>
        <v>60707</v>
      </c>
      <c r="M57" s="35">
        <f t="shared" si="40"/>
        <v>60707</v>
      </c>
      <c r="N57" s="35">
        <f t="shared" ref="N57:S57" si="41">N58+N63+N68+N71+N76+N83+N88+N93</f>
        <v>0</v>
      </c>
      <c r="O57" s="35">
        <f t="shared" si="41"/>
        <v>0</v>
      </c>
      <c r="P57" s="35">
        <f t="shared" si="41"/>
        <v>0</v>
      </c>
      <c r="Q57" s="35">
        <f t="shared" si="41"/>
        <v>0</v>
      </c>
      <c r="R57" s="35">
        <f t="shared" si="41"/>
        <v>60707</v>
      </c>
      <c r="S57" s="35">
        <f t="shared" si="41"/>
        <v>60707</v>
      </c>
      <c r="T57" s="35">
        <f t="shared" ref="T57:Y57" si="42">T58+T63+T68+T71+T76+T83+T88+T93</f>
        <v>0</v>
      </c>
      <c r="U57" s="35">
        <f t="shared" si="42"/>
        <v>0</v>
      </c>
      <c r="V57" s="35">
        <f t="shared" si="42"/>
        <v>0</v>
      </c>
      <c r="W57" s="35">
        <f t="shared" si="42"/>
        <v>0</v>
      </c>
      <c r="X57" s="35">
        <f t="shared" si="42"/>
        <v>60707</v>
      </c>
      <c r="Y57" s="35">
        <f t="shared" si="42"/>
        <v>60707</v>
      </c>
    </row>
    <row r="58" spans="1:25" s="51" customFormat="1" ht="33">
      <c r="A58" s="32" t="s">
        <v>55</v>
      </c>
      <c r="B58" s="33" t="s">
        <v>21</v>
      </c>
      <c r="C58" s="33" t="s">
        <v>51</v>
      </c>
      <c r="D58" s="38" t="s">
        <v>56</v>
      </c>
      <c r="E58" s="33"/>
      <c r="F58" s="35">
        <f>F59+F61</f>
        <v>869</v>
      </c>
      <c r="G58" s="35">
        <f>G59+G61</f>
        <v>869</v>
      </c>
      <c r="H58" s="35">
        <f t="shared" ref="H58:M58" si="43">H59+H61</f>
        <v>0</v>
      </c>
      <c r="I58" s="35">
        <f t="shared" si="43"/>
        <v>0</v>
      </c>
      <c r="J58" s="35">
        <f t="shared" si="43"/>
        <v>0</v>
      </c>
      <c r="K58" s="35">
        <f t="shared" si="43"/>
        <v>0</v>
      </c>
      <c r="L58" s="35">
        <f t="shared" si="43"/>
        <v>869</v>
      </c>
      <c r="M58" s="35">
        <f t="shared" si="43"/>
        <v>869</v>
      </c>
      <c r="N58" s="35">
        <f t="shared" ref="N58:S58" si="44">N59+N61</f>
        <v>0</v>
      </c>
      <c r="O58" s="35">
        <f t="shared" si="44"/>
        <v>0</v>
      </c>
      <c r="P58" s="35">
        <f t="shared" si="44"/>
        <v>0</v>
      </c>
      <c r="Q58" s="35">
        <f t="shared" si="44"/>
        <v>0</v>
      </c>
      <c r="R58" s="35">
        <f t="shared" si="44"/>
        <v>869</v>
      </c>
      <c r="S58" s="35">
        <f t="shared" si="44"/>
        <v>869</v>
      </c>
      <c r="T58" s="35">
        <f t="shared" ref="T58:Y58" si="45">T59+T61</f>
        <v>0</v>
      </c>
      <c r="U58" s="35">
        <f t="shared" si="45"/>
        <v>0</v>
      </c>
      <c r="V58" s="35">
        <f t="shared" si="45"/>
        <v>0</v>
      </c>
      <c r="W58" s="35">
        <f t="shared" si="45"/>
        <v>0</v>
      </c>
      <c r="X58" s="35">
        <f t="shared" si="45"/>
        <v>869</v>
      </c>
      <c r="Y58" s="35">
        <f t="shared" si="45"/>
        <v>869</v>
      </c>
    </row>
    <row r="59" spans="1:25" s="51" customFormat="1" ht="82.5">
      <c r="A59" s="32" t="s">
        <v>29</v>
      </c>
      <c r="B59" s="33" t="s">
        <v>21</v>
      </c>
      <c r="C59" s="33" t="s">
        <v>51</v>
      </c>
      <c r="D59" s="38" t="s">
        <v>56</v>
      </c>
      <c r="E59" s="40">
        <v>100</v>
      </c>
      <c r="F59" s="35">
        <f>F60</f>
        <v>869</v>
      </c>
      <c r="G59" s="35">
        <f>G60</f>
        <v>869</v>
      </c>
      <c r="H59" s="35">
        <f t="shared" ref="H59:Y59" si="46">H60</f>
        <v>0</v>
      </c>
      <c r="I59" s="35">
        <f t="shared" si="46"/>
        <v>0</v>
      </c>
      <c r="J59" s="35">
        <f t="shared" si="46"/>
        <v>0</v>
      </c>
      <c r="K59" s="35">
        <f t="shared" si="46"/>
        <v>0</v>
      </c>
      <c r="L59" s="35">
        <f t="shared" si="46"/>
        <v>869</v>
      </c>
      <c r="M59" s="35">
        <f t="shared" si="46"/>
        <v>869</v>
      </c>
      <c r="N59" s="35">
        <f t="shared" si="46"/>
        <v>0</v>
      </c>
      <c r="O59" s="35">
        <f t="shared" si="46"/>
        <v>0</v>
      </c>
      <c r="P59" s="35">
        <f t="shared" si="46"/>
        <v>0</v>
      </c>
      <c r="Q59" s="35">
        <f t="shared" si="46"/>
        <v>0</v>
      </c>
      <c r="R59" s="35">
        <f t="shared" si="46"/>
        <v>869</v>
      </c>
      <c r="S59" s="35">
        <f t="shared" si="46"/>
        <v>869</v>
      </c>
      <c r="T59" s="35">
        <f t="shared" si="46"/>
        <v>0</v>
      </c>
      <c r="U59" s="35">
        <f t="shared" si="46"/>
        <v>0</v>
      </c>
      <c r="V59" s="35">
        <f t="shared" si="46"/>
        <v>0</v>
      </c>
      <c r="W59" s="35">
        <f t="shared" si="46"/>
        <v>0</v>
      </c>
      <c r="X59" s="35">
        <f t="shared" si="46"/>
        <v>869</v>
      </c>
      <c r="Y59" s="35">
        <f t="shared" si="46"/>
        <v>869</v>
      </c>
    </row>
    <row r="60" spans="1:25" s="51" customFormat="1" ht="33">
      <c r="A60" s="32" t="s">
        <v>30</v>
      </c>
      <c r="B60" s="33" t="s">
        <v>21</v>
      </c>
      <c r="C60" s="33" t="s">
        <v>51</v>
      </c>
      <c r="D60" s="38" t="s">
        <v>56</v>
      </c>
      <c r="E60" s="40">
        <v>120</v>
      </c>
      <c r="F60" s="35">
        <v>869</v>
      </c>
      <c r="G60" s="35">
        <v>869</v>
      </c>
      <c r="H60" s="36"/>
      <c r="I60" s="36"/>
      <c r="J60" s="36"/>
      <c r="K60" s="37"/>
      <c r="L60" s="35">
        <f>F60+H60+I60+J60+K60</f>
        <v>869</v>
      </c>
      <c r="M60" s="35">
        <f>G60+K60</f>
        <v>869</v>
      </c>
      <c r="N60" s="36"/>
      <c r="O60" s="36"/>
      <c r="P60" s="36"/>
      <c r="Q60" s="37"/>
      <c r="R60" s="35">
        <f>L60+N60+O60+P60+Q60</f>
        <v>869</v>
      </c>
      <c r="S60" s="35">
        <f>M60+Q60</f>
        <v>869</v>
      </c>
      <c r="T60" s="36"/>
      <c r="U60" s="36"/>
      <c r="V60" s="36"/>
      <c r="W60" s="37"/>
      <c r="X60" s="35">
        <f>R60+T60+U60+V60+W60</f>
        <v>869</v>
      </c>
      <c r="Y60" s="35">
        <f>S60+W60</f>
        <v>869</v>
      </c>
    </row>
    <row r="61" spans="1:25" s="57" customFormat="1" ht="33" hidden="1">
      <c r="A61" s="32" t="s">
        <v>42</v>
      </c>
      <c r="B61" s="33" t="s">
        <v>21</v>
      </c>
      <c r="C61" s="33" t="s">
        <v>51</v>
      </c>
      <c r="D61" s="38" t="s">
        <v>56</v>
      </c>
      <c r="E61" s="40">
        <v>200</v>
      </c>
      <c r="F61" s="35">
        <f>F62</f>
        <v>0</v>
      </c>
      <c r="G61" s="35">
        <f>G62</f>
        <v>0</v>
      </c>
      <c r="H61" s="56">
        <f t="shared" ref="H61:Y61" si="47">H62</f>
        <v>0</v>
      </c>
      <c r="I61" s="56">
        <f t="shared" si="47"/>
        <v>0</v>
      </c>
      <c r="J61" s="56">
        <f t="shared" si="47"/>
        <v>0</v>
      </c>
      <c r="K61" s="56">
        <f t="shared" si="47"/>
        <v>0</v>
      </c>
      <c r="L61" s="56">
        <f t="shared" si="47"/>
        <v>0</v>
      </c>
      <c r="M61" s="56">
        <f t="shared" si="47"/>
        <v>0</v>
      </c>
      <c r="N61" s="56">
        <f t="shared" si="47"/>
        <v>0</v>
      </c>
      <c r="O61" s="56">
        <f t="shared" si="47"/>
        <v>0</v>
      </c>
      <c r="P61" s="56">
        <f t="shared" si="47"/>
        <v>0</v>
      </c>
      <c r="Q61" s="56">
        <f t="shared" si="47"/>
        <v>0</v>
      </c>
      <c r="R61" s="56">
        <f t="shared" si="47"/>
        <v>0</v>
      </c>
      <c r="S61" s="56">
        <f t="shared" si="47"/>
        <v>0</v>
      </c>
      <c r="T61" s="56">
        <f t="shared" si="47"/>
        <v>0</v>
      </c>
      <c r="U61" s="56">
        <f t="shared" si="47"/>
        <v>0</v>
      </c>
      <c r="V61" s="56">
        <f t="shared" si="47"/>
        <v>0</v>
      </c>
      <c r="W61" s="56">
        <f t="shared" si="47"/>
        <v>0</v>
      </c>
      <c r="X61" s="56">
        <f t="shared" si="47"/>
        <v>0</v>
      </c>
      <c r="Y61" s="56">
        <f t="shared" si="47"/>
        <v>0</v>
      </c>
    </row>
    <row r="62" spans="1:25" s="67" customFormat="1" ht="49.5" hidden="1">
      <c r="A62" s="80" t="s">
        <v>43</v>
      </c>
      <c r="B62" s="64" t="s">
        <v>21</v>
      </c>
      <c r="C62" s="64" t="s">
        <v>51</v>
      </c>
      <c r="D62" s="73" t="s">
        <v>56</v>
      </c>
      <c r="E62" s="66">
        <v>240</v>
      </c>
      <c r="F62" s="56"/>
      <c r="G62" s="56"/>
      <c r="H62" s="56"/>
      <c r="I62" s="56"/>
      <c r="J62" s="56"/>
      <c r="K62" s="56"/>
      <c r="L62" s="56">
        <f>F62+H62+I62+J62+K62</f>
        <v>0</v>
      </c>
      <c r="M62" s="56">
        <f>G62+K62</f>
        <v>0</v>
      </c>
      <c r="N62" s="56"/>
      <c r="O62" s="56"/>
      <c r="P62" s="56"/>
      <c r="Q62" s="56"/>
      <c r="R62" s="56">
        <f>L62+N62+O62+P62+Q62</f>
        <v>0</v>
      </c>
      <c r="S62" s="56">
        <f>M62+Q62</f>
        <v>0</v>
      </c>
      <c r="T62" s="56"/>
      <c r="U62" s="56"/>
      <c r="V62" s="56"/>
      <c r="W62" s="56"/>
      <c r="X62" s="56">
        <f>R62+T62+U62+V62+W62</f>
        <v>0</v>
      </c>
      <c r="Y62" s="56">
        <f>S62+W62</f>
        <v>0</v>
      </c>
    </row>
    <row r="63" spans="1:25" s="51" customFormat="1" ht="33">
      <c r="A63" s="32" t="s">
        <v>57</v>
      </c>
      <c r="B63" s="33" t="s">
        <v>21</v>
      </c>
      <c r="C63" s="33" t="s">
        <v>51</v>
      </c>
      <c r="D63" s="38" t="s">
        <v>58</v>
      </c>
      <c r="E63" s="33"/>
      <c r="F63" s="35">
        <f>F64+F66</f>
        <v>5682</v>
      </c>
      <c r="G63" s="35">
        <f>G64+G66</f>
        <v>5682</v>
      </c>
      <c r="H63" s="35">
        <f t="shared" ref="H63:M63" si="48">H64+H66</f>
        <v>0</v>
      </c>
      <c r="I63" s="35">
        <f t="shared" si="48"/>
        <v>0</v>
      </c>
      <c r="J63" s="35">
        <f t="shared" si="48"/>
        <v>0</v>
      </c>
      <c r="K63" s="35">
        <f t="shared" si="48"/>
        <v>0</v>
      </c>
      <c r="L63" s="35">
        <f t="shared" si="48"/>
        <v>5682</v>
      </c>
      <c r="M63" s="35">
        <f t="shared" si="48"/>
        <v>5682</v>
      </c>
      <c r="N63" s="35">
        <f t="shared" ref="N63:S63" si="49">N64+N66</f>
        <v>0</v>
      </c>
      <c r="O63" s="35">
        <f t="shared" si="49"/>
        <v>0</v>
      </c>
      <c r="P63" s="35">
        <f t="shared" si="49"/>
        <v>0</v>
      </c>
      <c r="Q63" s="35">
        <f t="shared" si="49"/>
        <v>0</v>
      </c>
      <c r="R63" s="35">
        <f t="shared" si="49"/>
        <v>5682</v>
      </c>
      <c r="S63" s="35">
        <f t="shared" si="49"/>
        <v>5682</v>
      </c>
      <c r="T63" s="35">
        <f t="shared" ref="T63:Y63" si="50">T64+T66</f>
        <v>0</v>
      </c>
      <c r="U63" s="35">
        <f t="shared" si="50"/>
        <v>0</v>
      </c>
      <c r="V63" s="35">
        <f t="shared" si="50"/>
        <v>0</v>
      </c>
      <c r="W63" s="35">
        <f t="shared" si="50"/>
        <v>0</v>
      </c>
      <c r="X63" s="35">
        <f t="shared" si="50"/>
        <v>5682</v>
      </c>
      <c r="Y63" s="35">
        <f t="shared" si="50"/>
        <v>5682</v>
      </c>
    </row>
    <row r="64" spans="1:25" s="51" customFormat="1" ht="82.5">
      <c r="A64" s="32" t="s">
        <v>29</v>
      </c>
      <c r="B64" s="33" t="s">
        <v>21</v>
      </c>
      <c r="C64" s="33" t="s">
        <v>51</v>
      </c>
      <c r="D64" s="38" t="s">
        <v>58</v>
      </c>
      <c r="E64" s="40">
        <v>100</v>
      </c>
      <c r="F64" s="35">
        <f>F65</f>
        <v>5650</v>
      </c>
      <c r="G64" s="35">
        <f>G65</f>
        <v>5650</v>
      </c>
      <c r="H64" s="35">
        <f t="shared" ref="H64:Y64" si="51">H65</f>
        <v>0</v>
      </c>
      <c r="I64" s="35">
        <f t="shared" si="51"/>
        <v>0</v>
      </c>
      <c r="J64" s="35">
        <f t="shared" si="51"/>
        <v>0</v>
      </c>
      <c r="K64" s="35">
        <f t="shared" si="51"/>
        <v>0</v>
      </c>
      <c r="L64" s="35">
        <f t="shared" si="51"/>
        <v>5650</v>
      </c>
      <c r="M64" s="35">
        <f t="shared" si="51"/>
        <v>5650</v>
      </c>
      <c r="N64" s="35">
        <f t="shared" si="51"/>
        <v>0</v>
      </c>
      <c r="O64" s="35">
        <f t="shared" si="51"/>
        <v>0</v>
      </c>
      <c r="P64" s="35">
        <f t="shared" si="51"/>
        <v>0</v>
      </c>
      <c r="Q64" s="35">
        <f t="shared" si="51"/>
        <v>0</v>
      </c>
      <c r="R64" s="35">
        <f t="shared" si="51"/>
        <v>5650</v>
      </c>
      <c r="S64" s="35">
        <f t="shared" si="51"/>
        <v>5650</v>
      </c>
      <c r="T64" s="35">
        <f t="shared" si="51"/>
        <v>0</v>
      </c>
      <c r="U64" s="35">
        <f t="shared" si="51"/>
        <v>0</v>
      </c>
      <c r="V64" s="35">
        <f t="shared" si="51"/>
        <v>0</v>
      </c>
      <c r="W64" s="35">
        <f t="shared" si="51"/>
        <v>0</v>
      </c>
      <c r="X64" s="35">
        <f t="shared" si="51"/>
        <v>5650</v>
      </c>
      <c r="Y64" s="35">
        <f t="shared" si="51"/>
        <v>5650</v>
      </c>
    </row>
    <row r="65" spans="1:25" s="51" customFormat="1" ht="33">
      <c r="A65" s="32" t="s">
        <v>30</v>
      </c>
      <c r="B65" s="33" t="s">
        <v>21</v>
      </c>
      <c r="C65" s="33" t="s">
        <v>51</v>
      </c>
      <c r="D65" s="38" t="s">
        <v>58</v>
      </c>
      <c r="E65" s="40">
        <v>120</v>
      </c>
      <c r="F65" s="35">
        <v>5650</v>
      </c>
      <c r="G65" s="35">
        <v>5650</v>
      </c>
      <c r="H65" s="36"/>
      <c r="I65" s="36"/>
      <c r="J65" s="36"/>
      <c r="K65" s="37"/>
      <c r="L65" s="35">
        <f>F65+H65+I65+J65+K65</f>
        <v>5650</v>
      </c>
      <c r="M65" s="35">
        <f>G65+K65</f>
        <v>5650</v>
      </c>
      <c r="N65" s="36"/>
      <c r="O65" s="36"/>
      <c r="P65" s="36"/>
      <c r="Q65" s="37"/>
      <c r="R65" s="35">
        <f>L65+N65+O65+P65+Q65</f>
        <v>5650</v>
      </c>
      <c r="S65" s="35">
        <f>M65+Q65</f>
        <v>5650</v>
      </c>
      <c r="T65" s="36"/>
      <c r="U65" s="36"/>
      <c r="V65" s="36"/>
      <c r="W65" s="37"/>
      <c r="X65" s="35">
        <f>R65+T65+U65+V65+W65</f>
        <v>5650</v>
      </c>
      <c r="Y65" s="35">
        <f>S65+W65</f>
        <v>5650</v>
      </c>
    </row>
    <row r="66" spans="1:25" s="51" customFormat="1" ht="33">
      <c r="A66" s="32" t="s">
        <v>42</v>
      </c>
      <c r="B66" s="33" t="s">
        <v>21</v>
      </c>
      <c r="C66" s="33" t="s">
        <v>51</v>
      </c>
      <c r="D66" s="38" t="s">
        <v>58</v>
      </c>
      <c r="E66" s="40">
        <v>200</v>
      </c>
      <c r="F66" s="35">
        <f>F67</f>
        <v>32</v>
      </c>
      <c r="G66" s="35">
        <f>G67</f>
        <v>32</v>
      </c>
      <c r="H66" s="35">
        <f t="shared" ref="H66:Y66" si="52">H67</f>
        <v>0</v>
      </c>
      <c r="I66" s="35">
        <f t="shared" si="52"/>
        <v>0</v>
      </c>
      <c r="J66" s="35">
        <f t="shared" si="52"/>
        <v>0</v>
      </c>
      <c r="K66" s="35">
        <f t="shared" si="52"/>
        <v>0</v>
      </c>
      <c r="L66" s="35">
        <f t="shared" si="52"/>
        <v>32</v>
      </c>
      <c r="M66" s="35">
        <f t="shared" si="52"/>
        <v>32</v>
      </c>
      <c r="N66" s="35">
        <f t="shared" si="52"/>
        <v>0</v>
      </c>
      <c r="O66" s="35">
        <f t="shared" si="52"/>
        <v>0</v>
      </c>
      <c r="P66" s="35">
        <f t="shared" si="52"/>
        <v>0</v>
      </c>
      <c r="Q66" s="35">
        <f t="shared" si="52"/>
        <v>0</v>
      </c>
      <c r="R66" s="35">
        <f t="shared" si="52"/>
        <v>32</v>
      </c>
      <c r="S66" s="35">
        <f t="shared" si="52"/>
        <v>32</v>
      </c>
      <c r="T66" s="35">
        <f t="shared" si="52"/>
        <v>0</v>
      </c>
      <c r="U66" s="35">
        <f t="shared" si="52"/>
        <v>0</v>
      </c>
      <c r="V66" s="35">
        <f t="shared" si="52"/>
        <v>0</v>
      </c>
      <c r="W66" s="35">
        <f t="shared" si="52"/>
        <v>0</v>
      </c>
      <c r="X66" s="35">
        <f t="shared" si="52"/>
        <v>32</v>
      </c>
      <c r="Y66" s="35">
        <f t="shared" si="52"/>
        <v>32</v>
      </c>
    </row>
    <row r="67" spans="1:25" s="51" customFormat="1" ht="49.5">
      <c r="A67" s="32" t="s">
        <v>43</v>
      </c>
      <c r="B67" s="33" t="s">
        <v>21</v>
      </c>
      <c r="C67" s="33" t="s">
        <v>51</v>
      </c>
      <c r="D67" s="38" t="s">
        <v>58</v>
      </c>
      <c r="E67" s="40">
        <v>240</v>
      </c>
      <c r="F67" s="35">
        <v>32</v>
      </c>
      <c r="G67" s="35">
        <v>32</v>
      </c>
      <c r="H67" s="36"/>
      <c r="I67" s="36"/>
      <c r="J67" s="36"/>
      <c r="K67" s="37"/>
      <c r="L67" s="35">
        <f>F67+H67+I67+J67+K67</f>
        <v>32</v>
      </c>
      <c r="M67" s="35">
        <f>G67+K67</f>
        <v>32</v>
      </c>
      <c r="N67" s="36"/>
      <c r="O67" s="36"/>
      <c r="P67" s="36"/>
      <c r="Q67" s="37"/>
      <c r="R67" s="35">
        <f>L67+N67+O67+P67+Q67</f>
        <v>32</v>
      </c>
      <c r="S67" s="35">
        <f>M67+Q67</f>
        <v>32</v>
      </c>
      <c r="T67" s="36"/>
      <c r="U67" s="36"/>
      <c r="V67" s="36"/>
      <c r="W67" s="37"/>
      <c r="X67" s="35">
        <f>R67+T67+U67+V67+W67</f>
        <v>32</v>
      </c>
      <c r="Y67" s="35">
        <f>S67+W67</f>
        <v>32</v>
      </c>
    </row>
    <row r="68" spans="1:25" s="51" customFormat="1" ht="66">
      <c r="A68" s="32" t="s">
        <v>59</v>
      </c>
      <c r="B68" s="33" t="s">
        <v>21</v>
      </c>
      <c r="C68" s="33" t="s">
        <v>51</v>
      </c>
      <c r="D68" s="38" t="s">
        <v>60</v>
      </c>
      <c r="E68" s="33"/>
      <c r="F68" s="35">
        <f>F69</f>
        <v>961</v>
      </c>
      <c r="G68" s="35">
        <f>G69</f>
        <v>961</v>
      </c>
      <c r="H68" s="35">
        <f t="shared" ref="H68:W69" si="53">H69</f>
        <v>0</v>
      </c>
      <c r="I68" s="35">
        <f t="shared" si="53"/>
        <v>0</v>
      </c>
      <c r="J68" s="35">
        <f t="shared" si="53"/>
        <v>0</v>
      </c>
      <c r="K68" s="35">
        <f t="shared" si="53"/>
        <v>0</v>
      </c>
      <c r="L68" s="35">
        <f t="shared" si="53"/>
        <v>961</v>
      </c>
      <c r="M68" s="35">
        <f t="shared" si="53"/>
        <v>961</v>
      </c>
      <c r="N68" s="35">
        <f t="shared" si="53"/>
        <v>0</v>
      </c>
      <c r="O68" s="35">
        <f t="shared" si="53"/>
        <v>0</v>
      </c>
      <c r="P68" s="35">
        <f t="shared" si="53"/>
        <v>0</v>
      </c>
      <c r="Q68" s="35">
        <f t="shared" si="53"/>
        <v>0</v>
      </c>
      <c r="R68" s="35">
        <f t="shared" si="53"/>
        <v>961</v>
      </c>
      <c r="S68" s="35">
        <f t="shared" si="53"/>
        <v>961</v>
      </c>
      <c r="T68" s="35">
        <f t="shared" si="53"/>
        <v>0</v>
      </c>
      <c r="U68" s="35">
        <f t="shared" si="53"/>
        <v>0</v>
      </c>
      <c r="V68" s="35">
        <f t="shared" si="53"/>
        <v>0</v>
      </c>
      <c r="W68" s="35">
        <f t="shared" si="53"/>
        <v>0</v>
      </c>
      <c r="X68" s="35">
        <f t="shared" ref="T68:Y69" si="54">X69</f>
        <v>961</v>
      </c>
      <c r="Y68" s="35">
        <f t="shared" si="54"/>
        <v>961</v>
      </c>
    </row>
    <row r="69" spans="1:25" s="51" customFormat="1" ht="82.5">
      <c r="A69" s="32" t="s">
        <v>29</v>
      </c>
      <c r="B69" s="33" t="s">
        <v>21</v>
      </c>
      <c r="C69" s="33" t="s">
        <v>51</v>
      </c>
      <c r="D69" s="38" t="s">
        <v>60</v>
      </c>
      <c r="E69" s="40">
        <v>100</v>
      </c>
      <c r="F69" s="35">
        <f>F70</f>
        <v>961</v>
      </c>
      <c r="G69" s="35">
        <f>G70</f>
        <v>961</v>
      </c>
      <c r="H69" s="35">
        <f t="shared" si="53"/>
        <v>0</v>
      </c>
      <c r="I69" s="35">
        <f t="shared" si="53"/>
        <v>0</v>
      </c>
      <c r="J69" s="35">
        <f t="shared" si="53"/>
        <v>0</v>
      </c>
      <c r="K69" s="35">
        <f t="shared" si="53"/>
        <v>0</v>
      </c>
      <c r="L69" s="35">
        <f t="shared" si="53"/>
        <v>961</v>
      </c>
      <c r="M69" s="35">
        <f t="shared" si="53"/>
        <v>961</v>
      </c>
      <c r="N69" s="35">
        <f t="shared" si="53"/>
        <v>0</v>
      </c>
      <c r="O69" s="35">
        <f t="shared" si="53"/>
        <v>0</v>
      </c>
      <c r="P69" s="35">
        <f t="shared" si="53"/>
        <v>0</v>
      </c>
      <c r="Q69" s="35">
        <f t="shared" si="53"/>
        <v>0</v>
      </c>
      <c r="R69" s="35">
        <f t="shared" si="53"/>
        <v>961</v>
      </c>
      <c r="S69" s="35">
        <f t="shared" si="53"/>
        <v>961</v>
      </c>
      <c r="T69" s="35">
        <f t="shared" si="54"/>
        <v>0</v>
      </c>
      <c r="U69" s="35">
        <f t="shared" si="54"/>
        <v>0</v>
      </c>
      <c r="V69" s="35">
        <f t="shared" si="54"/>
        <v>0</v>
      </c>
      <c r="W69" s="35">
        <f t="shared" si="54"/>
        <v>0</v>
      </c>
      <c r="X69" s="35">
        <f t="shared" si="54"/>
        <v>961</v>
      </c>
      <c r="Y69" s="35">
        <f t="shared" si="54"/>
        <v>961</v>
      </c>
    </row>
    <row r="70" spans="1:25" s="51" customFormat="1" ht="33">
      <c r="A70" s="32" t="s">
        <v>30</v>
      </c>
      <c r="B70" s="33" t="s">
        <v>21</v>
      </c>
      <c r="C70" s="33" t="s">
        <v>51</v>
      </c>
      <c r="D70" s="38" t="s">
        <v>60</v>
      </c>
      <c r="E70" s="40">
        <v>120</v>
      </c>
      <c r="F70" s="35">
        <v>961</v>
      </c>
      <c r="G70" s="35">
        <v>961</v>
      </c>
      <c r="H70" s="36"/>
      <c r="I70" s="36"/>
      <c r="J70" s="36"/>
      <c r="K70" s="37"/>
      <c r="L70" s="35">
        <f>F70+H70+I70+J70+K70</f>
        <v>961</v>
      </c>
      <c r="M70" s="35">
        <f>G70+K70</f>
        <v>961</v>
      </c>
      <c r="N70" s="36"/>
      <c r="O70" s="36"/>
      <c r="P70" s="36"/>
      <c r="Q70" s="37"/>
      <c r="R70" s="35">
        <f>L70+N70+O70+P70+Q70</f>
        <v>961</v>
      </c>
      <c r="S70" s="35">
        <f>M70+Q70</f>
        <v>961</v>
      </c>
      <c r="T70" s="36"/>
      <c r="U70" s="36"/>
      <c r="V70" s="36"/>
      <c r="W70" s="37"/>
      <c r="X70" s="35">
        <f>R70+T70+U70+V70+W70</f>
        <v>961</v>
      </c>
      <c r="Y70" s="35">
        <f>S70+W70</f>
        <v>961</v>
      </c>
    </row>
    <row r="71" spans="1:25" s="51" customFormat="1" ht="33">
      <c r="A71" s="32" t="s">
        <v>61</v>
      </c>
      <c r="B71" s="33" t="s">
        <v>21</v>
      </c>
      <c r="C71" s="33" t="s">
        <v>51</v>
      </c>
      <c r="D71" s="38" t="s">
        <v>62</v>
      </c>
      <c r="E71" s="33"/>
      <c r="F71" s="35">
        <f>F72+F74</f>
        <v>6571</v>
      </c>
      <c r="G71" s="35">
        <f>G72+G74</f>
        <v>6571</v>
      </c>
      <c r="H71" s="35">
        <f t="shared" ref="H71:M71" si="55">H72+H74</f>
        <v>0</v>
      </c>
      <c r="I71" s="35">
        <f t="shared" si="55"/>
        <v>0</v>
      </c>
      <c r="J71" s="35">
        <f t="shared" si="55"/>
        <v>0</v>
      </c>
      <c r="K71" s="35">
        <f t="shared" si="55"/>
        <v>0</v>
      </c>
      <c r="L71" s="35">
        <f t="shared" si="55"/>
        <v>6571</v>
      </c>
      <c r="M71" s="35">
        <f t="shared" si="55"/>
        <v>6571</v>
      </c>
      <c r="N71" s="35">
        <f t="shared" ref="N71:S71" si="56">N72+N74</f>
        <v>0</v>
      </c>
      <c r="O71" s="35">
        <f t="shared" si="56"/>
        <v>0</v>
      </c>
      <c r="P71" s="35">
        <f t="shared" si="56"/>
        <v>0</v>
      </c>
      <c r="Q71" s="35">
        <f t="shared" si="56"/>
        <v>0</v>
      </c>
      <c r="R71" s="35">
        <f t="shared" si="56"/>
        <v>6571</v>
      </c>
      <c r="S71" s="35">
        <f t="shared" si="56"/>
        <v>6571</v>
      </c>
      <c r="T71" s="35">
        <f t="shared" ref="T71:Y71" si="57">T72+T74</f>
        <v>0</v>
      </c>
      <c r="U71" s="35">
        <f t="shared" si="57"/>
        <v>0</v>
      </c>
      <c r="V71" s="35">
        <f t="shared" si="57"/>
        <v>0</v>
      </c>
      <c r="W71" s="35">
        <f t="shared" si="57"/>
        <v>0</v>
      </c>
      <c r="X71" s="35">
        <f t="shared" si="57"/>
        <v>6571</v>
      </c>
      <c r="Y71" s="35">
        <f t="shared" si="57"/>
        <v>6571</v>
      </c>
    </row>
    <row r="72" spans="1:25" s="51" customFormat="1" ht="82.5">
      <c r="A72" s="32" t="s">
        <v>29</v>
      </c>
      <c r="B72" s="33" t="s">
        <v>21</v>
      </c>
      <c r="C72" s="33" t="s">
        <v>51</v>
      </c>
      <c r="D72" s="38" t="s">
        <v>62</v>
      </c>
      <c r="E72" s="40">
        <v>100</v>
      </c>
      <c r="F72" s="35">
        <f>F73</f>
        <v>6535</v>
      </c>
      <c r="G72" s="35">
        <f>G73</f>
        <v>6535</v>
      </c>
      <c r="H72" s="35">
        <f t="shared" ref="H72:Y72" si="58">H73</f>
        <v>0</v>
      </c>
      <c r="I72" s="35">
        <f t="shared" si="58"/>
        <v>0</v>
      </c>
      <c r="J72" s="35">
        <f t="shared" si="58"/>
        <v>0</v>
      </c>
      <c r="K72" s="35">
        <f t="shared" si="58"/>
        <v>0</v>
      </c>
      <c r="L72" s="35">
        <f t="shared" si="58"/>
        <v>6535</v>
      </c>
      <c r="M72" s="35">
        <f t="shared" si="58"/>
        <v>6535</v>
      </c>
      <c r="N72" s="35">
        <f t="shared" si="58"/>
        <v>0</v>
      </c>
      <c r="O72" s="35">
        <f t="shared" si="58"/>
        <v>0</v>
      </c>
      <c r="P72" s="35">
        <f t="shared" si="58"/>
        <v>0</v>
      </c>
      <c r="Q72" s="35">
        <f t="shared" si="58"/>
        <v>0</v>
      </c>
      <c r="R72" s="35">
        <f t="shared" si="58"/>
        <v>6535</v>
      </c>
      <c r="S72" s="35">
        <f t="shared" si="58"/>
        <v>6535</v>
      </c>
      <c r="T72" s="35">
        <f t="shared" si="58"/>
        <v>0</v>
      </c>
      <c r="U72" s="35">
        <f t="shared" si="58"/>
        <v>0</v>
      </c>
      <c r="V72" s="35">
        <f t="shared" si="58"/>
        <v>0</v>
      </c>
      <c r="W72" s="35">
        <f t="shared" si="58"/>
        <v>0</v>
      </c>
      <c r="X72" s="35">
        <f t="shared" si="58"/>
        <v>6535</v>
      </c>
      <c r="Y72" s="35">
        <f t="shared" si="58"/>
        <v>6535</v>
      </c>
    </row>
    <row r="73" spans="1:25" s="51" customFormat="1" ht="33">
      <c r="A73" s="32" t="s">
        <v>30</v>
      </c>
      <c r="B73" s="33" t="s">
        <v>21</v>
      </c>
      <c r="C73" s="33" t="s">
        <v>51</v>
      </c>
      <c r="D73" s="38" t="s">
        <v>62</v>
      </c>
      <c r="E73" s="40">
        <v>120</v>
      </c>
      <c r="F73" s="35">
        <v>6535</v>
      </c>
      <c r="G73" s="35">
        <v>6535</v>
      </c>
      <c r="H73" s="36"/>
      <c r="I73" s="36"/>
      <c r="J73" s="36"/>
      <c r="K73" s="37"/>
      <c r="L73" s="35">
        <f>F73+H73+I73+J73+K73</f>
        <v>6535</v>
      </c>
      <c r="M73" s="35">
        <f>G73+K73</f>
        <v>6535</v>
      </c>
      <c r="N73" s="36"/>
      <c r="O73" s="36"/>
      <c r="P73" s="36"/>
      <c r="Q73" s="37"/>
      <c r="R73" s="35">
        <f>L73+N73+O73+P73+Q73</f>
        <v>6535</v>
      </c>
      <c r="S73" s="35">
        <f>M73+Q73</f>
        <v>6535</v>
      </c>
      <c r="T73" s="36"/>
      <c r="U73" s="36"/>
      <c r="V73" s="36"/>
      <c r="W73" s="37"/>
      <c r="X73" s="35">
        <f>R73+T73+U73+V73+W73</f>
        <v>6535</v>
      </c>
      <c r="Y73" s="35">
        <f>S73+W73</f>
        <v>6535</v>
      </c>
    </row>
    <row r="74" spans="1:25" s="51" customFormat="1" ht="33">
      <c r="A74" s="32" t="s">
        <v>42</v>
      </c>
      <c r="B74" s="33" t="s">
        <v>21</v>
      </c>
      <c r="C74" s="33" t="s">
        <v>51</v>
      </c>
      <c r="D74" s="38" t="s">
        <v>62</v>
      </c>
      <c r="E74" s="40">
        <v>200</v>
      </c>
      <c r="F74" s="58">
        <f>F75</f>
        <v>36</v>
      </c>
      <c r="G74" s="58">
        <f>G75</f>
        <v>36</v>
      </c>
      <c r="H74" s="58">
        <f t="shared" ref="H74:Y74" si="59">H75</f>
        <v>0</v>
      </c>
      <c r="I74" s="58">
        <f t="shared" si="59"/>
        <v>0</v>
      </c>
      <c r="J74" s="58">
        <f t="shared" si="59"/>
        <v>0</v>
      </c>
      <c r="K74" s="58">
        <f t="shared" si="59"/>
        <v>0</v>
      </c>
      <c r="L74" s="58">
        <f t="shared" si="59"/>
        <v>36</v>
      </c>
      <c r="M74" s="58">
        <f t="shared" si="59"/>
        <v>36</v>
      </c>
      <c r="N74" s="58">
        <f t="shared" si="59"/>
        <v>0</v>
      </c>
      <c r="O74" s="58">
        <f t="shared" si="59"/>
        <v>0</v>
      </c>
      <c r="P74" s="58">
        <f t="shared" si="59"/>
        <v>0</v>
      </c>
      <c r="Q74" s="58">
        <f t="shared" si="59"/>
        <v>0</v>
      </c>
      <c r="R74" s="58">
        <f t="shared" si="59"/>
        <v>36</v>
      </c>
      <c r="S74" s="58">
        <f t="shared" si="59"/>
        <v>36</v>
      </c>
      <c r="T74" s="58">
        <f t="shared" si="59"/>
        <v>0</v>
      </c>
      <c r="U74" s="58">
        <f t="shared" si="59"/>
        <v>0</v>
      </c>
      <c r="V74" s="58">
        <f t="shared" si="59"/>
        <v>0</v>
      </c>
      <c r="W74" s="58">
        <f t="shared" si="59"/>
        <v>0</v>
      </c>
      <c r="X74" s="58">
        <f t="shared" si="59"/>
        <v>36</v>
      </c>
      <c r="Y74" s="58">
        <f t="shared" si="59"/>
        <v>36</v>
      </c>
    </row>
    <row r="75" spans="1:25" s="51" customFormat="1" ht="49.5">
      <c r="A75" s="32" t="s">
        <v>43</v>
      </c>
      <c r="B75" s="33" t="s">
        <v>21</v>
      </c>
      <c r="C75" s="33" t="s">
        <v>51</v>
      </c>
      <c r="D75" s="38" t="s">
        <v>62</v>
      </c>
      <c r="E75" s="40">
        <v>240</v>
      </c>
      <c r="F75" s="35">
        <v>36</v>
      </c>
      <c r="G75" s="35">
        <v>36</v>
      </c>
      <c r="H75" s="36"/>
      <c r="I75" s="36"/>
      <c r="J75" s="36"/>
      <c r="K75" s="37"/>
      <c r="L75" s="35">
        <f>F75+H75+I75+J75+K75</f>
        <v>36</v>
      </c>
      <c r="M75" s="35">
        <f>G75+K75</f>
        <v>36</v>
      </c>
      <c r="N75" s="36"/>
      <c r="O75" s="36"/>
      <c r="P75" s="36"/>
      <c r="Q75" s="37"/>
      <c r="R75" s="35">
        <f>L75+N75+O75+P75+Q75</f>
        <v>36</v>
      </c>
      <c r="S75" s="35">
        <f>M75+Q75</f>
        <v>36</v>
      </c>
      <c r="T75" s="36"/>
      <c r="U75" s="36"/>
      <c r="V75" s="36"/>
      <c r="W75" s="37"/>
      <c r="X75" s="35">
        <f>R75+T75+U75+V75+W75</f>
        <v>36</v>
      </c>
      <c r="Y75" s="35">
        <f>S75+W75</f>
        <v>36</v>
      </c>
    </row>
    <row r="76" spans="1:25" s="51" customFormat="1" ht="66">
      <c r="A76" s="32" t="s">
        <v>63</v>
      </c>
      <c r="B76" s="33" t="s">
        <v>21</v>
      </c>
      <c r="C76" s="33" t="s">
        <v>51</v>
      </c>
      <c r="D76" s="38" t="s">
        <v>64</v>
      </c>
      <c r="E76" s="33"/>
      <c r="F76" s="35">
        <f>F77+F79+F81</f>
        <v>39201</v>
      </c>
      <c r="G76" s="35">
        <f>G77+G79+G81</f>
        <v>39201</v>
      </c>
      <c r="H76" s="35">
        <f t="shared" ref="H76:M76" si="60">H77+H79+H81</f>
        <v>0</v>
      </c>
      <c r="I76" s="35">
        <f t="shared" si="60"/>
        <v>0</v>
      </c>
      <c r="J76" s="35">
        <f t="shared" si="60"/>
        <v>0</v>
      </c>
      <c r="K76" s="35">
        <f t="shared" si="60"/>
        <v>0</v>
      </c>
      <c r="L76" s="35">
        <f t="shared" si="60"/>
        <v>39201</v>
      </c>
      <c r="M76" s="35">
        <f t="shared" si="60"/>
        <v>39201</v>
      </c>
      <c r="N76" s="35">
        <f t="shared" ref="N76:S76" si="61">N77+N79+N81</f>
        <v>0</v>
      </c>
      <c r="O76" s="35">
        <f t="shared" si="61"/>
        <v>0</v>
      </c>
      <c r="P76" s="35">
        <f t="shared" si="61"/>
        <v>0</v>
      </c>
      <c r="Q76" s="35">
        <f t="shared" si="61"/>
        <v>0</v>
      </c>
      <c r="R76" s="35">
        <f t="shared" si="61"/>
        <v>39201</v>
      </c>
      <c r="S76" s="35">
        <f t="shared" si="61"/>
        <v>39201</v>
      </c>
      <c r="T76" s="35">
        <f t="shared" ref="T76:Y76" si="62">T77+T79+T81</f>
        <v>0</v>
      </c>
      <c r="U76" s="35">
        <f t="shared" si="62"/>
        <v>0</v>
      </c>
      <c r="V76" s="35">
        <f t="shared" si="62"/>
        <v>0</v>
      </c>
      <c r="W76" s="35">
        <f t="shared" si="62"/>
        <v>0</v>
      </c>
      <c r="X76" s="35">
        <f t="shared" si="62"/>
        <v>39201</v>
      </c>
      <c r="Y76" s="35">
        <f t="shared" si="62"/>
        <v>39201</v>
      </c>
    </row>
    <row r="77" spans="1:25" s="51" customFormat="1" ht="82.5">
      <c r="A77" s="32" t="s">
        <v>29</v>
      </c>
      <c r="B77" s="33" t="s">
        <v>21</v>
      </c>
      <c r="C77" s="33" t="s">
        <v>51</v>
      </c>
      <c r="D77" s="38" t="s">
        <v>64</v>
      </c>
      <c r="E77" s="40">
        <v>100</v>
      </c>
      <c r="F77" s="35">
        <f>F78</f>
        <v>39081</v>
      </c>
      <c r="G77" s="35">
        <f>G78</f>
        <v>39081</v>
      </c>
      <c r="H77" s="35">
        <f t="shared" ref="H77:Y77" si="63">H78</f>
        <v>0</v>
      </c>
      <c r="I77" s="35">
        <f t="shared" si="63"/>
        <v>0</v>
      </c>
      <c r="J77" s="35">
        <f t="shared" si="63"/>
        <v>0</v>
      </c>
      <c r="K77" s="35">
        <f t="shared" si="63"/>
        <v>0</v>
      </c>
      <c r="L77" s="35">
        <f t="shared" si="63"/>
        <v>39081</v>
      </c>
      <c r="M77" s="35">
        <f t="shared" si="63"/>
        <v>39081</v>
      </c>
      <c r="N77" s="35">
        <f t="shared" si="63"/>
        <v>0</v>
      </c>
      <c r="O77" s="35">
        <f t="shared" si="63"/>
        <v>0</v>
      </c>
      <c r="P77" s="35">
        <f t="shared" si="63"/>
        <v>0</v>
      </c>
      <c r="Q77" s="35">
        <f t="shared" si="63"/>
        <v>0</v>
      </c>
      <c r="R77" s="35">
        <f t="shared" si="63"/>
        <v>39081</v>
      </c>
      <c r="S77" s="35">
        <f t="shared" si="63"/>
        <v>39081</v>
      </c>
      <c r="T77" s="35">
        <f t="shared" si="63"/>
        <v>0</v>
      </c>
      <c r="U77" s="35">
        <f t="shared" si="63"/>
        <v>0</v>
      </c>
      <c r="V77" s="35">
        <f t="shared" si="63"/>
        <v>0</v>
      </c>
      <c r="W77" s="35">
        <f t="shared" si="63"/>
        <v>0</v>
      </c>
      <c r="X77" s="35">
        <f t="shared" si="63"/>
        <v>39081</v>
      </c>
      <c r="Y77" s="35">
        <f t="shared" si="63"/>
        <v>39081</v>
      </c>
    </row>
    <row r="78" spans="1:25" s="51" customFormat="1" ht="33">
      <c r="A78" s="32" t="s">
        <v>30</v>
      </c>
      <c r="B78" s="33" t="s">
        <v>21</v>
      </c>
      <c r="C78" s="33" t="s">
        <v>51</v>
      </c>
      <c r="D78" s="38" t="s">
        <v>64</v>
      </c>
      <c r="E78" s="40">
        <v>120</v>
      </c>
      <c r="F78" s="35">
        <v>39081</v>
      </c>
      <c r="G78" s="35">
        <v>39081</v>
      </c>
      <c r="H78" s="36"/>
      <c r="I78" s="36"/>
      <c r="J78" s="36"/>
      <c r="K78" s="37"/>
      <c r="L78" s="35">
        <f>F78+H78+I78+J78+K78</f>
        <v>39081</v>
      </c>
      <c r="M78" s="35">
        <f>G78+K78</f>
        <v>39081</v>
      </c>
      <c r="N78" s="36"/>
      <c r="O78" s="36"/>
      <c r="P78" s="36"/>
      <c r="Q78" s="37"/>
      <c r="R78" s="35">
        <f>L78+N78+O78+P78+Q78</f>
        <v>39081</v>
      </c>
      <c r="S78" s="35">
        <f>M78+Q78</f>
        <v>39081</v>
      </c>
      <c r="T78" s="36"/>
      <c r="U78" s="36"/>
      <c r="V78" s="36"/>
      <c r="W78" s="37"/>
      <c r="X78" s="35">
        <f>R78+T78+U78+V78+W78</f>
        <v>39081</v>
      </c>
      <c r="Y78" s="35">
        <f>S78+W78</f>
        <v>39081</v>
      </c>
    </row>
    <row r="79" spans="1:25" s="51" customFormat="1" ht="33">
      <c r="A79" s="32" t="s">
        <v>42</v>
      </c>
      <c r="B79" s="33" t="s">
        <v>21</v>
      </c>
      <c r="C79" s="33" t="s">
        <v>51</v>
      </c>
      <c r="D79" s="38" t="s">
        <v>64</v>
      </c>
      <c r="E79" s="40">
        <v>200</v>
      </c>
      <c r="F79" s="35">
        <f>F80</f>
        <v>120</v>
      </c>
      <c r="G79" s="35">
        <f>G80</f>
        <v>120</v>
      </c>
      <c r="H79" s="35">
        <f t="shared" ref="H79:Y79" si="64">H80</f>
        <v>0</v>
      </c>
      <c r="I79" s="35">
        <f t="shared" si="64"/>
        <v>0</v>
      </c>
      <c r="J79" s="35">
        <f t="shared" si="64"/>
        <v>0</v>
      </c>
      <c r="K79" s="35">
        <f t="shared" si="64"/>
        <v>0</v>
      </c>
      <c r="L79" s="35">
        <f t="shared" si="64"/>
        <v>120</v>
      </c>
      <c r="M79" s="35">
        <f t="shared" si="64"/>
        <v>120</v>
      </c>
      <c r="N79" s="35">
        <f t="shared" si="64"/>
        <v>0</v>
      </c>
      <c r="O79" s="35">
        <f t="shared" si="64"/>
        <v>0</v>
      </c>
      <c r="P79" s="35">
        <f t="shared" si="64"/>
        <v>0</v>
      </c>
      <c r="Q79" s="35">
        <f t="shared" si="64"/>
        <v>0</v>
      </c>
      <c r="R79" s="35">
        <f t="shared" si="64"/>
        <v>120</v>
      </c>
      <c r="S79" s="35">
        <f t="shared" si="64"/>
        <v>120</v>
      </c>
      <c r="T79" s="35">
        <f t="shared" si="64"/>
        <v>0</v>
      </c>
      <c r="U79" s="35">
        <f t="shared" si="64"/>
        <v>0</v>
      </c>
      <c r="V79" s="35">
        <f t="shared" si="64"/>
        <v>0</v>
      </c>
      <c r="W79" s="35">
        <f t="shared" si="64"/>
        <v>0</v>
      </c>
      <c r="X79" s="35">
        <f t="shared" si="64"/>
        <v>120</v>
      </c>
      <c r="Y79" s="35">
        <f t="shared" si="64"/>
        <v>120</v>
      </c>
    </row>
    <row r="80" spans="1:25" s="51" customFormat="1" ht="49.5">
      <c r="A80" s="32" t="s">
        <v>43</v>
      </c>
      <c r="B80" s="33" t="s">
        <v>21</v>
      </c>
      <c r="C80" s="33" t="s">
        <v>51</v>
      </c>
      <c r="D80" s="38" t="s">
        <v>64</v>
      </c>
      <c r="E80" s="40">
        <v>240</v>
      </c>
      <c r="F80" s="35">
        <v>120</v>
      </c>
      <c r="G80" s="35">
        <v>120</v>
      </c>
      <c r="H80" s="36"/>
      <c r="I80" s="36"/>
      <c r="J80" s="36"/>
      <c r="K80" s="37"/>
      <c r="L80" s="35">
        <f>F80+H80+I80+J80+K80</f>
        <v>120</v>
      </c>
      <c r="M80" s="35">
        <f>G80+K80</f>
        <v>120</v>
      </c>
      <c r="N80" s="36"/>
      <c r="O80" s="36"/>
      <c r="P80" s="36"/>
      <c r="Q80" s="37"/>
      <c r="R80" s="35">
        <f>L80+N80+O80+P80+Q80</f>
        <v>120</v>
      </c>
      <c r="S80" s="35">
        <f>M80+Q80</f>
        <v>120</v>
      </c>
      <c r="T80" s="36"/>
      <c r="U80" s="36"/>
      <c r="V80" s="36"/>
      <c r="W80" s="37"/>
      <c r="X80" s="35">
        <f>R80+T80+U80+V80+W80</f>
        <v>120</v>
      </c>
      <c r="Y80" s="35">
        <f>S80+W80</f>
        <v>120</v>
      </c>
    </row>
    <row r="81" spans="1:25" s="57" customFormat="1" ht="33" hidden="1">
      <c r="A81" s="42" t="s">
        <v>44</v>
      </c>
      <c r="B81" s="33" t="s">
        <v>21</v>
      </c>
      <c r="C81" s="33" t="s">
        <v>51</v>
      </c>
      <c r="D81" s="38" t="s">
        <v>64</v>
      </c>
      <c r="E81" s="40">
        <v>300</v>
      </c>
      <c r="F81" s="59"/>
      <c r="G81" s="59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</row>
    <row r="82" spans="1:25" s="67" customFormat="1" ht="33" hidden="1">
      <c r="A82" s="63" t="s">
        <v>45</v>
      </c>
      <c r="B82" s="64" t="s">
        <v>21</v>
      </c>
      <c r="C82" s="64" t="s">
        <v>51</v>
      </c>
      <c r="D82" s="73" t="s">
        <v>64</v>
      </c>
      <c r="E82" s="66">
        <v>320</v>
      </c>
      <c r="F82" s="60"/>
      <c r="G82" s="60"/>
      <c r="H82" s="56"/>
      <c r="I82" s="56"/>
      <c r="J82" s="56"/>
      <c r="K82" s="56"/>
      <c r="L82" s="56">
        <f>F82+H82+I82+J82+K82</f>
        <v>0</v>
      </c>
      <c r="M82" s="56">
        <f>G82+K82</f>
        <v>0</v>
      </c>
      <c r="N82" s="56"/>
      <c r="O82" s="56"/>
      <c r="P82" s="56"/>
      <c r="Q82" s="56"/>
      <c r="R82" s="56">
        <f>L82+N82+O82+P82+Q82</f>
        <v>0</v>
      </c>
      <c r="S82" s="56">
        <f>M82+Q82</f>
        <v>0</v>
      </c>
      <c r="T82" s="56"/>
      <c r="U82" s="56"/>
      <c r="V82" s="56"/>
      <c r="W82" s="56"/>
      <c r="X82" s="56">
        <f>R82+T82+U82+V82+W82</f>
        <v>0</v>
      </c>
      <c r="Y82" s="56">
        <f>S82+W82</f>
        <v>0</v>
      </c>
    </row>
    <row r="83" spans="1:25" s="51" customFormat="1" ht="49.5">
      <c r="A83" s="32" t="s">
        <v>65</v>
      </c>
      <c r="B83" s="33" t="s">
        <v>21</v>
      </c>
      <c r="C83" s="33" t="s">
        <v>51</v>
      </c>
      <c r="D83" s="38" t="s">
        <v>66</v>
      </c>
      <c r="E83" s="33"/>
      <c r="F83" s="35">
        <f>F84+F86</f>
        <v>5400</v>
      </c>
      <c r="G83" s="35">
        <f>G84+G86</f>
        <v>5400</v>
      </c>
      <c r="H83" s="35">
        <f t="shared" ref="H83:M83" si="65">H84+H86</f>
        <v>0</v>
      </c>
      <c r="I83" s="35">
        <f t="shared" si="65"/>
        <v>0</v>
      </c>
      <c r="J83" s="35">
        <f t="shared" si="65"/>
        <v>0</v>
      </c>
      <c r="K83" s="35">
        <f t="shared" si="65"/>
        <v>0</v>
      </c>
      <c r="L83" s="35">
        <f t="shared" si="65"/>
        <v>5400</v>
      </c>
      <c r="M83" s="35">
        <f t="shared" si="65"/>
        <v>5400</v>
      </c>
      <c r="N83" s="35">
        <f t="shared" ref="N83:S83" si="66">N84+N86</f>
        <v>0</v>
      </c>
      <c r="O83" s="35">
        <f t="shared" si="66"/>
        <v>0</v>
      </c>
      <c r="P83" s="35">
        <f t="shared" si="66"/>
        <v>0</v>
      </c>
      <c r="Q83" s="35">
        <f t="shared" si="66"/>
        <v>0</v>
      </c>
      <c r="R83" s="35">
        <f t="shared" si="66"/>
        <v>5400</v>
      </c>
      <c r="S83" s="35">
        <f t="shared" si="66"/>
        <v>5400</v>
      </c>
      <c r="T83" s="35">
        <f t="shared" ref="T83:Y83" si="67">T84+T86</f>
        <v>0</v>
      </c>
      <c r="U83" s="35">
        <f t="shared" si="67"/>
        <v>0</v>
      </c>
      <c r="V83" s="35">
        <f t="shared" si="67"/>
        <v>0</v>
      </c>
      <c r="W83" s="35">
        <f t="shared" si="67"/>
        <v>0</v>
      </c>
      <c r="X83" s="35">
        <f t="shared" si="67"/>
        <v>5400</v>
      </c>
      <c r="Y83" s="35">
        <f t="shared" si="67"/>
        <v>5400</v>
      </c>
    </row>
    <row r="84" spans="1:25" s="51" customFormat="1" ht="82.5">
      <c r="A84" s="32" t="s">
        <v>29</v>
      </c>
      <c r="B84" s="33" t="s">
        <v>21</v>
      </c>
      <c r="C84" s="33" t="s">
        <v>51</v>
      </c>
      <c r="D84" s="38" t="s">
        <v>66</v>
      </c>
      <c r="E84" s="40">
        <v>100</v>
      </c>
      <c r="F84" s="35">
        <f>F85</f>
        <v>5400</v>
      </c>
      <c r="G84" s="35">
        <f>G85</f>
        <v>5400</v>
      </c>
      <c r="H84" s="35">
        <f t="shared" ref="H84:Y84" si="68">H85</f>
        <v>0</v>
      </c>
      <c r="I84" s="35">
        <f t="shared" si="68"/>
        <v>0</v>
      </c>
      <c r="J84" s="35">
        <f t="shared" si="68"/>
        <v>0</v>
      </c>
      <c r="K84" s="35">
        <f t="shared" si="68"/>
        <v>0</v>
      </c>
      <c r="L84" s="35">
        <f t="shared" si="68"/>
        <v>5400</v>
      </c>
      <c r="M84" s="35">
        <f t="shared" si="68"/>
        <v>5400</v>
      </c>
      <c r="N84" s="35">
        <f t="shared" si="68"/>
        <v>0</v>
      </c>
      <c r="O84" s="35">
        <f t="shared" si="68"/>
        <v>0</v>
      </c>
      <c r="P84" s="35">
        <f t="shared" si="68"/>
        <v>0</v>
      </c>
      <c r="Q84" s="35">
        <f t="shared" si="68"/>
        <v>0</v>
      </c>
      <c r="R84" s="35">
        <f t="shared" si="68"/>
        <v>5400</v>
      </c>
      <c r="S84" s="35">
        <f t="shared" si="68"/>
        <v>5400</v>
      </c>
      <c r="T84" s="35">
        <f t="shared" si="68"/>
        <v>0</v>
      </c>
      <c r="U84" s="35">
        <f t="shared" si="68"/>
        <v>0</v>
      </c>
      <c r="V84" s="35">
        <f t="shared" si="68"/>
        <v>0</v>
      </c>
      <c r="W84" s="35">
        <f t="shared" si="68"/>
        <v>0</v>
      </c>
      <c r="X84" s="35">
        <f t="shared" si="68"/>
        <v>5400</v>
      </c>
      <c r="Y84" s="35">
        <f t="shared" si="68"/>
        <v>5400</v>
      </c>
    </row>
    <row r="85" spans="1:25" s="51" customFormat="1" ht="33">
      <c r="A85" s="32" t="s">
        <v>30</v>
      </c>
      <c r="B85" s="33" t="s">
        <v>21</v>
      </c>
      <c r="C85" s="33" t="s">
        <v>51</v>
      </c>
      <c r="D85" s="38" t="s">
        <v>66</v>
      </c>
      <c r="E85" s="40">
        <v>120</v>
      </c>
      <c r="F85" s="35">
        <v>5400</v>
      </c>
      <c r="G85" s="35">
        <v>5400</v>
      </c>
      <c r="H85" s="36"/>
      <c r="I85" s="36"/>
      <c r="J85" s="36"/>
      <c r="K85" s="37"/>
      <c r="L85" s="35">
        <f>F85+H85+I85+J85+K85</f>
        <v>5400</v>
      </c>
      <c r="M85" s="35">
        <f>G85+K85</f>
        <v>5400</v>
      </c>
      <c r="N85" s="36"/>
      <c r="O85" s="36"/>
      <c r="P85" s="36"/>
      <c r="Q85" s="37"/>
      <c r="R85" s="35">
        <f>L85+N85+O85+P85+Q85</f>
        <v>5400</v>
      </c>
      <c r="S85" s="35">
        <f>M85+Q85</f>
        <v>5400</v>
      </c>
      <c r="T85" s="36"/>
      <c r="U85" s="36"/>
      <c r="V85" s="36"/>
      <c r="W85" s="37"/>
      <c r="X85" s="35">
        <f>R85+T85+U85+V85+W85</f>
        <v>5400</v>
      </c>
      <c r="Y85" s="35">
        <f>S85+W85</f>
        <v>5400</v>
      </c>
    </row>
    <row r="86" spans="1:25" s="57" customFormat="1" ht="33" hidden="1">
      <c r="A86" s="32" t="s">
        <v>42</v>
      </c>
      <c r="B86" s="33" t="s">
        <v>21</v>
      </c>
      <c r="C86" s="33" t="s">
        <v>51</v>
      </c>
      <c r="D86" s="38" t="s">
        <v>66</v>
      </c>
      <c r="E86" s="40">
        <v>200</v>
      </c>
      <c r="F86" s="35">
        <f>F87</f>
        <v>0</v>
      </c>
      <c r="G86" s="35">
        <f>G87</f>
        <v>0</v>
      </c>
      <c r="H86" s="56">
        <f t="shared" ref="H86:Y86" si="69">H87</f>
        <v>0</v>
      </c>
      <c r="I86" s="56">
        <f t="shared" si="69"/>
        <v>0</v>
      </c>
      <c r="J86" s="56">
        <f t="shared" si="69"/>
        <v>0</v>
      </c>
      <c r="K86" s="56">
        <f t="shared" si="69"/>
        <v>0</v>
      </c>
      <c r="L86" s="56">
        <f t="shared" si="69"/>
        <v>0</v>
      </c>
      <c r="M86" s="56">
        <f t="shared" si="69"/>
        <v>0</v>
      </c>
      <c r="N86" s="56">
        <f t="shared" si="69"/>
        <v>0</v>
      </c>
      <c r="O86" s="56">
        <f t="shared" si="69"/>
        <v>0</v>
      </c>
      <c r="P86" s="56">
        <f t="shared" si="69"/>
        <v>0</v>
      </c>
      <c r="Q86" s="56">
        <f t="shared" si="69"/>
        <v>0</v>
      </c>
      <c r="R86" s="56">
        <f t="shared" si="69"/>
        <v>0</v>
      </c>
      <c r="S86" s="56">
        <f t="shared" si="69"/>
        <v>0</v>
      </c>
      <c r="T86" s="56">
        <f t="shared" si="69"/>
        <v>0</v>
      </c>
      <c r="U86" s="56">
        <f t="shared" si="69"/>
        <v>0</v>
      </c>
      <c r="V86" s="56">
        <f t="shared" si="69"/>
        <v>0</v>
      </c>
      <c r="W86" s="56">
        <f t="shared" si="69"/>
        <v>0</v>
      </c>
      <c r="X86" s="56">
        <f t="shared" si="69"/>
        <v>0</v>
      </c>
      <c r="Y86" s="56">
        <f t="shared" si="69"/>
        <v>0</v>
      </c>
    </row>
    <row r="87" spans="1:25" s="67" customFormat="1" ht="49.5" hidden="1">
      <c r="A87" s="80" t="s">
        <v>43</v>
      </c>
      <c r="B87" s="64" t="s">
        <v>21</v>
      </c>
      <c r="C87" s="64" t="s">
        <v>51</v>
      </c>
      <c r="D87" s="73" t="s">
        <v>66</v>
      </c>
      <c r="E87" s="66">
        <v>240</v>
      </c>
      <c r="F87" s="56"/>
      <c r="G87" s="56"/>
      <c r="H87" s="56"/>
      <c r="I87" s="56"/>
      <c r="J87" s="56"/>
      <c r="K87" s="56"/>
      <c r="L87" s="56">
        <f>F87+H87+I87+J87+K87</f>
        <v>0</v>
      </c>
      <c r="M87" s="56">
        <f>G87+K87</f>
        <v>0</v>
      </c>
      <c r="N87" s="56"/>
      <c r="O87" s="56"/>
      <c r="P87" s="56"/>
      <c r="Q87" s="56"/>
      <c r="R87" s="56">
        <f>L87+N87+O87+P87+Q87</f>
        <v>0</v>
      </c>
      <c r="S87" s="56">
        <f>M87+Q87</f>
        <v>0</v>
      </c>
      <c r="T87" s="56"/>
      <c r="U87" s="56"/>
      <c r="V87" s="56"/>
      <c r="W87" s="56"/>
      <c r="X87" s="56">
        <f>R87+T87+U87+V87+W87</f>
        <v>0</v>
      </c>
      <c r="Y87" s="56">
        <f>S87+W87</f>
        <v>0</v>
      </c>
    </row>
    <row r="88" spans="1:25" s="51" customFormat="1" ht="16.5">
      <c r="A88" s="32" t="s">
        <v>67</v>
      </c>
      <c r="B88" s="33" t="s">
        <v>21</v>
      </c>
      <c r="C88" s="33" t="s">
        <v>51</v>
      </c>
      <c r="D88" s="38" t="s">
        <v>68</v>
      </c>
      <c r="E88" s="33"/>
      <c r="F88" s="35">
        <f>F89+F91</f>
        <v>1974</v>
      </c>
      <c r="G88" s="35">
        <f>G89+G91</f>
        <v>1974</v>
      </c>
      <c r="H88" s="35">
        <f t="shared" ref="H88:M88" si="70">H89+H91</f>
        <v>0</v>
      </c>
      <c r="I88" s="35">
        <f t="shared" si="70"/>
        <v>0</v>
      </c>
      <c r="J88" s="35">
        <f t="shared" si="70"/>
        <v>0</v>
      </c>
      <c r="K88" s="35">
        <f t="shared" si="70"/>
        <v>0</v>
      </c>
      <c r="L88" s="35">
        <f t="shared" si="70"/>
        <v>1974</v>
      </c>
      <c r="M88" s="35">
        <f t="shared" si="70"/>
        <v>1974</v>
      </c>
      <c r="N88" s="35">
        <f t="shared" ref="N88:S88" si="71">N89+N91</f>
        <v>0</v>
      </c>
      <c r="O88" s="35">
        <f t="shared" si="71"/>
        <v>0</v>
      </c>
      <c r="P88" s="35">
        <f t="shared" si="71"/>
        <v>0</v>
      </c>
      <c r="Q88" s="35">
        <f t="shared" si="71"/>
        <v>0</v>
      </c>
      <c r="R88" s="35">
        <f t="shared" si="71"/>
        <v>1974</v>
      </c>
      <c r="S88" s="35">
        <f t="shared" si="71"/>
        <v>1974</v>
      </c>
      <c r="T88" s="35">
        <f t="shared" ref="T88:Y88" si="72">T89+T91</f>
        <v>0</v>
      </c>
      <c r="U88" s="35">
        <f t="shared" si="72"/>
        <v>0</v>
      </c>
      <c r="V88" s="35">
        <f t="shared" si="72"/>
        <v>0</v>
      </c>
      <c r="W88" s="35">
        <f t="shared" si="72"/>
        <v>0</v>
      </c>
      <c r="X88" s="35">
        <f t="shared" si="72"/>
        <v>1974</v>
      </c>
      <c r="Y88" s="35">
        <f t="shared" si="72"/>
        <v>1974</v>
      </c>
    </row>
    <row r="89" spans="1:25" s="51" customFormat="1" ht="82.5">
      <c r="A89" s="32" t="s">
        <v>29</v>
      </c>
      <c r="B89" s="33" t="s">
        <v>21</v>
      </c>
      <c r="C89" s="33" t="s">
        <v>51</v>
      </c>
      <c r="D89" s="38" t="s">
        <v>68</v>
      </c>
      <c r="E89" s="40">
        <v>100</v>
      </c>
      <c r="F89" s="35">
        <f>F90</f>
        <v>1964</v>
      </c>
      <c r="G89" s="35">
        <f>G90</f>
        <v>1964</v>
      </c>
      <c r="H89" s="35">
        <f t="shared" ref="H89:Y89" si="73">H90</f>
        <v>0</v>
      </c>
      <c r="I89" s="35">
        <f t="shared" si="73"/>
        <v>0</v>
      </c>
      <c r="J89" s="35">
        <f t="shared" si="73"/>
        <v>0</v>
      </c>
      <c r="K89" s="35">
        <f t="shared" si="73"/>
        <v>0</v>
      </c>
      <c r="L89" s="35">
        <f t="shared" si="73"/>
        <v>1964</v>
      </c>
      <c r="M89" s="35">
        <f t="shared" si="73"/>
        <v>1964</v>
      </c>
      <c r="N89" s="35">
        <f t="shared" si="73"/>
        <v>0</v>
      </c>
      <c r="O89" s="35">
        <f t="shared" si="73"/>
        <v>0</v>
      </c>
      <c r="P89" s="35">
        <f t="shared" si="73"/>
        <v>0</v>
      </c>
      <c r="Q89" s="35">
        <f t="shared" si="73"/>
        <v>0</v>
      </c>
      <c r="R89" s="35">
        <f t="shared" si="73"/>
        <v>1964</v>
      </c>
      <c r="S89" s="35">
        <f t="shared" si="73"/>
        <v>1964</v>
      </c>
      <c r="T89" s="35">
        <f t="shared" si="73"/>
        <v>0</v>
      </c>
      <c r="U89" s="35">
        <f t="shared" si="73"/>
        <v>0</v>
      </c>
      <c r="V89" s="35">
        <f t="shared" si="73"/>
        <v>0</v>
      </c>
      <c r="W89" s="35">
        <f t="shared" si="73"/>
        <v>0</v>
      </c>
      <c r="X89" s="35">
        <f t="shared" si="73"/>
        <v>1964</v>
      </c>
      <c r="Y89" s="35">
        <f t="shared" si="73"/>
        <v>1964</v>
      </c>
    </row>
    <row r="90" spans="1:25" s="51" customFormat="1" ht="33">
      <c r="A90" s="32" t="s">
        <v>30</v>
      </c>
      <c r="B90" s="33" t="s">
        <v>21</v>
      </c>
      <c r="C90" s="33" t="s">
        <v>51</v>
      </c>
      <c r="D90" s="38" t="s">
        <v>68</v>
      </c>
      <c r="E90" s="40">
        <v>120</v>
      </c>
      <c r="F90" s="35">
        <v>1964</v>
      </c>
      <c r="G90" s="35">
        <v>1964</v>
      </c>
      <c r="H90" s="36"/>
      <c r="I90" s="36"/>
      <c r="J90" s="36"/>
      <c r="K90" s="37"/>
      <c r="L90" s="35">
        <f>F90+H90+I90+J90+K90</f>
        <v>1964</v>
      </c>
      <c r="M90" s="35">
        <f>G90+K90</f>
        <v>1964</v>
      </c>
      <c r="N90" s="36"/>
      <c r="O90" s="36"/>
      <c r="P90" s="36"/>
      <c r="Q90" s="37"/>
      <c r="R90" s="35">
        <f>L90+N90+O90+P90+Q90</f>
        <v>1964</v>
      </c>
      <c r="S90" s="35">
        <f>M90+Q90</f>
        <v>1964</v>
      </c>
      <c r="T90" s="36"/>
      <c r="U90" s="36"/>
      <c r="V90" s="36"/>
      <c r="W90" s="37"/>
      <c r="X90" s="35">
        <f>R90+T90+U90+V90+W90</f>
        <v>1964</v>
      </c>
      <c r="Y90" s="35">
        <f>S90+W90</f>
        <v>1964</v>
      </c>
    </row>
    <row r="91" spans="1:25" s="51" customFormat="1" ht="33">
      <c r="A91" s="32" t="s">
        <v>42</v>
      </c>
      <c r="B91" s="33" t="s">
        <v>21</v>
      </c>
      <c r="C91" s="33" t="s">
        <v>51</v>
      </c>
      <c r="D91" s="38" t="s">
        <v>68</v>
      </c>
      <c r="E91" s="40">
        <v>200</v>
      </c>
      <c r="F91" s="35">
        <f>F92</f>
        <v>10</v>
      </c>
      <c r="G91" s="35">
        <f>G92</f>
        <v>10</v>
      </c>
      <c r="H91" s="35">
        <f t="shared" ref="H91:Y91" si="74">H92</f>
        <v>0</v>
      </c>
      <c r="I91" s="35">
        <f t="shared" si="74"/>
        <v>0</v>
      </c>
      <c r="J91" s="35">
        <f t="shared" si="74"/>
        <v>0</v>
      </c>
      <c r="K91" s="35">
        <f t="shared" si="74"/>
        <v>0</v>
      </c>
      <c r="L91" s="35">
        <f t="shared" si="74"/>
        <v>10</v>
      </c>
      <c r="M91" s="35">
        <f t="shared" si="74"/>
        <v>10</v>
      </c>
      <c r="N91" s="35">
        <f t="shared" si="74"/>
        <v>0</v>
      </c>
      <c r="O91" s="35">
        <f t="shared" si="74"/>
        <v>0</v>
      </c>
      <c r="P91" s="35">
        <f t="shared" si="74"/>
        <v>0</v>
      </c>
      <c r="Q91" s="35">
        <f t="shared" si="74"/>
        <v>0</v>
      </c>
      <c r="R91" s="35">
        <f t="shared" si="74"/>
        <v>10</v>
      </c>
      <c r="S91" s="35">
        <f t="shared" si="74"/>
        <v>10</v>
      </c>
      <c r="T91" s="35">
        <f t="shared" si="74"/>
        <v>0</v>
      </c>
      <c r="U91" s="35">
        <f t="shared" si="74"/>
        <v>0</v>
      </c>
      <c r="V91" s="35">
        <f t="shared" si="74"/>
        <v>0</v>
      </c>
      <c r="W91" s="35">
        <f t="shared" si="74"/>
        <v>0</v>
      </c>
      <c r="X91" s="35">
        <f t="shared" si="74"/>
        <v>10</v>
      </c>
      <c r="Y91" s="35">
        <f t="shared" si="74"/>
        <v>10</v>
      </c>
    </row>
    <row r="92" spans="1:25" s="51" customFormat="1" ht="49.5">
      <c r="A92" s="32" t="s">
        <v>43</v>
      </c>
      <c r="B92" s="33" t="s">
        <v>21</v>
      </c>
      <c r="C92" s="33" t="s">
        <v>51</v>
      </c>
      <c r="D92" s="38" t="s">
        <v>68</v>
      </c>
      <c r="E92" s="40">
        <v>240</v>
      </c>
      <c r="F92" s="35">
        <v>10</v>
      </c>
      <c r="G92" s="35">
        <v>10</v>
      </c>
      <c r="H92" s="36"/>
      <c r="I92" s="36"/>
      <c r="J92" s="36"/>
      <c r="K92" s="37"/>
      <c r="L92" s="35">
        <f>F92+H92+I92+J92+K92</f>
        <v>10</v>
      </c>
      <c r="M92" s="35">
        <f>G92+K92</f>
        <v>10</v>
      </c>
      <c r="N92" s="36"/>
      <c r="O92" s="36"/>
      <c r="P92" s="36"/>
      <c r="Q92" s="37"/>
      <c r="R92" s="35">
        <f>L92+N92+O92+P92+Q92</f>
        <v>10</v>
      </c>
      <c r="S92" s="35">
        <f>M92+Q92</f>
        <v>10</v>
      </c>
      <c r="T92" s="36"/>
      <c r="U92" s="36"/>
      <c r="V92" s="36"/>
      <c r="W92" s="37"/>
      <c r="X92" s="35">
        <f>R92+T92+U92+V92+W92</f>
        <v>10</v>
      </c>
      <c r="Y92" s="35">
        <f>S92+W92</f>
        <v>10</v>
      </c>
    </row>
    <row r="93" spans="1:25" s="51" customFormat="1" ht="49.5">
      <c r="A93" s="32" t="s">
        <v>69</v>
      </c>
      <c r="B93" s="33" t="s">
        <v>21</v>
      </c>
      <c r="C93" s="33" t="s">
        <v>51</v>
      </c>
      <c r="D93" s="38" t="s">
        <v>70</v>
      </c>
      <c r="E93" s="33"/>
      <c r="F93" s="35">
        <f>F94</f>
        <v>49</v>
      </c>
      <c r="G93" s="35">
        <f>G94</f>
        <v>49</v>
      </c>
      <c r="H93" s="35">
        <f t="shared" ref="H93:W94" si="75">H94</f>
        <v>0</v>
      </c>
      <c r="I93" s="35">
        <f t="shared" si="75"/>
        <v>0</v>
      </c>
      <c r="J93" s="35">
        <f t="shared" si="75"/>
        <v>0</v>
      </c>
      <c r="K93" s="35">
        <f t="shared" si="75"/>
        <v>0</v>
      </c>
      <c r="L93" s="35">
        <f t="shared" si="75"/>
        <v>49</v>
      </c>
      <c r="M93" s="35">
        <f t="shared" si="75"/>
        <v>49</v>
      </c>
      <c r="N93" s="35">
        <f t="shared" si="75"/>
        <v>0</v>
      </c>
      <c r="O93" s="35">
        <f t="shared" si="75"/>
        <v>0</v>
      </c>
      <c r="P93" s="35">
        <f t="shared" si="75"/>
        <v>0</v>
      </c>
      <c r="Q93" s="35">
        <f t="shared" si="75"/>
        <v>0</v>
      </c>
      <c r="R93" s="35">
        <f t="shared" si="75"/>
        <v>49</v>
      </c>
      <c r="S93" s="35">
        <f t="shared" si="75"/>
        <v>49</v>
      </c>
      <c r="T93" s="35">
        <f t="shared" si="75"/>
        <v>0</v>
      </c>
      <c r="U93" s="35">
        <f t="shared" si="75"/>
        <v>0</v>
      </c>
      <c r="V93" s="35">
        <f t="shared" si="75"/>
        <v>0</v>
      </c>
      <c r="W93" s="35">
        <f t="shared" si="75"/>
        <v>0</v>
      </c>
      <c r="X93" s="35">
        <f t="shared" ref="T93:Y94" si="76">X94</f>
        <v>49</v>
      </c>
      <c r="Y93" s="35">
        <f t="shared" si="76"/>
        <v>49</v>
      </c>
    </row>
    <row r="94" spans="1:25" s="51" customFormat="1" ht="82.5">
      <c r="A94" s="32" t="s">
        <v>29</v>
      </c>
      <c r="B94" s="33" t="s">
        <v>21</v>
      </c>
      <c r="C94" s="33" t="s">
        <v>51</v>
      </c>
      <c r="D94" s="38" t="s">
        <v>70</v>
      </c>
      <c r="E94" s="40">
        <v>100</v>
      </c>
      <c r="F94" s="35">
        <f>F95</f>
        <v>49</v>
      </c>
      <c r="G94" s="35">
        <f>G95</f>
        <v>49</v>
      </c>
      <c r="H94" s="35">
        <f t="shared" si="75"/>
        <v>0</v>
      </c>
      <c r="I94" s="35">
        <f t="shared" si="75"/>
        <v>0</v>
      </c>
      <c r="J94" s="35">
        <f t="shared" si="75"/>
        <v>0</v>
      </c>
      <c r="K94" s="35">
        <f t="shared" si="75"/>
        <v>0</v>
      </c>
      <c r="L94" s="35">
        <f t="shared" si="75"/>
        <v>49</v>
      </c>
      <c r="M94" s="35">
        <f t="shared" si="75"/>
        <v>49</v>
      </c>
      <c r="N94" s="35">
        <f t="shared" si="75"/>
        <v>0</v>
      </c>
      <c r="O94" s="35">
        <f t="shared" si="75"/>
        <v>0</v>
      </c>
      <c r="P94" s="35">
        <f t="shared" si="75"/>
        <v>0</v>
      </c>
      <c r="Q94" s="35">
        <f t="shared" si="75"/>
        <v>0</v>
      </c>
      <c r="R94" s="35">
        <f t="shared" si="75"/>
        <v>49</v>
      </c>
      <c r="S94" s="35">
        <f t="shared" si="75"/>
        <v>49</v>
      </c>
      <c r="T94" s="35">
        <f t="shared" si="76"/>
        <v>0</v>
      </c>
      <c r="U94" s="35">
        <f t="shared" si="76"/>
        <v>0</v>
      </c>
      <c r="V94" s="35">
        <f t="shared" si="76"/>
        <v>0</v>
      </c>
      <c r="W94" s="35">
        <f t="shared" si="76"/>
        <v>0</v>
      </c>
      <c r="X94" s="35">
        <f t="shared" si="76"/>
        <v>49</v>
      </c>
      <c r="Y94" s="35">
        <f t="shared" si="76"/>
        <v>49</v>
      </c>
    </row>
    <row r="95" spans="1:25" s="51" customFormat="1" ht="33">
      <c r="A95" s="32" t="s">
        <v>30</v>
      </c>
      <c r="B95" s="33" t="s">
        <v>21</v>
      </c>
      <c r="C95" s="33" t="s">
        <v>51</v>
      </c>
      <c r="D95" s="38" t="s">
        <v>70</v>
      </c>
      <c r="E95" s="40">
        <v>120</v>
      </c>
      <c r="F95" s="35">
        <v>49</v>
      </c>
      <c r="G95" s="35">
        <v>49</v>
      </c>
      <c r="H95" s="36"/>
      <c r="I95" s="36"/>
      <c r="J95" s="36"/>
      <c r="K95" s="37"/>
      <c r="L95" s="35">
        <f>F95+H95+I95+J95+K95</f>
        <v>49</v>
      </c>
      <c r="M95" s="35">
        <f>G95+K95</f>
        <v>49</v>
      </c>
      <c r="N95" s="36"/>
      <c r="O95" s="36"/>
      <c r="P95" s="36"/>
      <c r="Q95" s="37"/>
      <c r="R95" s="35">
        <f>L95+N95+O95+P95+Q95</f>
        <v>49</v>
      </c>
      <c r="S95" s="35">
        <f>M95+Q95</f>
        <v>49</v>
      </c>
      <c r="T95" s="36"/>
      <c r="U95" s="36"/>
      <c r="V95" s="36"/>
      <c r="W95" s="37"/>
      <c r="X95" s="35">
        <f>R95+T95+U95+V95+W95</f>
        <v>49</v>
      </c>
      <c r="Y95" s="35">
        <f>S95+W95</f>
        <v>49</v>
      </c>
    </row>
    <row r="96" spans="1:25" s="41" customFormat="1" ht="16.5">
      <c r="A96" s="42"/>
      <c r="B96" s="33"/>
      <c r="C96" s="33"/>
      <c r="D96" s="38"/>
      <c r="E96" s="33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>
        <v>0</v>
      </c>
      <c r="S96" s="59"/>
      <c r="T96" s="59"/>
      <c r="U96" s="59"/>
      <c r="V96" s="59"/>
      <c r="W96" s="59"/>
      <c r="X96" s="59">
        <v>0</v>
      </c>
      <c r="Y96" s="59"/>
    </row>
    <row r="97" spans="1:25" s="41" customFormat="1" ht="75">
      <c r="A97" s="25" t="s">
        <v>71</v>
      </c>
      <c r="B97" s="26" t="s">
        <v>21</v>
      </c>
      <c r="C97" s="26" t="s">
        <v>72</v>
      </c>
      <c r="D97" s="62"/>
      <c r="E97" s="26"/>
      <c r="F97" s="28">
        <f t="shared" ref="F97:U99" si="77">F98</f>
        <v>19319</v>
      </c>
      <c r="G97" s="28">
        <f t="shared" si="77"/>
        <v>0</v>
      </c>
      <c r="H97" s="28">
        <f t="shared" si="77"/>
        <v>2828</v>
      </c>
      <c r="I97" s="28">
        <f t="shared" si="77"/>
        <v>438</v>
      </c>
      <c r="J97" s="28">
        <f t="shared" si="77"/>
        <v>0</v>
      </c>
      <c r="K97" s="28">
        <f t="shared" si="77"/>
        <v>0</v>
      </c>
      <c r="L97" s="28">
        <f t="shared" si="77"/>
        <v>22585</v>
      </c>
      <c r="M97" s="28">
        <f t="shared" si="77"/>
        <v>0</v>
      </c>
      <c r="N97" s="28">
        <f t="shared" si="77"/>
        <v>0</v>
      </c>
      <c r="O97" s="28">
        <f t="shared" si="77"/>
        <v>0</v>
      </c>
      <c r="P97" s="28">
        <f t="shared" si="77"/>
        <v>0</v>
      </c>
      <c r="Q97" s="28">
        <f t="shared" si="77"/>
        <v>0</v>
      </c>
      <c r="R97" s="28">
        <f t="shared" si="77"/>
        <v>22585</v>
      </c>
      <c r="S97" s="28">
        <f t="shared" si="77"/>
        <v>0</v>
      </c>
      <c r="T97" s="28">
        <f t="shared" si="77"/>
        <v>0</v>
      </c>
      <c r="U97" s="28">
        <f t="shared" si="77"/>
        <v>0</v>
      </c>
      <c r="V97" s="28">
        <f t="shared" ref="T97:Y98" si="78">V98</f>
        <v>0</v>
      </c>
      <c r="W97" s="28">
        <f t="shared" si="78"/>
        <v>0</v>
      </c>
      <c r="X97" s="28">
        <f t="shared" si="78"/>
        <v>22585</v>
      </c>
      <c r="Y97" s="28">
        <f t="shared" si="78"/>
        <v>0</v>
      </c>
    </row>
    <row r="98" spans="1:25" s="41" customFormat="1" ht="16.5">
      <c r="A98" s="32" t="s">
        <v>33</v>
      </c>
      <c r="B98" s="33" t="s">
        <v>21</v>
      </c>
      <c r="C98" s="33" t="s">
        <v>72</v>
      </c>
      <c r="D98" s="45" t="s">
        <v>34</v>
      </c>
      <c r="E98" s="46"/>
      <c r="F98" s="35">
        <f t="shared" si="77"/>
        <v>19319</v>
      </c>
      <c r="G98" s="35">
        <f t="shared" si="77"/>
        <v>0</v>
      </c>
      <c r="H98" s="35">
        <f t="shared" si="77"/>
        <v>2828</v>
      </c>
      <c r="I98" s="35">
        <f t="shared" si="77"/>
        <v>438</v>
      </c>
      <c r="J98" s="35">
        <f t="shared" si="77"/>
        <v>0</v>
      </c>
      <c r="K98" s="35">
        <f t="shared" si="77"/>
        <v>0</v>
      </c>
      <c r="L98" s="35">
        <f t="shared" si="77"/>
        <v>22585</v>
      </c>
      <c r="M98" s="35">
        <f t="shared" si="77"/>
        <v>0</v>
      </c>
      <c r="N98" s="35">
        <f t="shared" si="77"/>
        <v>0</v>
      </c>
      <c r="O98" s="35">
        <f t="shared" si="77"/>
        <v>0</v>
      </c>
      <c r="P98" s="35">
        <f t="shared" si="77"/>
        <v>0</v>
      </c>
      <c r="Q98" s="35">
        <f t="shared" si="77"/>
        <v>0</v>
      </c>
      <c r="R98" s="35">
        <f t="shared" si="77"/>
        <v>22585</v>
      </c>
      <c r="S98" s="35">
        <f t="shared" si="77"/>
        <v>0</v>
      </c>
      <c r="T98" s="35">
        <f t="shared" si="78"/>
        <v>0</v>
      </c>
      <c r="U98" s="35">
        <f t="shared" si="78"/>
        <v>0</v>
      </c>
      <c r="V98" s="35">
        <f t="shared" si="78"/>
        <v>0</v>
      </c>
      <c r="W98" s="35">
        <f t="shared" si="78"/>
        <v>0</v>
      </c>
      <c r="X98" s="35">
        <f t="shared" si="78"/>
        <v>22585</v>
      </c>
      <c r="Y98" s="35">
        <f t="shared" si="78"/>
        <v>0</v>
      </c>
    </row>
    <row r="99" spans="1:25" s="41" customFormat="1" ht="33">
      <c r="A99" s="32" t="s">
        <v>25</v>
      </c>
      <c r="B99" s="33" t="s">
        <v>21</v>
      </c>
      <c r="C99" s="33" t="s">
        <v>72</v>
      </c>
      <c r="D99" s="38" t="s">
        <v>35</v>
      </c>
      <c r="E99" s="46"/>
      <c r="F99" s="35">
        <f t="shared" si="77"/>
        <v>19319</v>
      </c>
      <c r="G99" s="35">
        <f t="shared" si="77"/>
        <v>0</v>
      </c>
      <c r="H99" s="35">
        <f t="shared" ref="H99:M99" si="79">H100+H108</f>
        <v>2828</v>
      </c>
      <c r="I99" s="35">
        <f t="shared" si="79"/>
        <v>438</v>
      </c>
      <c r="J99" s="35">
        <f t="shared" si="79"/>
        <v>0</v>
      </c>
      <c r="K99" s="35">
        <f t="shared" si="79"/>
        <v>0</v>
      </c>
      <c r="L99" s="35">
        <f t="shared" si="79"/>
        <v>22585</v>
      </c>
      <c r="M99" s="35">
        <f t="shared" si="79"/>
        <v>0</v>
      </c>
      <c r="N99" s="35">
        <f t="shared" ref="N99:S99" si="80">N100+N108</f>
        <v>0</v>
      </c>
      <c r="O99" s="35">
        <f t="shared" si="80"/>
        <v>0</v>
      </c>
      <c r="P99" s="35">
        <f t="shared" si="80"/>
        <v>0</v>
      </c>
      <c r="Q99" s="35">
        <f t="shared" si="80"/>
        <v>0</v>
      </c>
      <c r="R99" s="35">
        <f t="shared" si="80"/>
        <v>22585</v>
      </c>
      <c r="S99" s="35">
        <f t="shared" si="80"/>
        <v>0</v>
      </c>
      <c r="T99" s="35">
        <f t="shared" ref="T99:Y99" si="81">T100+T108</f>
        <v>0</v>
      </c>
      <c r="U99" s="35">
        <f t="shared" si="81"/>
        <v>0</v>
      </c>
      <c r="V99" s="35">
        <f t="shared" si="81"/>
        <v>0</v>
      </c>
      <c r="W99" s="35">
        <f t="shared" si="81"/>
        <v>0</v>
      </c>
      <c r="X99" s="35">
        <f t="shared" si="81"/>
        <v>22585</v>
      </c>
      <c r="Y99" s="35">
        <f t="shared" si="81"/>
        <v>0</v>
      </c>
    </row>
    <row r="100" spans="1:25" s="41" customFormat="1" ht="16.5">
      <c r="A100" s="32" t="s">
        <v>40</v>
      </c>
      <c r="B100" s="33" t="s">
        <v>21</v>
      </c>
      <c r="C100" s="33" t="s">
        <v>72</v>
      </c>
      <c r="D100" s="34" t="s">
        <v>41</v>
      </c>
      <c r="E100" s="33"/>
      <c r="F100" s="35">
        <f>F101+F103+F105</f>
        <v>19319</v>
      </c>
      <c r="G100" s="35">
        <f>G101+G103+G105</f>
        <v>0</v>
      </c>
      <c r="H100" s="35">
        <f t="shared" ref="H100:M100" si="82">H101+H103+H105</f>
        <v>724</v>
      </c>
      <c r="I100" s="35">
        <f t="shared" si="82"/>
        <v>-3889</v>
      </c>
      <c r="J100" s="35">
        <f t="shared" si="82"/>
        <v>0</v>
      </c>
      <c r="K100" s="35">
        <f t="shared" si="82"/>
        <v>0</v>
      </c>
      <c r="L100" s="35">
        <f t="shared" si="82"/>
        <v>16154</v>
      </c>
      <c r="M100" s="35">
        <f t="shared" si="82"/>
        <v>0</v>
      </c>
      <c r="N100" s="35">
        <f t="shared" ref="N100:S100" si="83">N101+N103+N105</f>
        <v>0</v>
      </c>
      <c r="O100" s="35">
        <f t="shared" si="83"/>
        <v>0</v>
      </c>
      <c r="P100" s="35">
        <f t="shared" si="83"/>
        <v>0</v>
      </c>
      <c r="Q100" s="35">
        <f t="shared" si="83"/>
        <v>0</v>
      </c>
      <c r="R100" s="35">
        <f t="shared" si="83"/>
        <v>16154</v>
      </c>
      <c r="S100" s="35">
        <f t="shared" si="83"/>
        <v>0</v>
      </c>
      <c r="T100" s="35">
        <f t="shared" ref="T100:Y100" si="84">T101+T103+T105</f>
        <v>0</v>
      </c>
      <c r="U100" s="35">
        <f t="shared" si="84"/>
        <v>0</v>
      </c>
      <c r="V100" s="35">
        <f t="shared" si="84"/>
        <v>0</v>
      </c>
      <c r="W100" s="35">
        <f t="shared" si="84"/>
        <v>0</v>
      </c>
      <c r="X100" s="35">
        <f t="shared" si="84"/>
        <v>16154</v>
      </c>
      <c r="Y100" s="35">
        <f t="shared" si="84"/>
        <v>0</v>
      </c>
    </row>
    <row r="101" spans="1:25" s="41" customFormat="1" ht="82.5">
      <c r="A101" s="32" t="s">
        <v>29</v>
      </c>
      <c r="B101" s="33" t="s">
        <v>21</v>
      </c>
      <c r="C101" s="33" t="s">
        <v>72</v>
      </c>
      <c r="D101" s="34" t="s">
        <v>41</v>
      </c>
      <c r="E101" s="40">
        <v>100</v>
      </c>
      <c r="F101" s="35">
        <f>F102</f>
        <v>17590</v>
      </c>
      <c r="G101" s="35">
        <f>G102</f>
        <v>0</v>
      </c>
      <c r="H101" s="35">
        <f t="shared" ref="H101:Y101" si="85">H102</f>
        <v>201</v>
      </c>
      <c r="I101" s="35">
        <f t="shared" si="85"/>
        <v>-3889</v>
      </c>
      <c r="J101" s="35">
        <f t="shared" si="85"/>
        <v>0</v>
      </c>
      <c r="K101" s="35">
        <f t="shared" si="85"/>
        <v>0</v>
      </c>
      <c r="L101" s="35">
        <f t="shared" si="85"/>
        <v>13902</v>
      </c>
      <c r="M101" s="35">
        <f t="shared" si="85"/>
        <v>0</v>
      </c>
      <c r="N101" s="35">
        <f t="shared" si="85"/>
        <v>0</v>
      </c>
      <c r="O101" s="35">
        <f t="shared" si="85"/>
        <v>0</v>
      </c>
      <c r="P101" s="35">
        <f t="shared" si="85"/>
        <v>0</v>
      </c>
      <c r="Q101" s="35">
        <f t="shared" si="85"/>
        <v>0</v>
      </c>
      <c r="R101" s="35">
        <f t="shared" si="85"/>
        <v>13902</v>
      </c>
      <c r="S101" s="35">
        <f t="shared" si="85"/>
        <v>0</v>
      </c>
      <c r="T101" s="35">
        <f t="shared" si="85"/>
        <v>0</v>
      </c>
      <c r="U101" s="35">
        <f t="shared" si="85"/>
        <v>0</v>
      </c>
      <c r="V101" s="35">
        <f t="shared" si="85"/>
        <v>0</v>
      </c>
      <c r="W101" s="35">
        <f t="shared" si="85"/>
        <v>0</v>
      </c>
      <c r="X101" s="35">
        <f t="shared" si="85"/>
        <v>13902</v>
      </c>
      <c r="Y101" s="35">
        <f t="shared" si="85"/>
        <v>0</v>
      </c>
    </row>
    <row r="102" spans="1:25" s="41" customFormat="1" ht="33">
      <c r="A102" s="42" t="s">
        <v>30</v>
      </c>
      <c r="B102" s="33" t="s">
        <v>21</v>
      </c>
      <c r="C102" s="33" t="s">
        <v>72</v>
      </c>
      <c r="D102" s="34" t="s">
        <v>41</v>
      </c>
      <c r="E102" s="40">
        <v>120</v>
      </c>
      <c r="F102" s="35">
        <f>17518+72</f>
        <v>17590</v>
      </c>
      <c r="G102" s="35"/>
      <c r="H102" s="36">
        <v>201</v>
      </c>
      <c r="I102" s="36">
        <f>-17325+13436</f>
        <v>-3889</v>
      </c>
      <c r="J102" s="36"/>
      <c r="K102" s="37"/>
      <c r="L102" s="35">
        <f>F102+H102+I102+J102+K102</f>
        <v>13902</v>
      </c>
      <c r="M102" s="35">
        <f>G102+K102</f>
        <v>0</v>
      </c>
      <c r="N102" s="36"/>
      <c r="O102" s="36"/>
      <c r="P102" s="36"/>
      <c r="Q102" s="37"/>
      <c r="R102" s="35">
        <f>L102+N102+O102+P102+Q102</f>
        <v>13902</v>
      </c>
      <c r="S102" s="35">
        <f>M102+Q102</f>
        <v>0</v>
      </c>
      <c r="T102" s="36"/>
      <c r="U102" s="36"/>
      <c r="V102" s="36"/>
      <c r="W102" s="37"/>
      <c r="X102" s="35">
        <f>R102+T102+U102+V102+W102</f>
        <v>13902</v>
      </c>
      <c r="Y102" s="35">
        <f>S102+W102</f>
        <v>0</v>
      </c>
    </row>
    <row r="103" spans="1:25" s="41" customFormat="1" ht="33">
      <c r="A103" s="42" t="s">
        <v>42</v>
      </c>
      <c r="B103" s="33" t="s">
        <v>21</v>
      </c>
      <c r="C103" s="33" t="s">
        <v>72</v>
      </c>
      <c r="D103" s="34" t="s">
        <v>41</v>
      </c>
      <c r="E103" s="40">
        <v>200</v>
      </c>
      <c r="F103" s="35">
        <f>F104</f>
        <v>1726</v>
      </c>
      <c r="G103" s="35">
        <f>G104</f>
        <v>0</v>
      </c>
      <c r="H103" s="35">
        <f t="shared" ref="H103:Y103" si="86">H104</f>
        <v>523</v>
      </c>
      <c r="I103" s="35">
        <f t="shared" si="86"/>
        <v>0</v>
      </c>
      <c r="J103" s="35">
        <f t="shared" si="86"/>
        <v>0</v>
      </c>
      <c r="K103" s="35">
        <f t="shared" si="86"/>
        <v>0</v>
      </c>
      <c r="L103" s="35">
        <f t="shared" si="86"/>
        <v>2249</v>
      </c>
      <c r="M103" s="35">
        <f t="shared" si="86"/>
        <v>0</v>
      </c>
      <c r="N103" s="35">
        <f t="shared" si="86"/>
        <v>0</v>
      </c>
      <c r="O103" s="35">
        <f t="shared" si="86"/>
        <v>0</v>
      </c>
      <c r="P103" s="35">
        <f t="shared" si="86"/>
        <v>0</v>
      </c>
      <c r="Q103" s="35">
        <f t="shared" si="86"/>
        <v>0</v>
      </c>
      <c r="R103" s="35">
        <f t="shared" si="86"/>
        <v>2249</v>
      </c>
      <c r="S103" s="35">
        <f t="shared" si="86"/>
        <v>0</v>
      </c>
      <c r="T103" s="35">
        <f t="shared" si="86"/>
        <v>0</v>
      </c>
      <c r="U103" s="35">
        <f t="shared" si="86"/>
        <v>0</v>
      </c>
      <c r="V103" s="35">
        <f t="shared" si="86"/>
        <v>0</v>
      </c>
      <c r="W103" s="35">
        <f t="shared" si="86"/>
        <v>0</v>
      </c>
      <c r="X103" s="35">
        <f t="shared" si="86"/>
        <v>2249</v>
      </c>
      <c r="Y103" s="35">
        <f t="shared" si="86"/>
        <v>0</v>
      </c>
    </row>
    <row r="104" spans="1:25" s="41" customFormat="1" ht="49.5">
      <c r="A104" s="42" t="s">
        <v>43</v>
      </c>
      <c r="B104" s="33" t="s">
        <v>21</v>
      </c>
      <c r="C104" s="33" t="s">
        <v>72</v>
      </c>
      <c r="D104" s="34" t="s">
        <v>41</v>
      </c>
      <c r="E104" s="40">
        <v>240</v>
      </c>
      <c r="F104" s="35">
        <f>1509+217</f>
        <v>1726</v>
      </c>
      <c r="G104" s="35"/>
      <c r="H104" s="36">
        <v>523</v>
      </c>
      <c r="I104" s="36">
        <f>-1318+1318</f>
        <v>0</v>
      </c>
      <c r="J104" s="36"/>
      <c r="K104" s="37"/>
      <c r="L104" s="35">
        <f>F104+H104+I104+J104+K104</f>
        <v>2249</v>
      </c>
      <c r="M104" s="35">
        <f>G104+K104</f>
        <v>0</v>
      </c>
      <c r="N104" s="36"/>
      <c r="O104" s="36">
        <f>-1318+1318</f>
        <v>0</v>
      </c>
      <c r="P104" s="36"/>
      <c r="Q104" s="37"/>
      <c r="R104" s="35">
        <f>L104+N104+O104+P104+Q104</f>
        <v>2249</v>
      </c>
      <c r="S104" s="35">
        <f>M104+Q104</f>
        <v>0</v>
      </c>
      <c r="T104" s="36"/>
      <c r="U104" s="36">
        <f>-1318+1318</f>
        <v>0</v>
      </c>
      <c r="V104" s="36"/>
      <c r="W104" s="37"/>
      <c r="X104" s="35">
        <f>R104+T104+U104+V104+W104</f>
        <v>2249</v>
      </c>
      <c r="Y104" s="35">
        <f>S104+W104</f>
        <v>0</v>
      </c>
    </row>
    <row r="105" spans="1:25" s="41" customFormat="1" ht="16.5">
      <c r="A105" s="32" t="s">
        <v>47</v>
      </c>
      <c r="B105" s="33" t="s">
        <v>21</v>
      </c>
      <c r="C105" s="33" t="s">
        <v>72</v>
      </c>
      <c r="D105" s="34" t="s">
        <v>41</v>
      </c>
      <c r="E105" s="40">
        <v>800</v>
      </c>
      <c r="F105" s="35">
        <f>F107</f>
        <v>3</v>
      </c>
      <c r="G105" s="35">
        <f>G107</f>
        <v>0</v>
      </c>
      <c r="H105" s="35">
        <f t="shared" ref="H105:M105" si="87">H107</f>
        <v>0</v>
      </c>
      <c r="I105" s="35">
        <f t="shared" si="87"/>
        <v>0</v>
      </c>
      <c r="J105" s="35">
        <f t="shared" si="87"/>
        <v>0</v>
      </c>
      <c r="K105" s="35">
        <f t="shared" si="87"/>
        <v>0</v>
      </c>
      <c r="L105" s="35">
        <f t="shared" si="87"/>
        <v>3</v>
      </c>
      <c r="M105" s="35">
        <f t="shared" si="87"/>
        <v>0</v>
      </c>
      <c r="N105" s="35">
        <f t="shared" ref="N105:S105" si="88">N107</f>
        <v>0</v>
      </c>
      <c r="O105" s="35">
        <f t="shared" si="88"/>
        <v>0</v>
      </c>
      <c r="P105" s="35">
        <f t="shared" si="88"/>
        <v>0</v>
      </c>
      <c r="Q105" s="35">
        <f t="shared" si="88"/>
        <v>0</v>
      </c>
      <c r="R105" s="35">
        <f t="shared" si="88"/>
        <v>3</v>
      </c>
      <c r="S105" s="35">
        <f t="shared" si="88"/>
        <v>0</v>
      </c>
      <c r="T105" s="35">
        <f t="shared" ref="T105:Y105" si="89">T107</f>
        <v>0</v>
      </c>
      <c r="U105" s="35">
        <f t="shared" si="89"/>
        <v>0</v>
      </c>
      <c r="V105" s="35">
        <f t="shared" si="89"/>
        <v>0</v>
      </c>
      <c r="W105" s="35">
        <f t="shared" si="89"/>
        <v>0</v>
      </c>
      <c r="X105" s="35">
        <f t="shared" si="89"/>
        <v>3</v>
      </c>
      <c r="Y105" s="35">
        <f t="shared" si="89"/>
        <v>0</v>
      </c>
    </row>
    <row r="106" spans="1:25" s="67" customFormat="1" ht="16.5" hidden="1">
      <c r="A106" s="63" t="s">
        <v>48</v>
      </c>
      <c r="B106" s="64" t="s">
        <v>21</v>
      </c>
      <c r="C106" s="64" t="s">
        <v>72</v>
      </c>
      <c r="D106" s="65" t="s">
        <v>41</v>
      </c>
      <c r="E106" s="66">
        <v>830</v>
      </c>
      <c r="F106" s="60"/>
      <c r="G106" s="60"/>
      <c r="H106" s="56"/>
      <c r="I106" s="56"/>
      <c r="J106" s="56"/>
      <c r="K106" s="56"/>
      <c r="L106" s="56">
        <f>F106+H106+I106+J106+K106</f>
        <v>0</v>
      </c>
      <c r="M106" s="56">
        <f>G106+K106</f>
        <v>0</v>
      </c>
      <c r="N106" s="56"/>
      <c r="O106" s="56"/>
      <c r="P106" s="56"/>
      <c r="Q106" s="56"/>
      <c r="R106" s="56">
        <f>L106+N106+O106+P106+Q106</f>
        <v>0</v>
      </c>
      <c r="S106" s="56">
        <f>M106+Q106</f>
        <v>0</v>
      </c>
      <c r="T106" s="56"/>
      <c r="U106" s="56"/>
      <c r="V106" s="56"/>
      <c r="W106" s="56"/>
      <c r="X106" s="56">
        <f>R106+T106+U106+V106+W106</f>
        <v>0</v>
      </c>
      <c r="Y106" s="56">
        <f>S106+W106</f>
        <v>0</v>
      </c>
    </row>
    <row r="107" spans="1:25" s="41" customFormat="1" ht="16.5">
      <c r="A107" s="32" t="s">
        <v>49</v>
      </c>
      <c r="B107" s="33" t="s">
        <v>21</v>
      </c>
      <c r="C107" s="33" t="s">
        <v>72</v>
      </c>
      <c r="D107" s="34" t="s">
        <v>41</v>
      </c>
      <c r="E107" s="40">
        <v>850</v>
      </c>
      <c r="F107" s="35">
        <v>3</v>
      </c>
      <c r="G107" s="35"/>
      <c r="H107" s="36"/>
      <c r="I107" s="36">
        <f>-3+3</f>
        <v>0</v>
      </c>
      <c r="J107" s="36"/>
      <c r="K107" s="37"/>
      <c r="L107" s="35">
        <f>F107+H107+I107+J107+K107</f>
        <v>3</v>
      </c>
      <c r="M107" s="35">
        <f>G107+K107</f>
        <v>0</v>
      </c>
      <c r="N107" s="36"/>
      <c r="O107" s="36">
        <f>-3+3</f>
        <v>0</v>
      </c>
      <c r="P107" s="36"/>
      <c r="Q107" s="37"/>
      <c r="R107" s="35">
        <f>L107+N107+O107+P107+Q107</f>
        <v>3</v>
      </c>
      <c r="S107" s="35">
        <f>M107+Q107</f>
        <v>0</v>
      </c>
      <c r="T107" s="36"/>
      <c r="U107" s="36">
        <f>-3+3</f>
        <v>0</v>
      </c>
      <c r="V107" s="36"/>
      <c r="W107" s="37"/>
      <c r="X107" s="35">
        <f>R107+T107+U107+V107+W107</f>
        <v>3</v>
      </c>
      <c r="Y107" s="35">
        <f>S107+W107</f>
        <v>0</v>
      </c>
    </row>
    <row r="108" spans="1:25" s="41" customFormat="1" ht="33">
      <c r="A108" s="32" t="s">
        <v>73</v>
      </c>
      <c r="B108" s="33" t="s">
        <v>21</v>
      </c>
      <c r="C108" s="33" t="s">
        <v>72</v>
      </c>
      <c r="D108" s="34" t="s">
        <v>74</v>
      </c>
      <c r="E108" s="40"/>
      <c r="F108" s="35"/>
      <c r="G108" s="35"/>
      <c r="H108" s="35">
        <f t="shared" ref="H108:W109" si="90">H109</f>
        <v>2104</v>
      </c>
      <c r="I108" s="35">
        <f t="shared" si="90"/>
        <v>4327</v>
      </c>
      <c r="J108" s="35">
        <f t="shared" si="90"/>
        <v>0</v>
      </c>
      <c r="K108" s="35">
        <f t="shared" si="90"/>
        <v>0</v>
      </c>
      <c r="L108" s="35">
        <f t="shared" si="90"/>
        <v>6431</v>
      </c>
      <c r="M108" s="35">
        <f t="shared" si="90"/>
        <v>0</v>
      </c>
      <c r="N108" s="35">
        <f t="shared" si="90"/>
        <v>0</v>
      </c>
      <c r="O108" s="35">
        <f t="shared" si="90"/>
        <v>0</v>
      </c>
      <c r="P108" s="35">
        <f t="shared" si="90"/>
        <v>0</v>
      </c>
      <c r="Q108" s="35">
        <f t="shared" si="90"/>
        <v>0</v>
      </c>
      <c r="R108" s="35">
        <f t="shared" si="90"/>
        <v>6431</v>
      </c>
      <c r="S108" s="35">
        <f t="shared" si="90"/>
        <v>0</v>
      </c>
      <c r="T108" s="35">
        <f t="shared" si="90"/>
        <v>0</v>
      </c>
      <c r="U108" s="35">
        <f t="shared" si="90"/>
        <v>0</v>
      </c>
      <c r="V108" s="35">
        <f t="shared" si="90"/>
        <v>0</v>
      </c>
      <c r="W108" s="35">
        <f t="shared" si="90"/>
        <v>0</v>
      </c>
      <c r="X108" s="35">
        <f t="shared" ref="T108:Y109" si="91">X109</f>
        <v>6431</v>
      </c>
      <c r="Y108" s="35">
        <f t="shared" si="91"/>
        <v>0</v>
      </c>
    </row>
    <row r="109" spans="1:25" s="41" customFormat="1" ht="82.5">
      <c r="A109" s="32" t="s">
        <v>29</v>
      </c>
      <c r="B109" s="33" t="s">
        <v>21</v>
      </c>
      <c r="C109" s="33" t="s">
        <v>72</v>
      </c>
      <c r="D109" s="34" t="s">
        <v>74</v>
      </c>
      <c r="E109" s="40">
        <v>100</v>
      </c>
      <c r="F109" s="35"/>
      <c r="G109" s="35"/>
      <c r="H109" s="35">
        <f t="shared" si="90"/>
        <v>2104</v>
      </c>
      <c r="I109" s="35">
        <f t="shared" si="90"/>
        <v>4327</v>
      </c>
      <c r="J109" s="35">
        <f t="shared" si="90"/>
        <v>0</v>
      </c>
      <c r="K109" s="35">
        <f t="shared" si="90"/>
        <v>0</v>
      </c>
      <c r="L109" s="35">
        <f t="shared" si="90"/>
        <v>6431</v>
      </c>
      <c r="M109" s="35">
        <f t="shared" si="90"/>
        <v>0</v>
      </c>
      <c r="N109" s="35">
        <f t="shared" si="90"/>
        <v>0</v>
      </c>
      <c r="O109" s="35">
        <f t="shared" si="90"/>
        <v>0</v>
      </c>
      <c r="P109" s="35">
        <f t="shared" si="90"/>
        <v>0</v>
      </c>
      <c r="Q109" s="35">
        <f t="shared" si="90"/>
        <v>0</v>
      </c>
      <c r="R109" s="35">
        <f t="shared" si="90"/>
        <v>6431</v>
      </c>
      <c r="S109" s="35">
        <f t="shared" si="90"/>
        <v>0</v>
      </c>
      <c r="T109" s="35">
        <f t="shared" si="91"/>
        <v>0</v>
      </c>
      <c r="U109" s="35">
        <f t="shared" si="91"/>
        <v>0</v>
      </c>
      <c r="V109" s="35">
        <f t="shared" si="91"/>
        <v>0</v>
      </c>
      <c r="W109" s="35">
        <f t="shared" si="91"/>
        <v>0</v>
      </c>
      <c r="X109" s="35">
        <f t="shared" si="91"/>
        <v>6431</v>
      </c>
      <c r="Y109" s="35">
        <f t="shared" si="91"/>
        <v>0</v>
      </c>
    </row>
    <row r="110" spans="1:25" s="41" customFormat="1" ht="33">
      <c r="A110" s="32" t="s">
        <v>30</v>
      </c>
      <c r="B110" s="33" t="s">
        <v>21</v>
      </c>
      <c r="C110" s="33" t="s">
        <v>72</v>
      </c>
      <c r="D110" s="34" t="s">
        <v>74</v>
      </c>
      <c r="E110" s="40">
        <v>120</v>
      </c>
      <c r="F110" s="35"/>
      <c r="G110" s="35"/>
      <c r="H110" s="36">
        <v>2104</v>
      </c>
      <c r="I110" s="36">
        <v>4327</v>
      </c>
      <c r="J110" s="36"/>
      <c r="K110" s="37"/>
      <c r="L110" s="35">
        <f>F110+H110+I110+J110+K110</f>
        <v>6431</v>
      </c>
      <c r="M110" s="35">
        <f>G110+K110</f>
        <v>0</v>
      </c>
      <c r="N110" s="36"/>
      <c r="O110" s="36"/>
      <c r="P110" s="36"/>
      <c r="Q110" s="37"/>
      <c r="R110" s="35">
        <f>L110+N110+O110+P110+Q110</f>
        <v>6431</v>
      </c>
      <c r="S110" s="35">
        <f>M110+Q110</f>
        <v>0</v>
      </c>
      <c r="T110" s="36"/>
      <c r="U110" s="36"/>
      <c r="V110" s="36"/>
      <c r="W110" s="37"/>
      <c r="X110" s="35">
        <f>R110+T110+U110+V110+W110</f>
        <v>6431</v>
      </c>
      <c r="Y110" s="35">
        <f>S110+W110</f>
        <v>0</v>
      </c>
    </row>
    <row r="111" spans="1:25" s="41" customFormat="1" ht="16.5">
      <c r="A111" s="32"/>
      <c r="B111" s="33"/>
      <c r="C111" s="33"/>
      <c r="D111" s="34"/>
      <c r="E111" s="40"/>
      <c r="F111" s="35"/>
      <c r="G111" s="35"/>
      <c r="H111" s="36"/>
      <c r="I111" s="36"/>
      <c r="J111" s="36"/>
      <c r="K111" s="37"/>
      <c r="L111" s="35"/>
      <c r="M111" s="35"/>
      <c r="N111" s="36"/>
      <c r="O111" s="36"/>
      <c r="P111" s="36"/>
      <c r="Q111" s="37"/>
      <c r="R111" s="35">
        <v>0</v>
      </c>
      <c r="S111" s="35"/>
      <c r="T111" s="36"/>
      <c r="U111" s="36"/>
      <c r="V111" s="36"/>
      <c r="W111" s="37"/>
      <c r="X111" s="35">
        <v>0</v>
      </c>
      <c r="Y111" s="35"/>
    </row>
    <row r="112" spans="1:25" s="41" customFormat="1" ht="37.5">
      <c r="A112" s="173" t="s">
        <v>777</v>
      </c>
      <c r="B112" s="26" t="s">
        <v>21</v>
      </c>
      <c r="C112" s="26" t="s">
        <v>210</v>
      </c>
      <c r="D112" s="44"/>
      <c r="E112" s="40"/>
      <c r="F112" s="35"/>
      <c r="G112" s="35"/>
      <c r="H112" s="36"/>
      <c r="I112" s="36"/>
      <c r="J112" s="36"/>
      <c r="K112" s="37"/>
      <c r="L112" s="35"/>
      <c r="M112" s="35"/>
      <c r="N112" s="28">
        <f t="shared" ref="N112:Y116" si="92">N113</f>
        <v>5367</v>
      </c>
      <c r="O112" s="28">
        <f t="shared" si="92"/>
        <v>0</v>
      </c>
      <c r="P112" s="28">
        <f t="shared" si="92"/>
        <v>0</v>
      </c>
      <c r="Q112" s="28">
        <f t="shared" si="92"/>
        <v>0</v>
      </c>
      <c r="R112" s="28">
        <f t="shared" si="92"/>
        <v>5367</v>
      </c>
      <c r="S112" s="28">
        <f t="shared" si="92"/>
        <v>0</v>
      </c>
      <c r="T112" s="28">
        <f t="shared" si="92"/>
        <v>0</v>
      </c>
      <c r="U112" s="28">
        <f t="shared" si="92"/>
        <v>0</v>
      </c>
      <c r="V112" s="28">
        <f t="shared" si="92"/>
        <v>0</v>
      </c>
      <c r="W112" s="28">
        <f t="shared" si="92"/>
        <v>0</v>
      </c>
      <c r="X112" s="28">
        <f t="shared" si="92"/>
        <v>5367</v>
      </c>
      <c r="Y112" s="28">
        <f t="shared" si="92"/>
        <v>0</v>
      </c>
    </row>
    <row r="113" spans="1:25" s="41" customFormat="1" ht="16.5">
      <c r="A113" s="32" t="s">
        <v>33</v>
      </c>
      <c r="B113" s="33" t="s">
        <v>21</v>
      </c>
      <c r="C113" s="33" t="s">
        <v>210</v>
      </c>
      <c r="D113" s="45" t="s">
        <v>34</v>
      </c>
      <c r="E113" s="40"/>
      <c r="F113" s="35"/>
      <c r="G113" s="35"/>
      <c r="H113" s="36"/>
      <c r="I113" s="36"/>
      <c r="J113" s="36"/>
      <c r="K113" s="37"/>
      <c r="L113" s="35"/>
      <c r="M113" s="35"/>
      <c r="N113" s="35">
        <f t="shared" si="92"/>
        <v>5367</v>
      </c>
      <c r="O113" s="35">
        <f t="shared" si="92"/>
        <v>0</v>
      </c>
      <c r="P113" s="35">
        <f t="shared" si="92"/>
        <v>0</v>
      </c>
      <c r="Q113" s="35">
        <f t="shared" si="92"/>
        <v>0</v>
      </c>
      <c r="R113" s="35">
        <f t="shared" si="92"/>
        <v>5367</v>
      </c>
      <c r="S113" s="35">
        <f t="shared" si="92"/>
        <v>0</v>
      </c>
      <c r="T113" s="35">
        <f t="shared" si="92"/>
        <v>0</v>
      </c>
      <c r="U113" s="35">
        <f t="shared" si="92"/>
        <v>0</v>
      </c>
      <c r="V113" s="35">
        <f t="shared" si="92"/>
        <v>0</v>
      </c>
      <c r="W113" s="35">
        <f t="shared" si="92"/>
        <v>0</v>
      </c>
      <c r="X113" s="35">
        <f t="shared" si="92"/>
        <v>5367</v>
      </c>
      <c r="Y113" s="35">
        <f t="shared" si="92"/>
        <v>0</v>
      </c>
    </row>
    <row r="114" spans="1:25" s="41" customFormat="1" ht="16.5">
      <c r="A114" s="32" t="s">
        <v>85</v>
      </c>
      <c r="B114" s="33" t="s">
        <v>21</v>
      </c>
      <c r="C114" s="33" t="s">
        <v>210</v>
      </c>
      <c r="D114" s="34" t="s">
        <v>154</v>
      </c>
      <c r="E114" s="40"/>
      <c r="F114" s="35"/>
      <c r="G114" s="35"/>
      <c r="H114" s="36"/>
      <c r="I114" s="36"/>
      <c r="J114" s="36"/>
      <c r="K114" s="37"/>
      <c r="L114" s="35"/>
      <c r="M114" s="35"/>
      <c r="N114" s="35">
        <f t="shared" si="92"/>
        <v>5367</v>
      </c>
      <c r="O114" s="35">
        <f t="shared" si="92"/>
        <v>0</v>
      </c>
      <c r="P114" s="35">
        <f t="shared" si="92"/>
        <v>0</v>
      </c>
      <c r="Q114" s="35">
        <f t="shared" si="92"/>
        <v>0</v>
      </c>
      <c r="R114" s="35">
        <f>R115</f>
        <v>5367</v>
      </c>
      <c r="S114" s="35">
        <f>S115</f>
        <v>0</v>
      </c>
      <c r="T114" s="35">
        <f t="shared" si="92"/>
        <v>0</v>
      </c>
      <c r="U114" s="35">
        <f t="shared" si="92"/>
        <v>0</v>
      </c>
      <c r="V114" s="35">
        <f t="shared" si="92"/>
        <v>0</v>
      </c>
      <c r="W114" s="35">
        <f t="shared" si="92"/>
        <v>0</v>
      </c>
      <c r="X114" s="35">
        <f>X115</f>
        <v>5367</v>
      </c>
      <c r="Y114" s="35">
        <f>Y115</f>
        <v>0</v>
      </c>
    </row>
    <row r="115" spans="1:25" s="41" customFormat="1" ht="16.5">
      <c r="A115" s="32" t="s">
        <v>779</v>
      </c>
      <c r="B115" s="33" t="s">
        <v>21</v>
      </c>
      <c r="C115" s="33" t="s">
        <v>210</v>
      </c>
      <c r="D115" s="34" t="s">
        <v>778</v>
      </c>
      <c r="E115" s="40"/>
      <c r="F115" s="35"/>
      <c r="G115" s="35"/>
      <c r="H115" s="36"/>
      <c r="I115" s="36"/>
      <c r="J115" s="36"/>
      <c r="K115" s="37"/>
      <c r="L115" s="35"/>
      <c r="M115" s="35"/>
      <c r="N115" s="35">
        <f t="shared" si="92"/>
        <v>5367</v>
      </c>
      <c r="O115" s="35">
        <f t="shared" si="92"/>
        <v>0</v>
      </c>
      <c r="P115" s="35">
        <f t="shared" si="92"/>
        <v>0</v>
      </c>
      <c r="Q115" s="35">
        <f t="shared" si="92"/>
        <v>0</v>
      </c>
      <c r="R115" s="35">
        <f>R116</f>
        <v>5367</v>
      </c>
      <c r="S115" s="35">
        <f>S116</f>
        <v>0</v>
      </c>
      <c r="T115" s="35">
        <f t="shared" si="92"/>
        <v>0</v>
      </c>
      <c r="U115" s="35">
        <f t="shared" si="92"/>
        <v>0</v>
      </c>
      <c r="V115" s="35">
        <f t="shared" si="92"/>
        <v>0</v>
      </c>
      <c r="W115" s="35">
        <f t="shared" si="92"/>
        <v>0</v>
      </c>
      <c r="X115" s="35">
        <f>X116</f>
        <v>5367</v>
      </c>
      <c r="Y115" s="35">
        <f>Y116</f>
        <v>0</v>
      </c>
    </row>
    <row r="116" spans="1:25" s="41" customFormat="1" ht="33">
      <c r="A116" s="32" t="s">
        <v>42</v>
      </c>
      <c r="B116" s="33" t="s">
        <v>21</v>
      </c>
      <c r="C116" s="33" t="s">
        <v>210</v>
      </c>
      <c r="D116" s="34" t="s">
        <v>778</v>
      </c>
      <c r="E116" s="40">
        <v>200</v>
      </c>
      <c r="F116" s="35"/>
      <c r="G116" s="35"/>
      <c r="H116" s="36"/>
      <c r="I116" s="36"/>
      <c r="J116" s="36"/>
      <c r="K116" s="37"/>
      <c r="L116" s="35"/>
      <c r="M116" s="35"/>
      <c r="N116" s="35">
        <f t="shared" si="92"/>
        <v>5367</v>
      </c>
      <c r="O116" s="35">
        <f t="shared" si="92"/>
        <v>0</v>
      </c>
      <c r="P116" s="35">
        <f t="shared" si="92"/>
        <v>0</v>
      </c>
      <c r="Q116" s="35">
        <f t="shared" si="92"/>
        <v>0</v>
      </c>
      <c r="R116" s="35">
        <f t="shared" si="92"/>
        <v>5367</v>
      </c>
      <c r="S116" s="35">
        <f t="shared" si="92"/>
        <v>0</v>
      </c>
      <c r="T116" s="35">
        <f t="shared" si="92"/>
        <v>0</v>
      </c>
      <c r="U116" s="35">
        <f t="shared" si="92"/>
        <v>0</v>
      </c>
      <c r="V116" s="35">
        <f t="shared" si="92"/>
        <v>0</v>
      </c>
      <c r="W116" s="35">
        <f t="shared" si="92"/>
        <v>0</v>
      </c>
      <c r="X116" s="35">
        <f t="shared" si="92"/>
        <v>5367</v>
      </c>
      <c r="Y116" s="35">
        <f t="shared" si="92"/>
        <v>0</v>
      </c>
    </row>
    <row r="117" spans="1:25" s="41" customFormat="1" ht="49.5">
      <c r="A117" s="32" t="s">
        <v>43</v>
      </c>
      <c r="B117" s="33" t="s">
        <v>21</v>
      </c>
      <c r="C117" s="33" t="s">
        <v>210</v>
      </c>
      <c r="D117" s="34" t="s">
        <v>778</v>
      </c>
      <c r="E117" s="40">
        <v>240</v>
      </c>
      <c r="F117" s="35"/>
      <c r="G117" s="35"/>
      <c r="H117" s="36"/>
      <c r="I117" s="36"/>
      <c r="J117" s="36"/>
      <c r="K117" s="37"/>
      <c r="L117" s="35"/>
      <c r="M117" s="35"/>
      <c r="N117" s="36">
        <f>22+5033+312</f>
        <v>5367</v>
      </c>
      <c r="O117" s="36"/>
      <c r="P117" s="36"/>
      <c r="Q117" s="37"/>
      <c r="R117" s="35">
        <f>L117+N117+O117+P117+Q117</f>
        <v>5367</v>
      </c>
      <c r="S117" s="35">
        <f>M117+Q117</f>
        <v>0</v>
      </c>
      <c r="T117" s="36"/>
      <c r="U117" s="36"/>
      <c r="V117" s="36"/>
      <c r="W117" s="37"/>
      <c r="X117" s="35">
        <f>R117+T117+U117+V117+W117</f>
        <v>5367</v>
      </c>
      <c r="Y117" s="35">
        <f>S117+W117</f>
        <v>0</v>
      </c>
    </row>
    <row r="118" spans="1:25" s="41" customFormat="1" ht="16.5">
      <c r="A118" s="32"/>
      <c r="B118" s="33"/>
      <c r="C118" s="33"/>
      <c r="D118" s="34"/>
      <c r="E118" s="33"/>
      <c r="F118" s="59"/>
      <c r="G118" s="59"/>
      <c r="H118" s="36"/>
      <c r="I118" s="36"/>
      <c r="J118" s="36"/>
      <c r="K118" s="37"/>
      <c r="L118" s="35"/>
      <c r="M118" s="35"/>
      <c r="N118" s="36"/>
      <c r="O118" s="36"/>
      <c r="P118" s="36"/>
      <c r="Q118" s="37"/>
      <c r="R118" s="35">
        <v>0</v>
      </c>
      <c r="S118" s="35"/>
      <c r="T118" s="36"/>
      <c r="U118" s="36"/>
      <c r="V118" s="36"/>
      <c r="W118" s="37"/>
      <c r="X118" s="35">
        <v>0</v>
      </c>
      <c r="Y118" s="35"/>
    </row>
    <row r="119" spans="1:25" s="39" customFormat="1" ht="18.75">
      <c r="A119" s="25" t="s">
        <v>75</v>
      </c>
      <c r="B119" s="26" t="s">
        <v>21</v>
      </c>
      <c r="C119" s="26" t="s">
        <v>76</v>
      </c>
      <c r="D119" s="44"/>
      <c r="E119" s="26"/>
      <c r="F119" s="28">
        <f>F120</f>
        <v>3000</v>
      </c>
      <c r="G119" s="28">
        <f>G120</f>
        <v>0</v>
      </c>
      <c r="H119" s="28">
        <f t="shared" ref="H119:W123" si="93">H120</f>
        <v>0</v>
      </c>
      <c r="I119" s="28">
        <f t="shared" si="93"/>
        <v>0</v>
      </c>
      <c r="J119" s="28">
        <f t="shared" si="93"/>
        <v>0</v>
      </c>
      <c r="K119" s="28">
        <f t="shared" si="93"/>
        <v>0</v>
      </c>
      <c r="L119" s="28">
        <f t="shared" si="93"/>
        <v>3000</v>
      </c>
      <c r="M119" s="28">
        <f t="shared" si="93"/>
        <v>0</v>
      </c>
      <c r="N119" s="28">
        <f t="shared" si="93"/>
        <v>0</v>
      </c>
      <c r="O119" s="28">
        <f t="shared" si="93"/>
        <v>0</v>
      </c>
      <c r="P119" s="28">
        <f t="shared" si="93"/>
        <v>0</v>
      </c>
      <c r="Q119" s="28">
        <f t="shared" si="93"/>
        <v>0</v>
      </c>
      <c r="R119" s="28">
        <f t="shared" si="93"/>
        <v>3000</v>
      </c>
      <c r="S119" s="28">
        <f t="shared" si="93"/>
        <v>0</v>
      </c>
      <c r="T119" s="28">
        <f t="shared" si="93"/>
        <v>30000</v>
      </c>
      <c r="U119" s="28">
        <f t="shared" si="93"/>
        <v>0</v>
      </c>
      <c r="V119" s="28">
        <f t="shared" si="93"/>
        <v>0</v>
      </c>
      <c r="W119" s="28">
        <f t="shared" si="93"/>
        <v>0</v>
      </c>
      <c r="X119" s="28">
        <f t="shared" ref="T119:Y123" si="94">X120</f>
        <v>33000</v>
      </c>
      <c r="Y119" s="28">
        <f t="shared" si="94"/>
        <v>0</v>
      </c>
    </row>
    <row r="120" spans="1:25" s="39" customFormat="1" ht="16.5">
      <c r="A120" s="32" t="s">
        <v>33</v>
      </c>
      <c r="B120" s="33" t="s">
        <v>21</v>
      </c>
      <c r="C120" s="33" t="s">
        <v>76</v>
      </c>
      <c r="D120" s="45" t="s">
        <v>34</v>
      </c>
      <c r="E120" s="46"/>
      <c r="F120" s="35">
        <f t="shared" ref="F120:G123" si="95">F121</f>
        <v>3000</v>
      </c>
      <c r="G120" s="35">
        <f t="shared" si="95"/>
        <v>0</v>
      </c>
      <c r="H120" s="35">
        <f t="shared" si="93"/>
        <v>0</v>
      </c>
      <c r="I120" s="35">
        <f t="shared" si="93"/>
        <v>0</v>
      </c>
      <c r="J120" s="35">
        <f t="shared" si="93"/>
        <v>0</v>
      </c>
      <c r="K120" s="35">
        <f t="shared" si="93"/>
        <v>0</v>
      </c>
      <c r="L120" s="35">
        <f t="shared" si="93"/>
        <v>3000</v>
      </c>
      <c r="M120" s="35">
        <f t="shared" si="93"/>
        <v>0</v>
      </c>
      <c r="N120" s="35">
        <f t="shared" si="93"/>
        <v>0</v>
      </c>
      <c r="O120" s="35">
        <f t="shared" si="93"/>
        <v>0</v>
      </c>
      <c r="P120" s="35">
        <f t="shared" si="93"/>
        <v>0</v>
      </c>
      <c r="Q120" s="35">
        <f t="shared" si="93"/>
        <v>0</v>
      </c>
      <c r="R120" s="35">
        <f t="shared" si="93"/>
        <v>3000</v>
      </c>
      <c r="S120" s="35">
        <f t="shared" si="93"/>
        <v>0</v>
      </c>
      <c r="T120" s="35">
        <f t="shared" si="94"/>
        <v>30000</v>
      </c>
      <c r="U120" s="35">
        <f t="shared" si="94"/>
        <v>0</v>
      </c>
      <c r="V120" s="35">
        <f t="shared" si="94"/>
        <v>0</v>
      </c>
      <c r="W120" s="35">
        <f t="shared" si="94"/>
        <v>0</v>
      </c>
      <c r="X120" s="35">
        <f t="shared" si="94"/>
        <v>33000</v>
      </c>
      <c r="Y120" s="35">
        <f t="shared" si="94"/>
        <v>0</v>
      </c>
    </row>
    <row r="121" spans="1:25" s="39" customFormat="1" ht="16.5">
      <c r="A121" s="32" t="s">
        <v>75</v>
      </c>
      <c r="B121" s="33" t="s">
        <v>21</v>
      </c>
      <c r="C121" s="33" t="s">
        <v>76</v>
      </c>
      <c r="D121" s="34" t="s">
        <v>77</v>
      </c>
      <c r="E121" s="46"/>
      <c r="F121" s="35">
        <f t="shared" si="95"/>
        <v>3000</v>
      </c>
      <c r="G121" s="35">
        <f t="shared" si="95"/>
        <v>0</v>
      </c>
      <c r="H121" s="35">
        <f t="shared" si="93"/>
        <v>0</v>
      </c>
      <c r="I121" s="35">
        <f t="shared" si="93"/>
        <v>0</v>
      </c>
      <c r="J121" s="35">
        <f t="shared" si="93"/>
        <v>0</v>
      </c>
      <c r="K121" s="35">
        <f t="shared" si="93"/>
        <v>0</v>
      </c>
      <c r="L121" s="35">
        <f t="shared" si="93"/>
        <v>3000</v>
      </c>
      <c r="M121" s="35">
        <f t="shared" si="93"/>
        <v>0</v>
      </c>
      <c r="N121" s="35">
        <f t="shared" si="93"/>
        <v>0</v>
      </c>
      <c r="O121" s="35">
        <f t="shared" si="93"/>
        <v>0</v>
      </c>
      <c r="P121" s="35">
        <f t="shared" si="93"/>
        <v>0</v>
      </c>
      <c r="Q121" s="35">
        <f t="shared" si="93"/>
        <v>0</v>
      </c>
      <c r="R121" s="35">
        <f t="shared" si="93"/>
        <v>3000</v>
      </c>
      <c r="S121" s="35">
        <f t="shared" si="93"/>
        <v>0</v>
      </c>
      <c r="T121" s="35">
        <f t="shared" si="94"/>
        <v>30000</v>
      </c>
      <c r="U121" s="35">
        <f t="shared" si="94"/>
        <v>0</v>
      </c>
      <c r="V121" s="35">
        <f t="shared" si="94"/>
        <v>0</v>
      </c>
      <c r="W121" s="35">
        <f t="shared" si="94"/>
        <v>0</v>
      </c>
      <c r="X121" s="35">
        <f t="shared" si="94"/>
        <v>33000</v>
      </c>
      <c r="Y121" s="35">
        <f t="shared" si="94"/>
        <v>0</v>
      </c>
    </row>
    <row r="122" spans="1:25" s="39" customFormat="1" ht="33">
      <c r="A122" s="32" t="s">
        <v>78</v>
      </c>
      <c r="B122" s="33" t="s">
        <v>21</v>
      </c>
      <c r="C122" s="33" t="s">
        <v>76</v>
      </c>
      <c r="D122" s="34" t="s">
        <v>79</v>
      </c>
      <c r="E122" s="33"/>
      <c r="F122" s="35">
        <f t="shared" si="95"/>
        <v>3000</v>
      </c>
      <c r="G122" s="35">
        <f t="shared" si="95"/>
        <v>0</v>
      </c>
      <c r="H122" s="35">
        <f t="shared" si="93"/>
        <v>0</v>
      </c>
      <c r="I122" s="35">
        <f t="shared" si="93"/>
        <v>0</v>
      </c>
      <c r="J122" s="35">
        <f t="shared" si="93"/>
        <v>0</v>
      </c>
      <c r="K122" s="35">
        <f t="shared" si="93"/>
        <v>0</v>
      </c>
      <c r="L122" s="35">
        <f t="shared" si="93"/>
        <v>3000</v>
      </c>
      <c r="M122" s="35">
        <f t="shared" si="93"/>
        <v>0</v>
      </c>
      <c r="N122" s="35">
        <f t="shared" si="93"/>
        <v>0</v>
      </c>
      <c r="O122" s="35">
        <f t="shared" si="93"/>
        <v>0</v>
      </c>
      <c r="P122" s="35">
        <f t="shared" si="93"/>
        <v>0</v>
      </c>
      <c r="Q122" s="35">
        <f t="shared" si="93"/>
        <v>0</v>
      </c>
      <c r="R122" s="35">
        <f t="shared" si="93"/>
        <v>3000</v>
      </c>
      <c r="S122" s="35">
        <f t="shared" si="93"/>
        <v>0</v>
      </c>
      <c r="T122" s="35">
        <f t="shared" si="94"/>
        <v>30000</v>
      </c>
      <c r="U122" s="35">
        <f t="shared" si="94"/>
        <v>0</v>
      </c>
      <c r="V122" s="35">
        <f t="shared" si="94"/>
        <v>0</v>
      </c>
      <c r="W122" s="35">
        <f t="shared" si="94"/>
        <v>0</v>
      </c>
      <c r="X122" s="35">
        <f t="shared" si="94"/>
        <v>33000</v>
      </c>
      <c r="Y122" s="35">
        <f t="shared" si="94"/>
        <v>0</v>
      </c>
    </row>
    <row r="123" spans="1:25" s="39" customFormat="1" ht="16.5">
      <c r="A123" s="32" t="s">
        <v>47</v>
      </c>
      <c r="B123" s="33" t="s">
        <v>21</v>
      </c>
      <c r="C123" s="33" t="s">
        <v>76</v>
      </c>
      <c r="D123" s="34" t="s">
        <v>79</v>
      </c>
      <c r="E123" s="40">
        <v>800</v>
      </c>
      <c r="F123" s="35">
        <f t="shared" si="95"/>
        <v>3000</v>
      </c>
      <c r="G123" s="35">
        <f t="shared" si="95"/>
        <v>0</v>
      </c>
      <c r="H123" s="35">
        <f t="shared" si="93"/>
        <v>0</v>
      </c>
      <c r="I123" s="35">
        <f t="shared" si="93"/>
        <v>0</v>
      </c>
      <c r="J123" s="35">
        <f t="shared" si="93"/>
        <v>0</v>
      </c>
      <c r="K123" s="35">
        <f t="shared" si="93"/>
        <v>0</v>
      </c>
      <c r="L123" s="35">
        <f t="shared" si="93"/>
        <v>3000</v>
      </c>
      <c r="M123" s="35">
        <f t="shared" si="93"/>
        <v>0</v>
      </c>
      <c r="N123" s="35">
        <f t="shared" si="93"/>
        <v>0</v>
      </c>
      <c r="O123" s="35">
        <f t="shared" si="93"/>
        <v>0</v>
      </c>
      <c r="P123" s="35">
        <f t="shared" si="93"/>
        <v>0</v>
      </c>
      <c r="Q123" s="35">
        <f t="shared" si="93"/>
        <v>0</v>
      </c>
      <c r="R123" s="35">
        <f t="shared" si="93"/>
        <v>3000</v>
      </c>
      <c r="S123" s="35">
        <f t="shared" si="93"/>
        <v>0</v>
      </c>
      <c r="T123" s="35">
        <f t="shared" si="94"/>
        <v>30000</v>
      </c>
      <c r="U123" s="35">
        <f t="shared" si="94"/>
        <v>0</v>
      </c>
      <c r="V123" s="35">
        <f t="shared" si="94"/>
        <v>0</v>
      </c>
      <c r="W123" s="35">
        <f t="shared" si="94"/>
        <v>0</v>
      </c>
      <c r="X123" s="35">
        <f t="shared" si="94"/>
        <v>33000</v>
      </c>
      <c r="Y123" s="35">
        <f t="shared" si="94"/>
        <v>0</v>
      </c>
    </row>
    <row r="124" spans="1:25" s="39" customFormat="1" ht="16.5">
      <c r="A124" s="32" t="s">
        <v>80</v>
      </c>
      <c r="B124" s="33" t="s">
        <v>21</v>
      </c>
      <c r="C124" s="33" t="s">
        <v>76</v>
      </c>
      <c r="D124" s="34" t="s">
        <v>79</v>
      </c>
      <c r="E124" s="40">
        <v>870</v>
      </c>
      <c r="F124" s="35">
        <f>10346-7346</f>
        <v>3000</v>
      </c>
      <c r="G124" s="35"/>
      <c r="H124" s="36"/>
      <c r="I124" s="36"/>
      <c r="J124" s="36"/>
      <c r="K124" s="37"/>
      <c r="L124" s="35">
        <f>F124+H124+I124+J124+K124</f>
        <v>3000</v>
      </c>
      <c r="M124" s="35">
        <f>G124+K124</f>
        <v>0</v>
      </c>
      <c r="N124" s="36"/>
      <c r="O124" s="36"/>
      <c r="P124" s="36"/>
      <c r="Q124" s="37"/>
      <c r="R124" s="35">
        <f>L124+N124+O124+P124+Q124</f>
        <v>3000</v>
      </c>
      <c r="S124" s="35">
        <f>M124+Q124</f>
        <v>0</v>
      </c>
      <c r="T124" s="36">
        <v>30000</v>
      </c>
      <c r="U124" s="36"/>
      <c r="V124" s="36"/>
      <c r="W124" s="37"/>
      <c r="X124" s="35">
        <f>R124+T124+U124+V124+W124</f>
        <v>33000</v>
      </c>
      <c r="Y124" s="35">
        <f>S124+W124</f>
        <v>0</v>
      </c>
    </row>
    <row r="125" spans="1:25">
      <c r="A125" s="68"/>
      <c r="B125" s="69"/>
      <c r="C125" s="69"/>
      <c r="D125" s="70"/>
      <c r="E125" s="69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>
        <v>0</v>
      </c>
      <c r="S125" s="71"/>
      <c r="T125" s="71"/>
      <c r="U125" s="71"/>
      <c r="V125" s="71"/>
      <c r="W125" s="71"/>
      <c r="X125" s="71">
        <v>0</v>
      </c>
      <c r="Y125" s="71"/>
    </row>
    <row r="126" spans="1:25" ht="18.75">
      <c r="A126" s="25" t="s">
        <v>81</v>
      </c>
      <c r="B126" s="26" t="s">
        <v>21</v>
      </c>
      <c r="C126" s="26" t="s">
        <v>82</v>
      </c>
      <c r="D126" s="44"/>
      <c r="E126" s="26"/>
      <c r="F126" s="28">
        <f>F127+F132+F137+F167+F171+F176+F254+F259+F273+F250</f>
        <v>556876</v>
      </c>
      <c r="G126" s="28">
        <f>G127+G132+G137+G167+G171+G176+G254+G259+G273+G250</f>
        <v>8219</v>
      </c>
      <c r="H126" s="28">
        <f t="shared" ref="H126:M126" si="96">H127+H132+H137+H167+H171+H176+H254+H259+H273+H250</f>
        <v>0</v>
      </c>
      <c r="I126" s="28">
        <f t="shared" si="96"/>
        <v>0</v>
      </c>
      <c r="J126" s="28">
        <f t="shared" si="96"/>
        <v>0</v>
      </c>
      <c r="K126" s="28">
        <f t="shared" si="96"/>
        <v>0</v>
      </c>
      <c r="L126" s="28">
        <f t="shared" si="96"/>
        <v>556876</v>
      </c>
      <c r="M126" s="28">
        <f t="shared" si="96"/>
        <v>8219</v>
      </c>
      <c r="N126" s="28">
        <f t="shared" ref="N126:S126" si="97">N127+N132+N137+N167+N171+N176+N254+N259+N273+N250</f>
        <v>0</v>
      </c>
      <c r="O126" s="28">
        <f t="shared" si="97"/>
        <v>0</v>
      </c>
      <c r="P126" s="28">
        <f t="shared" si="97"/>
        <v>0</v>
      </c>
      <c r="Q126" s="28">
        <f t="shared" si="97"/>
        <v>0</v>
      </c>
      <c r="R126" s="28">
        <f t="shared" si="97"/>
        <v>556876</v>
      </c>
      <c r="S126" s="28">
        <f t="shared" si="97"/>
        <v>8219</v>
      </c>
      <c r="T126" s="28">
        <f t="shared" ref="T126:Y126" si="98">T127+T132+T137+T167+T171+T176+T254+T259+T273+T250</f>
        <v>0</v>
      </c>
      <c r="U126" s="28">
        <f t="shared" si="98"/>
        <v>0</v>
      </c>
      <c r="V126" s="28">
        <f t="shared" si="98"/>
        <v>0</v>
      </c>
      <c r="W126" s="28">
        <f t="shared" si="98"/>
        <v>0</v>
      </c>
      <c r="X126" s="28">
        <f t="shared" si="98"/>
        <v>556876</v>
      </c>
      <c r="Y126" s="28">
        <f t="shared" si="98"/>
        <v>8219</v>
      </c>
    </row>
    <row r="127" spans="1:25" s="75" customFormat="1" ht="33" hidden="1">
      <c r="A127" s="72" t="s">
        <v>83</v>
      </c>
      <c r="B127" s="64" t="s">
        <v>21</v>
      </c>
      <c r="C127" s="64" t="s">
        <v>82</v>
      </c>
      <c r="D127" s="73" t="s">
        <v>84</v>
      </c>
      <c r="E127" s="74"/>
      <c r="F127" s="56">
        <f t="shared" ref="F127:U130" si="99">F128</f>
        <v>0</v>
      </c>
      <c r="G127" s="56">
        <f t="shared" si="99"/>
        <v>0</v>
      </c>
      <c r="H127" s="56">
        <f t="shared" si="99"/>
        <v>0</v>
      </c>
      <c r="I127" s="56">
        <f t="shared" si="99"/>
        <v>0</v>
      </c>
      <c r="J127" s="56">
        <f t="shared" si="99"/>
        <v>0</v>
      </c>
      <c r="K127" s="56">
        <f t="shared" si="99"/>
        <v>0</v>
      </c>
      <c r="L127" s="56">
        <f t="shared" si="99"/>
        <v>0</v>
      </c>
      <c r="M127" s="56">
        <f t="shared" si="99"/>
        <v>0</v>
      </c>
      <c r="N127" s="56">
        <f t="shared" si="99"/>
        <v>0</v>
      </c>
      <c r="O127" s="56">
        <f t="shared" si="99"/>
        <v>0</v>
      </c>
      <c r="P127" s="56">
        <f t="shared" si="99"/>
        <v>0</v>
      </c>
      <c r="Q127" s="56">
        <f t="shared" si="99"/>
        <v>0</v>
      </c>
      <c r="R127" s="56">
        <f t="shared" si="99"/>
        <v>0</v>
      </c>
      <c r="S127" s="56">
        <f t="shared" si="99"/>
        <v>0</v>
      </c>
      <c r="T127" s="56">
        <f t="shared" si="99"/>
        <v>0</v>
      </c>
      <c r="U127" s="56">
        <f t="shared" si="99"/>
        <v>0</v>
      </c>
      <c r="V127" s="56">
        <f t="shared" ref="T127:Y130" si="100">V128</f>
        <v>0</v>
      </c>
      <c r="W127" s="56">
        <f t="shared" si="100"/>
        <v>0</v>
      </c>
      <c r="X127" s="56">
        <f t="shared" si="100"/>
        <v>0</v>
      </c>
      <c r="Y127" s="56">
        <f t="shared" si="100"/>
        <v>0</v>
      </c>
    </row>
    <row r="128" spans="1:25" s="75" customFormat="1" ht="16.5" hidden="1">
      <c r="A128" s="63" t="s">
        <v>85</v>
      </c>
      <c r="B128" s="64" t="s">
        <v>21</v>
      </c>
      <c r="C128" s="64" t="s">
        <v>82</v>
      </c>
      <c r="D128" s="65" t="s">
        <v>86</v>
      </c>
      <c r="E128" s="76"/>
      <c r="F128" s="56">
        <f t="shared" si="99"/>
        <v>0</v>
      </c>
      <c r="G128" s="56">
        <f t="shared" si="99"/>
        <v>0</v>
      </c>
      <c r="H128" s="56">
        <f t="shared" si="99"/>
        <v>0</v>
      </c>
      <c r="I128" s="56">
        <f t="shared" si="99"/>
        <v>0</v>
      </c>
      <c r="J128" s="56">
        <f t="shared" si="99"/>
        <v>0</v>
      </c>
      <c r="K128" s="56">
        <f t="shared" si="99"/>
        <v>0</v>
      </c>
      <c r="L128" s="56">
        <f t="shared" si="99"/>
        <v>0</v>
      </c>
      <c r="M128" s="56">
        <f t="shared" si="99"/>
        <v>0</v>
      </c>
      <c r="N128" s="56">
        <f t="shared" si="99"/>
        <v>0</v>
      </c>
      <c r="O128" s="56">
        <f t="shared" si="99"/>
        <v>0</v>
      </c>
      <c r="P128" s="56">
        <f t="shared" si="99"/>
        <v>0</v>
      </c>
      <c r="Q128" s="56">
        <f t="shared" si="99"/>
        <v>0</v>
      </c>
      <c r="R128" s="56">
        <f t="shared" si="99"/>
        <v>0</v>
      </c>
      <c r="S128" s="56">
        <f t="shared" si="99"/>
        <v>0</v>
      </c>
      <c r="T128" s="56">
        <f t="shared" si="100"/>
        <v>0</v>
      </c>
      <c r="U128" s="56">
        <f t="shared" si="100"/>
        <v>0</v>
      </c>
      <c r="V128" s="56">
        <f t="shared" si="100"/>
        <v>0</v>
      </c>
      <c r="W128" s="56">
        <f t="shared" si="100"/>
        <v>0</v>
      </c>
      <c r="X128" s="56">
        <f t="shared" si="100"/>
        <v>0</v>
      </c>
      <c r="Y128" s="56">
        <f t="shared" si="100"/>
        <v>0</v>
      </c>
    </row>
    <row r="129" spans="1:25" s="75" customFormat="1" ht="33" hidden="1">
      <c r="A129" s="63" t="s">
        <v>87</v>
      </c>
      <c r="B129" s="64" t="s">
        <v>21</v>
      </c>
      <c r="C129" s="64" t="s">
        <v>82</v>
      </c>
      <c r="D129" s="73" t="s">
        <v>88</v>
      </c>
      <c r="E129" s="76"/>
      <c r="F129" s="56">
        <f t="shared" si="99"/>
        <v>0</v>
      </c>
      <c r="G129" s="56">
        <f t="shared" si="99"/>
        <v>0</v>
      </c>
      <c r="H129" s="56">
        <f t="shared" si="99"/>
        <v>0</v>
      </c>
      <c r="I129" s="56">
        <f t="shared" si="99"/>
        <v>0</v>
      </c>
      <c r="J129" s="56">
        <f t="shared" si="99"/>
        <v>0</v>
      </c>
      <c r="K129" s="56">
        <f t="shared" si="99"/>
        <v>0</v>
      </c>
      <c r="L129" s="56">
        <f t="shared" si="99"/>
        <v>0</v>
      </c>
      <c r="M129" s="56">
        <f t="shared" si="99"/>
        <v>0</v>
      </c>
      <c r="N129" s="56">
        <f t="shared" si="99"/>
        <v>0</v>
      </c>
      <c r="O129" s="56">
        <f t="shared" si="99"/>
        <v>0</v>
      </c>
      <c r="P129" s="56">
        <f t="shared" si="99"/>
        <v>0</v>
      </c>
      <c r="Q129" s="56">
        <f t="shared" si="99"/>
        <v>0</v>
      </c>
      <c r="R129" s="56">
        <f t="shared" si="99"/>
        <v>0</v>
      </c>
      <c r="S129" s="56">
        <f t="shared" si="99"/>
        <v>0</v>
      </c>
      <c r="T129" s="56">
        <f t="shared" si="100"/>
        <v>0</v>
      </c>
      <c r="U129" s="56">
        <f t="shared" si="100"/>
        <v>0</v>
      </c>
      <c r="V129" s="56">
        <f t="shared" si="100"/>
        <v>0</v>
      </c>
      <c r="W129" s="56">
        <f t="shared" si="100"/>
        <v>0</v>
      </c>
      <c r="X129" s="56">
        <f t="shared" si="100"/>
        <v>0</v>
      </c>
      <c r="Y129" s="56">
        <f t="shared" si="100"/>
        <v>0</v>
      </c>
    </row>
    <row r="130" spans="1:25" s="75" customFormat="1" ht="33" hidden="1">
      <c r="A130" s="63" t="s">
        <v>42</v>
      </c>
      <c r="B130" s="64" t="s">
        <v>21</v>
      </c>
      <c r="C130" s="64" t="s">
        <v>82</v>
      </c>
      <c r="D130" s="65" t="s">
        <v>88</v>
      </c>
      <c r="E130" s="66">
        <v>200</v>
      </c>
      <c r="F130" s="56">
        <f t="shared" si="99"/>
        <v>0</v>
      </c>
      <c r="G130" s="56">
        <f t="shared" si="99"/>
        <v>0</v>
      </c>
      <c r="H130" s="56">
        <f t="shared" si="99"/>
        <v>0</v>
      </c>
      <c r="I130" s="56">
        <f t="shared" si="99"/>
        <v>0</v>
      </c>
      <c r="J130" s="56">
        <f t="shared" si="99"/>
        <v>0</v>
      </c>
      <c r="K130" s="56">
        <f t="shared" si="99"/>
        <v>0</v>
      </c>
      <c r="L130" s="56">
        <f t="shared" si="99"/>
        <v>0</v>
      </c>
      <c r="M130" s="56">
        <f t="shared" si="99"/>
        <v>0</v>
      </c>
      <c r="N130" s="56">
        <f t="shared" si="99"/>
        <v>0</v>
      </c>
      <c r="O130" s="56">
        <f t="shared" si="99"/>
        <v>0</v>
      </c>
      <c r="P130" s="56">
        <f t="shared" si="99"/>
        <v>0</v>
      </c>
      <c r="Q130" s="56">
        <f t="shared" si="99"/>
        <v>0</v>
      </c>
      <c r="R130" s="56">
        <f t="shared" si="99"/>
        <v>0</v>
      </c>
      <c r="S130" s="56">
        <f t="shared" si="99"/>
        <v>0</v>
      </c>
      <c r="T130" s="56">
        <f t="shared" si="100"/>
        <v>0</v>
      </c>
      <c r="U130" s="56">
        <f t="shared" si="100"/>
        <v>0</v>
      </c>
      <c r="V130" s="56">
        <f t="shared" si="100"/>
        <v>0</v>
      </c>
      <c r="W130" s="56">
        <f t="shared" si="100"/>
        <v>0</v>
      </c>
      <c r="X130" s="56">
        <f t="shared" si="100"/>
        <v>0</v>
      </c>
      <c r="Y130" s="56">
        <f t="shared" si="100"/>
        <v>0</v>
      </c>
    </row>
    <row r="131" spans="1:25" s="75" customFormat="1" ht="49.5" hidden="1">
      <c r="A131" s="63" t="s">
        <v>43</v>
      </c>
      <c r="B131" s="64" t="s">
        <v>21</v>
      </c>
      <c r="C131" s="64" t="s">
        <v>82</v>
      </c>
      <c r="D131" s="73" t="s">
        <v>88</v>
      </c>
      <c r="E131" s="66">
        <v>240</v>
      </c>
      <c r="F131" s="56"/>
      <c r="G131" s="56"/>
      <c r="H131" s="56"/>
      <c r="I131" s="56"/>
      <c r="J131" s="56"/>
      <c r="K131" s="56"/>
      <c r="L131" s="56">
        <f>F131+H131+I131+J131+K131</f>
        <v>0</v>
      </c>
      <c r="M131" s="56">
        <f>G131+K131</f>
        <v>0</v>
      </c>
      <c r="N131" s="56"/>
      <c r="O131" s="56"/>
      <c r="P131" s="56"/>
      <c r="Q131" s="56"/>
      <c r="R131" s="56">
        <f>L131+N131+O131+P131+Q131</f>
        <v>0</v>
      </c>
      <c r="S131" s="56">
        <f>M131+Q131</f>
        <v>0</v>
      </c>
      <c r="T131" s="56"/>
      <c r="U131" s="56"/>
      <c r="V131" s="56"/>
      <c r="W131" s="56"/>
      <c r="X131" s="56">
        <f>R131+T131+U131+V131+W131</f>
        <v>0</v>
      </c>
      <c r="Y131" s="56">
        <f>S131+W131</f>
        <v>0</v>
      </c>
    </row>
    <row r="132" spans="1:25" ht="99">
      <c r="A132" s="61" t="s">
        <v>89</v>
      </c>
      <c r="B132" s="33" t="s">
        <v>21</v>
      </c>
      <c r="C132" s="33" t="s">
        <v>82</v>
      </c>
      <c r="D132" s="77" t="s">
        <v>90</v>
      </c>
      <c r="E132" s="33"/>
      <c r="F132" s="35">
        <f>F133</f>
        <v>620</v>
      </c>
      <c r="G132" s="35">
        <f>G133</f>
        <v>0</v>
      </c>
      <c r="H132" s="35">
        <f t="shared" ref="H132:W135" si="101">H133</f>
        <v>0</v>
      </c>
      <c r="I132" s="35">
        <f t="shared" si="101"/>
        <v>0</v>
      </c>
      <c r="J132" s="35">
        <f t="shared" si="101"/>
        <v>0</v>
      </c>
      <c r="K132" s="35">
        <f t="shared" si="101"/>
        <v>0</v>
      </c>
      <c r="L132" s="35">
        <f t="shared" si="101"/>
        <v>620</v>
      </c>
      <c r="M132" s="35">
        <f t="shared" si="101"/>
        <v>0</v>
      </c>
      <c r="N132" s="35">
        <f t="shared" si="101"/>
        <v>0</v>
      </c>
      <c r="O132" s="35">
        <f t="shared" si="101"/>
        <v>0</v>
      </c>
      <c r="P132" s="35">
        <f t="shared" si="101"/>
        <v>0</v>
      </c>
      <c r="Q132" s="35">
        <f t="shared" si="101"/>
        <v>0</v>
      </c>
      <c r="R132" s="35">
        <f t="shared" si="101"/>
        <v>620</v>
      </c>
      <c r="S132" s="35">
        <f t="shared" si="101"/>
        <v>0</v>
      </c>
      <c r="T132" s="35">
        <f t="shared" si="101"/>
        <v>0</v>
      </c>
      <c r="U132" s="35">
        <f t="shared" si="101"/>
        <v>0</v>
      </c>
      <c r="V132" s="35">
        <f t="shared" si="101"/>
        <v>0</v>
      </c>
      <c r="W132" s="35">
        <f t="shared" si="101"/>
        <v>0</v>
      </c>
      <c r="X132" s="35">
        <f t="shared" ref="T132:Y135" si="102">X133</f>
        <v>620</v>
      </c>
      <c r="Y132" s="35">
        <f t="shared" si="102"/>
        <v>0</v>
      </c>
    </row>
    <row r="133" spans="1:25" ht="16.5">
      <c r="A133" s="61" t="s">
        <v>85</v>
      </c>
      <c r="B133" s="33" t="s">
        <v>21</v>
      </c>
      <c r="C133" s="33" t="s">
        <v>82</v>
      </c>
      <c r="D133" s="77" t="s">
        <v>91</v>
      </c>
      <c r="E133" s="33"/>
      <c r="F133" s="35">
        <f t="shared" ref="F133:G135" si="103">F134</f>
        <v>620</v>
      </c>
      <c r="G133" s="35">
        <f t="shared" si="103"/>
        <v>0</v>
      </c>
      <c r="H133" s="35">
        <f t="shared" si="101"/>
        <v>0</v>
      </c>
      <c r="I133" s="35">
        <f t="shared" si="101"/>
        <v>0</v>
      </c>
      <c r="J133" s="35">
        <f t="shared" si="101"/>
        <v>0</v>
      </c>
      <c r="K133" s="35">
        <f t="shared" si="101"/>
        <v>0</v>
      </c>
      <c r="L133" s="35">
        <f t="shared" si="101"/>
        <v>620</v>
      </c>
      <c r="M133" s="35">
        <f t="shared" si="101"/>
        <v>0</v>
      </c>
      <c r="N133" s="35">
        <f t="shared" si="101"/>
        <v>0</v>
      </c>
      <c r="O133" s="35">
        <f t="shared" si="101"/>
        <v>0</v>
      </c>
      <c r="P133" s="35">
        <f t="shared" si="101"/>
        <v>0</v>
      </c>
      <c r="Q133" s="35">
        <f t="shared" si="101"/>
        <v>0</v>
      </c>
      <c r="R133" s="35">
        <f t="shared" si="101"/>
        <v>620</v>
      </c>
      <c r="S133" s="35">
        <f t="shared" si="101"/>
        <v>0</v>
      </c>
      <c r="T133" s="35">
        <f t="shared" si="102"/>
        <v>0</v>
      </c>
      <c r="U133" s="35">
        <f t="shared" si="102"/>
        <v>0</v>
      </c>
      <c r="V133" s="35">
        <f t="shared" si="102"/>
        <v>0</v>
      </c>
      <c r="W133" s="35">
        <f t="shared" si="102"/>
        <v>0</v>
      </c>
      <c r="X133" s="35">
        <f t="shared" si="102"/>
        <v>620</v>
      </c>
      <c r="Y133" s="35">
        <f t="shared" si="102"/>
        <v>0</v>
      </c>
    </row>
    <row r="134" spans="1:25" ht="33">
      <c r="A134" s="61" t="s">
        <v>87</v>
      </c>
      <c r="B134" s="33" t="s">
        <v>21</v>
      </c>
      <c r="C134" s="33" t="s">
        <v>82</v>
      </c>
      <c r="D134" s="77" t="s">
        <v>92</v>
      </c>
      <c r="E134" s="33"/>
      <c r="F134" s="35">
        <f t="shared" si="103"/>
        <v>620</v>
      </c>
      <c r="G134" s="35">
        <f t="shared" si="103"/>
        <v>0</v>
      </c>
      <c r="H134" s="35">
        <f t="shared" si="101"/>
        <v>0</v>
      </c>
      <c r="I134" s="35">
        <f t="shared" si="101"/>
        <v>0</v>
      </c>
      <c r="J134" s="35">
        <f t="shared" si="101"/>
        <v>0</v>
      </c>
      <c r="K134" s="35">
        <f t="shared" si="101"/>
        <v>0</v>
      </c>
      <c r="L134" s="35">
        <f t="shared" si="101"/>
        <v>620</v>
      </c>
      <c r="M134" s="35">
        <f t="shared" si="101"/>
        <v>0</v>
      </c>
      <c r="N134" s="35">
        <f t="shared" si="101"/>
        <v>0</v>
      </c>
      <c r="O134" s="35">
        <f t="shared" si="101"/>
        <v>0</v>
      </c>
      <c r="P134" s="35">
        <f t="shared" si="101"/>
        <v>0</v>
      </c>
      <c r="Q134" s="35">
        <f t="shared" si="101"/>
        <v>0</v>
      </c>
      <c r="R134" s="35">
        <f t="shared" si="101"/>
        <v>620</v>
      </c>
      <c r="S134" s="35">
        <f t="shared" si="101"/>
        <v>0</v>
      </c>
      <c r="T134" s="35">
        <f t="shared" si="102"/>
        <v>0</v>
      </c>
      <c r="U134" s="35">
        <f t="shared" si="102"/>
        <v>0</v>
      </c>
      <c r="V134" s="35">
        <f t="shared" si="102"/>
        <v>0</v>
      </c>
      <c r="W134" s="35">
        <f t="shared" si="102"/>
        <v>0</v>
      </c>
      <c r="X134" s="35">
        <f t="shared" si="102"/>
        <v>620</v>
      </c>
      <c r="Y134" s="35">
        <f t="shared" si="102"/>
        <v>0</v>
      </c>
    </row>
    <row r="135" spans="1:25" ht="33">
      <c r="A135" s="78" t="s">
        <v>42</v>
      </c>
      <c r="B135" s="33" t="s">
        <v>21</v>
      </c>
      <c r="C135" s="33" t="s">
        <v>82</v>
      </c>
      <c r="D135" s="77" t="s">
        <v>92</v>
      </c>
      <c r="E135" s="40">
        <v>200</v>
      </c>
      <c r="F135" s="35">
        <f t="shared" si="103"/>
        <v>620</v>
      </c>
      <c r="G135" s="35">
        <f t="shared" si="103"/>
        <v>0</v>
      </c>
      <c r="H135" s="35">
        <f t="shared" si="101"/>
        <v>0</v>
      </c>
      <c r="I135" s="35">
        <f t="shared" si="101"/>
        <v>0</v>
      </c>
      <c r="J135" s="35">
        <f t="shared" si="101"/>
        <v>0</v>
      </c>
      <c r="K135" s="35">
        <f t="shared" si="101"/>
        <v>0</v>
      </c>
      <c r="L135" s="35">
        <f t="shared" si="101"/>
        <v>620</v>
      </c>
      <c r="M135" s="35">
        <f t="shared" si="101"/>
        <v>0</v>
      </c>
      <c r="N135" s="35">
        <f t="shared" si="101"/>
        <v>0</v>
      </c>
      <c r="O135" s="35">
        <f t="shared" si="101"/>
        <v>0</v>
      </c>
      <c r="P135" s="35">
        <f t="shared" si="101"/>
        <v>0</v>
      </c>
      <c r="Q135" s="35">
        <f t="shared" si="101"/>
        <v>0</v>
      </c>
      <c r="R135" s="35">
        <f t="shared" si="101"/>
        <v>620</v>
      </c>
      <c r="S135" s="35">
        <f t="shared" si="101"/>
        <v>0</v>
      </c>
      <c r="T135" s="35">
        <f t="shared" si="102"/>
        <v>0</v>
      </c>
      <c r="U135" s="35">
        <f t="shared" si="102"/>
        <v>0</v>
      </c>
      <c r="V135" s="35">
        <f t="shared" si="102"/>
        <v>0</v>
      </c>
      <c r="W135" s="35">
        <f t="shared" si="102"/>
        <v>0</v>
      </c>
      <c r="X135" s="35">
        <f t="shared" si="102"/>
        <v>620</v>
      </c>
      <c r="Y135" s="35">
        <f t="shared" si="102"/>
        <v>0</v>
      </c>
    </row>
    <row r="136" spans="1:25" ht="49.5">
      <c r="A136" s="54" t="s">
        <v>43</v>
      </c>
      <c r="B136" s="33" t="s">
        <v>21</v>
      </c>
      <c r="C136" s="33" t="s">
        <v>82</v>
      </c>
      <c r="D136" s="77" t="s">
        <v>92</v>
      </c>
      <c r="E136" s="40">
        <v>240</v>
      </c>
      <c r="F136" s="35">
        <v>620</v>
      </c>
      <c r="G136" s="35"/>
      <c r="H136" s="36"/>
      <c r="I136" s="36"/>
      <c r="J136" s="36"/>
      <c r="K136" s="37"/>
      <c r="L136" s="35">
        <f>F136+H136+I136+J136+K136</f>
        <v>620</v>
      </c>
      <c r="M136" s="35">
        <f>G136+K136</f>
        <v>0</v>
      </c>
      <c r="N136" s="36"/>
      <c r="O136" s="36"/>
      <c r="P136" s="36"/>
      <c r="Q136" s="37"/>
      <c r="R136" s="35">
        <f>L136+N136+O136+P136+Q136</f>
        <v>620</v>
      </c>
      <c r="S136" s="35">
        <f>M136+Q136</f>
        <v>0</v>
      </c>
      <c r="T136" s="36"/>
      <c r="U136" s="36"/>
      <c r="V136" s="36"/>
      <c r="W136" s="37"/>
      <c r="X136" s="35">
        <f>R136+T136+U136+V136+W136</f>
        <v>620</v>
      </c>
      <c r="Y136" s="35">
        <f>S136+W136</f>
        <v>0</v>
      </c>
    </row>
    <row r="137" spans="1:25" ht="66">
      <c r="A137" s="32" t="s">
        <v>93</v>
      </c>
      <c r="B137" s="77" t="s">
        <v>21</v>
      </c>
      <c r="C137" s="77" t="s">
        <v>82</v>
      </c>
      <c r="D137" s="77" t="s">
        <v>94</v>
      </c>
      <c r="E137" s="77"/>
      <c r="F137" s="35">
        <f>F138+F142+F151+F164</f>
        <v>234712</v>
      </c>
      <c r="G137" s="35">
        <f>G138+G142+G151+G164</f>
        <v>725</v>
      </c>
      <c r="H137" s="35">
        <f t="shared" ref="H137:M137" si="104">H138+H142+H151+H164</f>
        <v>0</v>
      </c>
      <c r="I137" s="35">
        <f t="shared" si="104"/>
        <v>0</v>
      </c>
      <c r="J137" s="35">
        <f t="shared" si="104"/>
        <v>0</v>
      </c>
      <c r="K137" s="35">
        <f t="shared" si="104"/>
        <v>0</v>
      </c>
      <c r="L137" s="35">
        <f t="shared" si="104"/>
        <v>234712</v>
      </c>
      <c r="M137" s="35">
        <f t="shared" si="104"/>
        <v>725</v>
      </c>
      <c r="N137" s="35">
        <f t="shared" ref="N137:S137" si="105">N138+N142+N151+N164</f>
        <v>0</v>
      </c>
      <c r="O137" s="35">
        <f t="shared" si="105"/>
        <v>0</v>
      </c>
      <c r="P137" s="35">
        <f t="shared" si="105"/>
        <v>0</v>
      </c>
      <c r="Q137" s="35">
        <f t="shared" si="105"/>
        <v>0</v>
      </c>
      <c r="R137" s="35">
        <f t="shared" si="105"/>
        <v>234712</v>
      </c>
      <c r="S137" s="35">
        <f t="shared" si="105"/>
        <v>725</v>
      </c>
      <c r="T137" s="35">
        <f t="shared" ref="T137:Y137" si="106">T138+T142+T151+T164</f>
        <v>0</v>
      </c>
      <c r="U137" s="35">
        <f t="shared" si="106"/>
        <v>0</v>
      </c>
      <c r="V137" s="35">
        <f t="shared" si="106"/>
        <v>0</v>
      </c>
      <c r="W137" s="35">
        <f t="shared" si="106"/>
        <v>0</v>
      </c>
      <c r="X137" s="35">
        <f t="shared" si="106"/>
        <v>234712</v>
      </c>
      <c r="Y137" s="35">
        <f t="shared" si="106"/>
        <v>725</v>
      </c>
    </row>
    <row r="138" spans="1:25" ht="33">
      <c r="A138" s="48" t="s">
        <v>95</v>
      </c>
      <c r="B138" s="77" t="s">
        <v>21</v>
      </c>
      <c r="C138" s="77" t="s">
        <v>82</v>
      </c>
      <c r="D138" s="77" t="s">
        <v>96</v>
      </c>
      <c r="E138" s="77"/>
      <c r="F138" s="35">
        <f t="shared" ref="F138:U140" si="107">F139</f>
        <v>199533</v>
      </c>
      <c r="G138" s="35">
        <f t="shared" si="107"/>
        <v>0</v>
      </c>
      <c r="H138" s="35">
        <f t="shared" si="107"/>
        <v>0</v>
      </c>
      <c r="I138" s="35">
        <f t="shared" si="107"/>
        <v>0</v>
      </c>
      <c r="J138" s="35">
        <f t="shared" si="107"/>
        <v>0</v>
      </c>
      <c r="K138" s="35">
        <f t="shared" si="107"/>
        <v>0</v>
      </c>
      <c r="L138" s="35">
        <f t="shared" si="107"/>
        <v>199533</v>
      </c>
      <c r="M138" s="35">
        <f t="shared" si="107"/>
        <v>0</v>
      </c>
      <c r="N138" s="35">
        <f t="shared" si="107"/>
        <v>0</v>
      </c>
      <c r="O138" s="35">
        <f t="shared" si="107"/>
        <v>0</v>
      </c>
      <c r="P138" s="35">
        <f t="shared" si="107"/>
        <v>0</v>
      </c>
      <c r="Q138" s="35">
        <f t="shared" si="107"/>
        <v>0</v>
      </c>
      <c r="R138" s="35">
        <f t="shared" si="107"/>
        <v>199533</v>
      </c>
      <c r="S138" s="35">
        <f t="shared" si="107"/>
        <v>0</v>
      </c>
      <c r="T138" s="35">
        <f t="shared" si="107"/>
        <v>0</v>
      </c>
      <c r="U138" s="35">
        <f t="shared" si="107"/>
        <v>0</v>
      </c>
      <c r="V138" s="35">
        <f t="shared" ref="T138:Y140" si="108">V139</f>
        <v>0</v>
      </c>
      <c r="W138" s="35">
        <f t="shared" si="108"/>
        <v>0</v>
      </c>
      <c r="X138" s="35">
        <f t="shared" si="108"/>
        <v>199533</v>
      </c>
      <c r="Y138" s="35">
        <f t="shared" si="108"/>
        <v>0</v>
      </c>
    </row>
    <row r="139" spans="1:25" ht="33">
      <c r="A139" s="42" t="s">
        <v>97</v>
      </c>
      <c r="B139" s="77" t="s">
        <v>21</v>
      </c>
      <c r="C139" s="77" t="s">
        <v>82</v>
      </c>
      <c r="D139" s="77" t="s">
        <v>98</v>
      </c>
      <c r="E139" s="77"/>
      <c r="F139" s="35">
        <f t="shared" si="107"/>
        <v>199533</v>
      </c>
      <c r="G139" s="35">
        <f t="shared" si="107"/>
        <v>0</v>
      </c>
      <c r="H139" s="35">
        <f t="shared" si="107"/>
        <v>0</v>
      </c>
      <c r="I139" s="35">
        <f t="shared" si="107"/>
        <v>0</v>
      </c>
      <c r="J139" s="35">
        <f t="shared" si="107"/>
        <v>0</v>
      </c>
      <c r="K139" s="35">
        <f t="shared" si="107"/>
        <v>0</v>
      </c>
      <c r="L139" s="35">
        <f t="shared" si="107"/>
        <v>199533</v>
      </c>
      <c r="M139" s="35">
        <f t="shared" si="107"/>
        <v>0</v>
      </c>
      <c r="N139" s="35">
        <f t="shared" si="107"/>
        <v>0</v>
      </c>
      <c r="O139" s="35">
        <f t="shared" si="107"/>
        <v>0</v>
      </c>
      <c r="P139" s="35">
        <f t="shared" si="107"/>
        <v>0</v>
      </c>
      <c r="Q139" s="35">
        <f t="shared" si="107"/>
        <v>0</v>
      </c>
      <c r="R139" s="35">
        <f t="shared" si="107"/>
        <v>199533</v>
      </c>
      <c r="S139" s="35">
        <f t="shared" si="107"/>
        <v>0</v>
      </c>
      <c r="T139" s="35">
        <f t="shared" si="108"/>
        <v>0</v>
      </c>
      <c r="U139" s="35">
        <f t="shared" si="108"/>
        <v>0</v>
      </c>
      <c r="V139" s="35">
        <f t="shared" si="108"/>
        <v>0</v>
      </c>
      <c r="W139" s="35">
        <f t="shared" si="108"/>
        <v>0</v>
      </c>
      <c r="X139" s="35">
        <f t="shared" si="108"/>
        <v>199533</v>
      </c>
      <c r="Y139" s="35">
        <f t="shared" si="108"/>
        <v>0</v>
      </c>
    </row>
    <row r="140" spans="1:25" ht="49.5">
      <c r="A140" s="32" t="s">
        <v>99</v>
      </c>
      <c r="B140" s="77" t="s">
        <v>21</v>
      </c>
      <c r="C140" s="77" t="s">
        <v>82</v>
      </c>
      <c r="D140" s="77" t="s">
        <v>98</v>
      </c>
      <c r="E140" s="79">
        <v>600</v>
      </c>
      <c r="F140" s="35">
        <f t="shared" si="107"/>
        <v>199533</v>
      </c>
      <c r="G140" s="35">
        <f t="shared" si="107"/>
        <v>0</v>
      </c>
      <c r="H140" s="35">
        <f t="shared" si="107"/>
        <v>0</v>
      </c>
      <c r="I140" s="35">
        <f t="shared" si="107"/>
        <v>0</v>
      </c>
      <c r="J140" s="35">
        <f t="shared" si="107"/>
        <v>0</v>
      </c>
      <c r="K140" s="35">
        <f t="shared" si="107"/>
        <v>0</v>
      </c>
      <c r="L140" s="35">
        <f t="shared" si="107"/>
        <v>199533</v>
      </c>
      <c r="M140" s="35">
        <f t="shared" si="107"/>
        <v>0</v>
      </c>
      <c r="N140" s="35">
        <f t="shared" si="107"/>
        <v>0</v>
      </c>
      <c r="O140" s="35">
        <f t="shared" si="107"/>
        <v>0</v>
      </c>
      <c r="P140" s="35">
        <f t="shared" si="107"/>
        <v>0</v>
      </c>
      <c r="Q140" s="35">
        <f t="shared" si="107"/>
        <v>0</v>
      </c>
      <c r="R140" s="35">
        <f t="shared" si="107"/>
        <v>199533</v>
      </c>
      <c r="S140" s="35">
        <f t="shared" si="107"/>
        <v>0</v>
      </c>
      <c r="T140" s="35">
        <f t="shared" si="108"/>
        <v>0</v>
      </c>
      <c r="U140" s="35">
        <f t="shared" si="108"/>
        <v>0</v>
      </c>
      <c r="V140" s="35">
        <f t="shared" si="108"/>
        <v>0</v>
      </c>
      <c r="W140" s="35">
        <f t="shared" si="108"/>
        <v>0</v>
      </c>
      <c r="X140" s="35">
        <f t="shared" si="108"/>
        <v>199533</v>
      </c>
      <c r="Y140" s="35">
        <f t="shared" si="108"/>
        <v>0</v>
      </c>
    </row>
    <row r="141" spans="1:25" ht="16.5">
      <c r="A141" s="32" t="s">
        <v>100</v>
      </c>
      <c r="B141" s="77" t="s">
        <v>21</v>
      </c>
      <c r="C141" s="77" t="s">
        <v>82</v>
      </c>
      <c r="D141" s="77" t="s">
        <v>98</v>
      </c>
      <c r="E141" s="79">
        <v>620</v>
      </c>
      <c r="F141" s="35">
        <f>195424+4109</f>
        <v>199533</v>
      </c>
      <c r="G141" s="35"/>
      <c r="H141" s="36"/>
      <c r="I141" s="36"/>
      <c r="J141" s="36"/>
      <c r="K141" s="37"/>
      <c r="L141" s="35">
        <f>F141+H141+I141+J141+K141</f>
        <v>199533</v>
      </c>
      <c r="M141" s="35">
        <f>G141+K141</f>
        <v>0</v>
      </c>
      <c r="N141" s="36"/>
      <c r="O141" s="36"/>
      <c r="P141" s="36"/>
      <c r="Q141" s="37"/>
      <c r="R141" s="35">
        <f>L141+N141+O141+P141+Q141</f>
        <v>199533</v>
      </c>
      <c r="S141" s="35">
        <f>M141+Q141</f>
        <v>0</v>
      </c>
      <c r="T141" s="36"/>
      <c r="U141" s="36"/>
      <c r="V141" s="36"/>
      <c r="W141" s="37"/>
      <c r="X141" s="35">
        <f>R141+T141+U141+V141+W141</f>
        <v>199533</v>
      </c>
      <c r="Y141" s="35">
        <f>S141+W141</f>
        <v>0</v>
      </c>
    </row>
    <row r="142" spans="1:25" ht="16.5">
      <c r="A142" s="32" t="s">
        <v>85</v>
      </c>
      <c r="B142" s="77" t="s">
        <v>21</v>
      </c>
      <c r="C142" s="77" t="s">
        <v>82</v>
      </c>
      <c r="D142" s="77" t="s">
        <v>101</v>
      </c>
      <c r="E142" s="77"/>
      <c r="F142" s="35">
        <f>F143+F148</f>
        <v>34454</v>
      </c>
      <c r="G142" s="35">
        <f>G143+G148</f>
        <v>0</v>
      </c>
      <c r="H142" s="35">
        <f t="shared" ref="H142:M142" si="109">H143+H148</f>
        <v>0</v>
      </c>
      <c r="I142" s="35">
        <f t="shared" si="109"/>
        <v>0</v>
      </c>
      <c r="J142" s="35">
        <f t="shared" si="109"/>
        <v>0</v>
      </c>
      <c r="K142" s="35">
        <f t="shared" si="109"/>
        <v>0</v>
      </c>
      <c r="L142" s="35">
        <f t="shared" si="109"/>
        <v>34454</v>
      </c>
      <c r="M142" s="35">
        <f t="shared" si="109"/>
        <v>0</v>
      </c>
      <c r="N142" s="35">
        <f t="shared" ref="N142:S142" si="110">N143+N148</f>
        <v>0</v>
      </c>
      <c r="O142" s="35">
        <f t="shared" si="110"/>
        <v>0</v>
      </c>
      <c r="P142" s="35">
        <f t="shared" si="110"/>
        <v>0</v>
      </c>
      <c r="Q142" s="35">
        <f t="shared" si="110"/>
        <v>0</v>
      </c>
      <c r="R142" s="35">
        <f t="shared" si="110"/>
        <v>34454</v>
      </c>
      <c r="S142" s="35">
        <f t="shared" si="110"/>
        <v>0</v>
      </c>
      <c r="T142" s="35">
        <f t="shared" ref="T142:Y142" si="111">T143+T148</f>
        <v>0</v>
      </c>
      <c r="U142" s="35">
        <f t="shared" si="111"/>
        <v>0</v>
      </c>
      <c r="V142" s="35">
        <f t="shared" si="111"/>
        <v>0</v>
      </c>
      <c r="W142" s="35">
        <f t="shared" si="111"/>
        <v>0</v>
      </c>
      <c r="X142" s="35">
        <f t="shared" si="111"/>
        <v>34454</v>
      </c>
      <c r="Y142" s="35">
        <f t="shared" si="111"/>
        <v>0</v>
      </c>
    </row>
    <row r="143" spans="1:25" ht="33">
      <c r="A143" s="42" t="s">
        <v>102</v>
      </c>
      <c r="B143" s="77" t="s">
        <v>21</v>
      </c>
      <c r="C143" s="77" t="s">
        <v>82</v>
      </c>
      <c r="D143" s="77" t="s">
        <v>103</v>
      </c>
      <c r="E143" s="77"/>
      <c r="F143" s="35">
        <f>F144+F146</f>
        <v>33857</v>
      </c>
      <c r="G143" s="35">
        <f>G144+G146</f>
        <v>0</v>
      </c>
      <c r="H143" s="35">
        <f t="shared" ref="H143:M143" si="112">H144+H146</f>
        <v>0</v>
      </c>
      <c r="I143" s="35">
        <f t="shared" si="112"/>
        <v>0</v>
      </c>
      <c r="J143" s="35">
        <f t="shared" si="112"/>
        <v>0</v>
      </c>
      <c r="K143" s="35">
        <f t="shared" si="112"/>
        <v>0</v>
      </c>
      <c r="L143" s="35">
        <f t="shared" si="112"/>
        <v>33857</v>
      </c>
      <c r="M143" s="35">
        <f t="shared" si="112"/>
        <v>0</v>
      </c>
      <c r="N143" s="35">
        <f t="shared" ref="N143:S143" si="113">N144+N146</f>
        <v>0</v>
      </c>
      <c r="O143" s="35">
        <f t="shared" si="113"/>
        <v>0</v>
      </c>
      <c r="P143" s="35">
        <f t="shared" si="113"/>
        <v>0</v>
      </c>
      <c r="Q143" s="35">
        <f t="shared" si="113"/>
        <v>0</v>
      </c>
      <c r="R143" s="35">
        <f t="shared" si="113"/>
        <v>33857</v>
      </c>
      <c r="S143" s="35">
        <f t="shared" si="113"/>
        <v>0</v>
      </c>
      <c r="T143" s="35">
        <f t="shared" ref="T143:Y143" si="114">T144+T146</f>
        <v>0</v>
      </c>
      <c r="U143" s="35">
        <f t="shared" si="114"/>
        <v>0</v>
      </c>
      <c r="V143" s="35">
        <f t="shared" si="114"/>
        <v>0</v>
      </c>
      <c r="W143" s="35">
        <f t="shared" si="114"/>
        <v>0</v>
      </c>
      <c r="X143" s="35">
        <f t="shared" si="114"/>
        <v>33857</v>
      </c>
      <c r="Y143" s="35">
        <f t="shared" si="114"/>
        <v>0</v>
      </c>
    </row>
    <row r="144" spans="1:25" ht="33">
      <c r="A144" s="32" t="s">
        <v>42</v>
      </c>
      <c r="B144" s="77" t="s">
        <v>21</v>
      </c>
      <c r="C144" s="77" t="s">
        <v>82</v>
      </c>
      <c r="D144" s="77" t="s">
        <v>103</v>
      </c>
      <c r="E144" s="79">
        <v>200</v>
      </c>
      <c r="F144" s="35">
        <f>F145</f>
        <v>33857</v>
      </c>
      <c r="G144" s="35">
        <f>G145</f>
        <v>0</v>
      </c>
      <c r="H144" s="35">
        <f t="shared" ref="H144:Y144" si="115">H145</f>
        <v>0</v>
      </c>
      <c r="I144" s="35">
        <f t="shared" si="115"/>
        <v>0</v>
      </c>
      <c r="J144" s="35">
        <f t="shared" si="115"/>
        <v>0</v>
      </c>
      <c r="K144" s="35">
        <f t="shared" si="115"/>
        <v>0</v>
      </c>
      <c r="L144" s="35">
        <f t="shared" si="115"/>
        <v>33857</v>
      </c>
      <c r="M144" s="35">
        <f t="shared" si="115"/>
        <v>0</v>
      </c>
      <c r="N144" s="35">
        <f t="shared" si="115"/>
        <v>0</v>
      </c>
      <c r="O144" s="35">
        <f t="shared" si="115"/>
        <v>0</v>
      </c>
      <c r="P144" s="35">
        <f t="shared" si="115"/>
        <v>0</v>
      </c>
      <c r="Q144" s="35">
        <f t="shared" si="115"/>
        <v>0</v>
      </c>
      <c r="R144" s="35">
        <f t="shared" si="115"/>
        <v>33857</v>
      </c>
      <c r="S144" s="35">
        <f t="shared" si="115"/>
        <v>0</v>
      </c>
      <c r="T144" s="35">
        <f t="shared" si="115"/>
        <v>0</v>
      </c>
      <c r="U144" s="35">
        <f t="shared" si="115"/>
        <v>0</v>
      </c>
      <c r="V144" s="35">
        <f t="shared" si="115"/>
        <v>0</v>
      </c>
      <c r="W144" s="35">
        <f t="shared" si="115"/>
        <v>0</v>
      </c>
      <c r="X144" s="35">
        <f t="shared" si="115"/>
        <v>33857</v>
      </c>
      <c r="Y144" s="35">
        <f t="shared" si="115"/>
        <v>0</v>
      </c>
    </row>
    <row r="145" spans="1:25" ht="49.5">
      <c r="A145" s="42" t="s">
        <v>43</v>
      </c>
      <c r="B145" s="77" t="s">
        <v>21</v>
      </c>
      <c r="C145" s="77" t="s">
        <v>82</v>
      </c>
      <c r="D145" s="77" t="s">
        <v>103</v>
      </c>
      <c r="E145" s="79">
        <v>240</v>
      </c>
      <c r="F145" s="35">
        <f>1944+27497+4416</f>
        <v>33857</v>
      </c>
      <c r="G145" s="35"/>
      <c r="H145" s="36"/>
      <c r="I145" s="36"/>
      <c r="J145" s="36"/>
      <c r="K145" s="37"/>
      <c r="L145" s="35">
        <f>F145+H145+I145+J145+K145</f>
        <v>33857</v>
      </c>
      <c r="M145" s="35">
        <f>G145+K145</f>
        <v>0</v>
      </c>
      <c r="N145" s="36"/>
      <c r="O145" s="36"/>
      <c r="P145" s="36"/>
      <c r="Q145" s="37"/>
      <c r="R145" s="35">
        <f>L145+N145+O145+P145+Q145</f>
        <v>33857</v>
      </c>
      <c r="S145" s="35">
        <f>M145+Q145</f>
        <v>0</v>
      </c>
      <c r="T145" s="36"/>
      <c r="U145" s="36"/>
      <c r="V145" s="36"/>
      <c r="W145" s="37"/>
      <c r="X145" s="35">
        <f>R145+T145+U145+V145+W145</f>
        <v>33857</v>
      </c>
      <c r="Y145" s="35">
        <f>S145+W145</f>
        <v>0</v>
      </c>
    </row>
    <row r="146" spans="1:25" s="75" customFormat="1" ht="16.5" hidden="1">
      <c r="A146" s="80" t="s">
        <v>47</v>
      </c>
      <c r="B146" s="81" t="s">
        <v>21</v>
      </c>
      <c r="C146" s="81" t="s">
        <v>82</v>
      </c>
      <c r="D146" s="81" t="s">
        <v>103</v>
      </c>
      <c r="E146" s="82">
        <v>800</v>
      </c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</row>
    <row r="147" spans="1:25" s="75" customFormat="1" ht="16.5" hidden="1">
      <c r="A147" s="80" t="s">
        <v>49</v>
      </c>
      <c r="B147" s="81" t="s">
        <v>21</v>
      </c>
      <c r="C147" s="81" t="s">
        <v>82</v>
      </c>
      <c r="D147" s="81" t="s">
        <v>103</v>
      </c>
      <c r="E147" s="82">
        <v>850</v>
      </c>
      <c r="F147" s="83"/>
      <c r="G147" s="83"/>
      <c r="H147" s="56"/>
      <c r="I147" s="56"/>
      <c r="J147" s="56"/>
      <c r="K147" s="56"/>
      <c r="L147" s="56">
        <f>F147+H147+I147+J147+K147</f>
        <v>0</v>
      </c>
      <c r="M147" s="56">
        <f>G147+K147</f>
        <v>0</v>
      </c>
      <c r="N147" s="56"/>
      <c r="O147" s="56"/>
      <c r="P147" s="56"/>
      <c r="Q147" s="56"/>
      <c r="R147" s="56">
        <f>L147+N147+O147+P147+Q147</f>
        <v>0</v>
      </c>
      <c r="S147" s="56">
        <f>M147+Q147</f>
        <v>0</v>
      </c>
      <c r="T147" s="56"/>
      <c r="U147" s="56"/>
      <c r="V147" s="56"/>
      <c r="W147" s="56"/>
      <c r="X147" s="56">
        <f>R147+T147+U147+V147+W147</f>
        <v>0</v>
      </c>
      <c r="Y147" s="56">
        <f>S147+W147</f>
        <v>0</v>
      </c>
    </row>
    <row r="148" spans="1:25" ht="49.5">
      <c r="A148" s="42" t="s">
        <v>104</v>
      </c>
      <c r="B148" s="77" t="s">
        <v>21</v>
      </c>
      <c r="C148" s="77" t="s">
        <v>82</v>
      </c>
      <c r="D148" s="77" t="s">
        <v>105</v>
      </c>
      <c r="E148" s="77"/>
      <c r="F148" s="35">
        <f>F149</f>
        <v>597</v>
      </c>
      <c r="G148" s="35">
        <f>G149</f>
        <v>0</v>
      </c>
      <c r="H148" s="35">
        <f t="shared" ref="H148:W149" si="116">H149</f>
        <v>0</v>
      </c>
      <c r="I148" s="35">
        <f t="shared" si="116"/>
        <v>0</v>
      </c>
      <c r="J148" s="35">
        <f t="shared" si="116"/>
        <v>0</v>
      </c>
      <c r="K148" s="35">
        <f t="shared" si="116"/>
        <v>0</v>
      </c>
      <c r="L148" s="35">
        <f t="shared" si="116"/>
        <v>597</v>
      </c>
      <c r="M148" s="35">
        <f t="shared" si="116"/>
        <v>0</v>
      </c>
      <c r="N148" s="35">
        <f t="shared" si="116"/>
        <v>0</v>
      </c>
      <c r="O148" s="35">
        <f t="shared" si="116"/>
        <v>0</v>
      </c>
      <c r="P148" s="35">
        <f t="shared" si="116"/>
        <v>0</v>
      </c>
      <c r="Q148" s="35">
        <f t="shared" si="116"/>
        <v>0</v>
      </c>
      <c r="R148" s="35">
        <f t="shared" si="116"/>
        <v>597</v>
      </c>
      <c r="S148" s="35">
        <f t="shared" si="116"/>
        <v>0</v>
      </c>
      <c r="T148" s="35">
        <f t="shared" si="116"/>
        <v>0</v>
      </c>
      <c r="U148" s="35">
        <f t="shared" si="116"/>
        <v>0</v>
      </c>
      <c r="V148" s="35">
        <f t="shared" si="116"/>
        <v>0</v>
      </c>
      <c r="W148" s="35">
        <f t="shared" si="116"/>
        <v>0</v>
      </c>
      <c r="X148" s="35">
        <f t="shared" ref="T148:Y149" si="117">X149</f>
        <v>597</v>
      </c>
      <c r="Y148" s="35">
        <f t="shared" si="117"/>
        <v>0</v>
      </c>
    </row>
    <row r="149" spans="1:25" ht="49.5">
      <c r="A149" s="32" t="s">
        <v>99</v>
      </c>
      <c r="B149" s="77" t="s">
        <v>21</v>
      </c>
      <c r="C149" s="77" t="s">
        <v>82</v>
      </c>
      <c r="D149" s="77" t="s">
        <v>105</v>
      </c>
      <c r="E149" s="79">
        <v>600</v>
      </c>
      <c r="F149" s="35">
        <f>F150</f>
        <v>597</v>
      </c>
      <c r="G149" s="35">
        <f>G150</f>
        <v>0</v>
      </c>
      <c r="H149" s="35">
        <f t="shared" si="116"/>
        <v>0</v>
      </c>
      <c r="I149" s="35">
        <f t="shared" si="116"/>
        <v>0</v>
      </c>
      <c r="J149" s="35">
        <f t="shared" si="116"/>
        <v>0</v>
      </c>
      <c r="K149" s="35">
        <f t="shared" si="116"/>
        <v>0</v>
      </c>
      <c r="L149" s="35">
        <f t="shared" si="116"/>
        <v>597</v>
      </c>
      <c r="M149" s="35">
        <f t="shared" si="116"/>
        <v>0</v>
      </c>
      <c r="N149" s="35">
        <f t="shared" si="116"/>
        <v>0</v>
      </c>
      <c r="O149" s="35">
        <f t="shared" si="116"/>
        <v>0</v>
      </c>
      <c r="P149" s="35">
        <f t="shared" si="116"/>
        <v>0</v>
      </c>
      <c r="Q149" s="35">
        <f t="shared" si="116"/>
        <v>0</v>
      </c>
      <c r="R149" s="35">
        <f t="shared" si="116"/>
        <v>597</v>
      </c>
      <c r="S149" s="35">
        <f t="shared" si="116"/>
        <v>0</v>
      </c>
      <c r="T149" s="35">
        <f t="shared" si="117"/>
        <v>0</v>
      </c>
      <c r="U149" s="35">
        <f t="shared" si="117"/>
        <v>0</v>
      </c>
      <c r="V149" s="35">
        <f t="shared" si="117"/>
        <v>0</v>
      </c>
      <c r="W149" s="35">
        <f t="shared" si="117"/>
        <v>0</v>
      </c>
      <c r="X149" s="35">
        <f t="shared" si="117"/>
        <v>597</v>
      </c>
      <c r="Y149" s="35">
        <f t="shared" si="117"/>
        <v>0</v>
      </c>
    </row>
    <row r="150" spans="1:25" ht="16.5">
      <c r="A150" s="32" t="s">
        <v>100</v>
      </c>
      <c r="B150" s="77" t="s">
        <v>21</v>
      </c>
      <c r="C150" s="77" t="s">
        <v>82</v>
      </c>
      <c r="D150" s="77" t="s">
        <v>105</v>
      </c>
      <c r="E150" s="79">
        <v>620</v>
      </c>
      <c r="F150" s="35">
        <v>597</v>
      </c>
      <c r="G150" s="35"/>
      <c r="H150" s="36"/>
      <c r="I150" s="36"/>
      <c r="J150" s="36"/>
      <c r="K150" s="37"/>
      <c r="L150" s="35">
        <f>F150+H150+I150+J150+K150</f>
        <v>597</v>
      </c>
      <c r="M150" s="35">
        <f>G150+K150</f>
        <v>0</v>
      </c>
      <c r="N150" s="36"/>
      <c r="O150" s="36"/>
      <c r="P150" s="36"/>
      <c r="Q150" s="37"/>
      <c r="R150" s="35">
        <f>L150+N150+O150+P150+Q150</f>
        <v>597</v>
      </c>
      <c r="S150" s="35">
        <f>M150+Q150</f>
        <v>0</v>
      </c>
      <c r="T150" s="36"/>
      <c r="U150" s="36"/>
      <c r="V150" s="36"/>
      <c r="W150" s="37"/>
      <c r="X150" s="35">
        <f>R150+T150+U150+V150+W150</f>
        <v>597</v>
      </c>
      <c r="Y150" s="35">
        <f>S150+W150</f>
        <v>0</v>
      </c>
    </row>
    <row r="151" spans="1:25" s="84" customFormat="1" ht="16.5">
      <c r="A151" s="32" t="s">
        <v>53</v>
      </c>
      <c r="B151" s="77" t="s">
        <v>21</v>
      </c>
      <c r="C151" s="77" t="s">
        <v>82</v>
      </c>
      <c r="D151" s="77" t="s">
        <v>106</v>
      </c>
      <c r="E151" s="77"/>
      <c r="F151" s="35">
        <f>F152+F155+F158+F161</f>
        <v>725</v>
      </c>
      <c r="G151" s="35">
        <f>G152+G155+G158+G161</f>
        <v>725</v>
      </c>
      <c r="H151" s="35">
        <f t="shared" ref="H151:M151" si="118">H152+H155+H158+H161</f>
        <v>0</v>
      </c>
      <c r="I151" s="35">
        <f t="shared" si="118"/>
        <v>0</v>
      </c>
      <c r="J151" s="35">
        <f t="shared" si="118"/>
        <v>0</v>
      </c>
      <c r="K151" s="35">
        <f t="shared" si="118"/>
        <v>0</v>
      </c>
      <c r="L151" s="35">
        <f t="shared" si="118"/>
        <v>725</v>
      </c>
      <c r="M151" s="35">
        <f t="shared" si="118"/>
        <v>725</v>
      </c>
      <c r="N151" s="35">
        <f t="shared" ref="N151:S151" si="119">N152+N155+N158+N161</f>
        <v>0</v>
      </c>
      <c r="O151" s="35">
        <f t="shared" si="119"/>
        <v>0</v>
      </c>
      <c r="P151" s="35">
        <f t="shared" si="119"/>
        <v>0</v>
      </c>
      <c r="Q151" s="35">
        <f t="shared" si="119"/>
        <v>0</v>
      </c>
      <c r="R151" s="35">
        <f t="shared" si="119"/>
        <v>725</v>
      </c>
      <c r="S151" s="35">
        <f t="shared" si="119"/>
        <v>725</v>
      </c>
      <c r="T151" s="35">
        <f t="shared" ref="T151:Y151" si="120">T152+T155+T158+T161</f>
        <v>0</v>
      </c>
      <c r="U151" s="35">
        <f t="shared" si="120"/>
        <v>0</v>
      </c>
      <c r="V151" s="35">
        <f t="shared" si="120"/>
        <v>0</v>
      </c>
      <c r="W151" s="35">
        <f t="shared" si="120"/>
        <v>0</v>
      </c>
      <c r="X151" s="35">
        <f t="shared" si="120"/>
        <v>725</v>
      </c>
      <c r="Y151" s="35">
        <f t="shared" si="120"/>
        <v>725</v>
      </c>
    </row>
    <row r="152" spans="1:25" s="84" customFormat="1" ht="33">
      <c r="A152" s="32" t="s">
        <v>57</v>
      </c>
      <c r="B152" s="77" t="s">
        <v>21</v>
      </c>
      <c r="C152" s="77" t="s">
        <v>82</v>
      </c>
      <c r="D152" s="77" t="s">
        <v>107</v>
      </c>
      <c r="E152" s="77"/>
      <c r="F152" s="35">
        <f>F153</f>
        <v>408</v>
      </c>
      <c r="G152" s="35">
        <f>G153</f>
        <v>408</v>
      </c>
      <c r="H152" s="35">
        <f t="shared" ref="H152:W153" si="121">H153</f>
        <v>0</v>
      </c>
      <c r="I152" s="35">
        <f t="shared" si="121"/>
        <v>0</v>
      </c>
      <c r="J152" s="35">
        <f t="shared" si="121"/>
        <v>0</v>
      </c>
      <c r="K152" s="35">
        <f t="shared" si="121"/>
        <v>0</v>
      </c>
      <c r="L152" s="35">
        <f t="shared" si="121"/>
        <v>408</v>
      </c>
      <c r="M152" s="35">
        <f t="shared" si="121"/>
        <v>408</v>
      </c>
      <c r="N152" s="35">
        <f t="shared" si="121"/>
        <v>0</v>
      </c>
      <c r="O152" s="35">
        <f t="shared" si="121"/>
        <v>0</v>
      </c>
      <c r="P152" s="35">
        <f t="shared" si="121"/>
        <v>0</v>
      </c>
      <c r="Q152" s="35">
        <f t="shared" si="121"/>
        <v>0</v>
      </c>
      <c r="R152" s="35">
        <f t="shared" si="121"/>
        <v>408</v>
      </c>
      <c r="S152" s="35">
        <f t="shared" si="121"/>
        <v>408</v>
      </c>
      <c r="T152" s="35">
        <f t="shared" si="121"/>
        <v>0</v>
      </c>
      <c r="U152" s="35">
        <f t="shared" si="121"/>
        <v>0</v>
      </c>
      <c r="V152" s="35">
        <f t="shared" si="121"/>
        <v>0</v>
      </c>
      <c r="W152" s="35">
        <f t="shared" si="121"/>
        <v>0</v>
      </c>
      <c r="X152" s="35">
        <f t="shared" ref="T152:Y153" si="122">X153</f>
        <v>408</v>
      </c>
      <c r="Y152" s="35">
        <f t="shared" si="122"/>
        <v>408</v>
      </c>
    </row>
    <row r="153" spans="1:25" s="84" customFormat="1" ht="33">
      <c r="A153" s="32" t="s">
        <v>42</v>
      </c>
      <c r="B153" s="77" t="s">
        <v>21</v>
      </c>
      <c r="C153" s="77" t="s">
        <v>82</v>
      </c>
      <c r="D153" s="77" t="s">
        <v>107</v>
      </c>
      <c r="E153" s="79">
        <v>200</v>
      </c>
      <c r="F153" s="35">
        <f>F154</f>
        <v>408</v>
      </c>
      <c r="G153" s="35">
        <f>G154</f>
        <v>408</v>
      </c>
      <c r="H153" s="35">
        <f t="shared" si="121"/>
        <v>0</v>
      </c>
      <c r="I153" s="35">
        <f t="shared" si="121"/>
        <v>0</v>
      </c>
      <c r="J153" s="35">
        <f t="shared" si="121"/>
        <v>0</v>
      </c>
      <c r="K153" s="35">
        <f t="shared" si="121"/>
        <v>0</v>
      </c>
      <c r="L153" s="35">
        <f t="shared" si="121"/>
        <v>408</v>
      </c>
      <c r="M153" s="35">
        <f t="shared" si="121"/>
        <v>408</v>
      </c>
      <c r="N153" s="35">
        <f t="shared" si="121"/>
        <v>0</v>
      </c>
      <c r="O153" s="35">
        <f t="shared" si="121"/>
        <v>0</v>
      </c>
      <c r="P153" s="35">
        <f t="shared" si="121"/>
        <v>0</v>
      </c>
      <c r="Q153" s="35">
        <f t="shared" si="121"/>
        <v>0</v>
      </c>
      <c r="R153" s="35">
        <f t="shared" si="121"/>
        <v>408</v>
      </c>
      <c r="S153" s="35">
        <f t="shared" si="121"/>
        <v>408</v>
      </c>
      <c r="T153" s="35">
        <f t="shared" si="122"/>
        <v>0</v>
      </c>
      <c r="U153" s="35">
        <f t="shared" si="122"/>
        <v>0</v>
      </c>
      <c r="V153" s="35">
        <f t="shared" si="122"/>
        <v>0</v>
      </c>
      <c r="W153" s="35">
        <f t="shared" si="122"/>
        <v>0</v>
      </c>
      <c r="X153" s="35">
        <f t="shared" si="122"/>
        <v>408</v>
      </c>
      <c r="Y153" s="35">
        <f t="shared" si="122"/>
        <v>408</v>
      </c>
    </row>
    <row r="154" spans="1:25" s="84" customFormat="1" ht="49.5">
      <c r="A154" s="32" t="s">
        <v>43</v>
      </c>
      <c r="B154" s="77" t="s">
        <v>21</v>
      </c>
      <c r="C154" s="77" t="s">
        <v>82</v>
      </c>
      <c r="D154" s="77" t="s">
        <v>107</v>
      </c>
      <c r="E154" s="79">
        <v>240</v>
      </c>
      <c r="F154" s="35">
        <v>408</v>
      </c>
      <c r="G154" s="35">
        <v>408</v>
      </c>
      <c r="H154" s="36"/>
      <c r="I154" s="36"/>
      <c r="J154" s="36"/>
      <c r="K154" s="37"/>
      <c r="L154" s="35">
        <f>F154+H154+I154+J154+K154</f>
        <v>408</v>
      </c>
      <c r="M154" s="35">
        <f>G154+K154</f>
        <v>408</v>
      </c>
      <c r="N154" s="36"/>
      <c r="O154" s="36"/>
      <c r="P154" s="36"/>
      <c r="Q154" s="37"/>
      <c r="R154" s="35">
        <f>L154+N154+O154+P154+Q154</f>
        <v>408</v>
      </c>
      <c r="S154" s="35">
        <f>M154+Q154</f>
        <v>408</v>
      </c>
      <c r="T154" s="36"/>
      <c r="U154" s="36"/>
      <c r="V154" s="36"/>
      <c r="W154" s="37"/>
      <c r="X154" s="35">
        <f>R154+T154+U154+V154+W154</f>
        <v>408</v>
      </c>
      <c r="Y154" s="35">
        <f>S154+W154</f>
        <v>408</v>
      </c>
    </row>
    <row r="155" spans="1:25" s="84" customFormat="1" ht="66">
      <c r="A155" s="32" t="s">
        <v>63</v>
      </c>
      <c r="B155" s="77" t="s">
        <v>21</v>
      </c>
      <c r="C155" s="77" t="s">
        <v>82</v>
      </c>
      <c r="D155" s="38" t="s">
        <v>108</v>
      </c>
      <c r="E155" s="77"/>
      <c r="F155" s="35">
        <f>F156</f>
        <v>302</v>
      </c>
      <c r="G155" s="35">
        <f>G156</f>
        <v>302</v>
      </c>
      <c r="H155" s="35">
        <f t="shared" ref="H155:W156" si="123">H156</f>
        <v>0</v>
      </c>
      <c r="I155" s="35">
        <f t="shared" si="123"/>
        <v>0</v>
      </c>
      <c r="J155" s="35">
        <f t="shared" si="123"/>
        <v>0</v>
      </c>
      <c r="K155" s="35">
        <f t="shared" si="123"/>
        <v>0</v>
      </c>
      <c r="L155" s="35">
        <f t="shared" si="123"/>
        <v>302</v>
      </c>
      <c r="M155" s="35">
        <f t="shared" si="123"/>
        <v>302</v>
      </c>
      <c r="N155" s="35">
        <f t="shared" si="123"/>
        <v>0</v>
      </c>
      <c r="O155" s="35">
        <f t="shared" si="123"/>
        <v>0</v>
      </c>
      <c r="P155" s="35">
        <f t="shared" si="123"/>
        <v>0</v>
      </c>
      <c r="Q155" s="35">
        <f t="shared" si="123"/>
        <v>0</v>
      </c>
      <c r="R155" s="35">
        <f t="shared" si="123"/>
        <v>302</v>
      </c>
      <c r="S155" s="35">
        <f t="shared" si="123"/>
        <v>302</v>
      </c>
      <c r="T155" s="35">
        <f t="shared" si="123"/>
        <v>0</v>
      </c>
      <c r="U155" s="35">
        <f t="shared" si="123"/>
        <v>0</v>
      </c>
      <c r="V155" s="35">
        <f t="shared" si="123"/>
        <v>0</v>
      </c>
      <c r="W155" s="35">
        <f t="shared" si="123"/>
        <v>0</v>
      </c>
      <c r="X155" s="35">
        <f t="shared" ref="T155:Y156" si="124">X156</f>
        <v>302</v>
      </c>
      <c r="Y155" s="35">
        <f t="shared" si="124"/>
        <v>302</v>
      </c>
    </row>
    <row r="156" spans="1:25" s="84" customFormat="1" ht="33">
      <c r="A156" s="32" t="s">
        <v>42</v>
      </c>
      <c r="B156" s="33" t="s">
        <v>21</v>
      </c>
      <c r="C156" s="33" t="s">
        <v>82</v>
      </c>
      <c r="D156" s="38" t="s">
        <v>108</v>
      </c>
      <c r="E156" s="40">
        <v>200</v>
      </c>
      <c r="F156" s="35">
        <f>F157</f>
        <v>302</v>
      </c>
      <c r="G156" s="35">
        <f>G157</f>
        <v>302</v>
      </c>
      <c r="H156" s="35">
        <f t="shared" si="123"/>
        <v>0</v>
      </c>
      <c r="I156" s="35">
        <f t="shared" si="123"/>
        <v>0</v>
      </c>
      <c r="J156" s="35">
        <f t="shared" si="123"/>
        <v>0</v>
      </c>
      <c r="K156" s="35">
        <f t="shared" si="123"/>
        <v>0</v>
      </c>
      <c r="L156" s="35">
        <f t="shared" si="123"/>
        <v>302</v>
      </c>
      <c r="M156" s="35">
        <f t="shared" si="123"/>
        <v>302</v>
      </c>
      <c r="N156" s="35">
        <f t="shared" si="123"/>
        <v>0</v>
      </c>
      <c r="O156" s="35">
        <f t="shared" si="123"/>
        <v>0</v>
      </c>
      <c r="P156" s="35">
        <f t="shared" si="123"/>
        <v>0</v>
      </c>
      <c r="Q156" s="35">
        <f t="shared" si="123"/>
        <v>0</v>
      </c>
      <c r="R156" s="35">
        <f t="shared" si="123"/>
        <v>302</v>
      </c>
      <c r="S156" s="35">
        <f t="shared" si="123"/>
        <v>302</v>
      </c>
      <c r="T156" s="35">
        <f t="shared" si="124"/>
        <v>0</v>
      </c>
      <c r="U156" s="35">
        <f t="shared" si="124"/>
        <v>0</v>
      </c>
      <c r="V156" s="35">
        <f t="shared" si="124"/>
        <v>0</v>
      </c>
      <c r="W156" s="35">
        <f t="shared" si="124"/>
        <v>0</v>
      </c>
      <c r="X156" s="35">
        <f t="shared" si="124"/>
        <v>302</v>
      </c>
      <c r="Y156" s="35">
        <f t="shared" si="124"/>
        <v>302</v>
      </c>
    </row>
    <row r="157" spans="1:25" s="84" customFormat="1" ht="49.5">
      <c r="A157" s="32" t="s">
        <v>43</v>
      </c>
      <c r="B157" s="33" t="s">
        <v>21</v>
      </c>
      <c r="C157" s="33" t="s">
        <v>82</v>
      </c>
      <c r="D157" s="38" t="s">
        <v>108</v>
      </c>
      <c r="E157" s="40">
        <v>240</v>
      </c>
      <c r="F157" s="35">
        <v>302</v>
      </c>
      <c r="G157" s="35">
        <v>302</v>
      </c>
      <c r="H157" s="36"/>
      <c r="I157" s="36"/>
      <c r="J157" s="36"/>
      <c r="K157" s="37"/>
      <c r="L157" s="35">
        <f>F157+H157+I157+J157+K157</f>
        <v>302</v>
      </c>
      <c r="M157" s="35">
        <f>G157+K157</f>
        <v>302</v>
      </c>
      <c r="N157" s="36"/>
      <c r="O157" s="36"/>
      <c r="P157" s="36"/>
      <c r="Q157" s="37"/>
      <c r="R157" s="35">
        <f>L157+N157+O157+P157+Q157</f>
        <v>302</v>
      </c>
      <c r="S157" s="35">
        <f>M157+Q157</f>
        <v>302</v>
      </c>
      <c r="T157" s="36"/>
      <c r="U157" s="36"/>
      <c r="V157" s="36"/>
      <c r="W157" s="37"/>
      <c r="X157" s="35">
        <f>R157+T157+U157+V157+W157</f>
        <v>302</v>
      </c>
      <c r="Y157" s="35">
        <f>S157+W157</f>
        <v>302</v>
      </c>
    </row>
    <row r="158" spans="1:25" s="75" customFormat="1" ht="49.5" hidden="1">
      <c r="A158" s="80" t="s">
        <v>65</v>
      </c>
      <c r="B158" s="81" t="s">
        <v>21</v>
      </c>
      <c r="C158" s="81" t="s">
        <v>82</v>
      </c>
      <c r="D158" s="73" t="s">
        <v>109</v>
      </c>
      <c r="E158" s="81"/>
      <c r="F158" s="56">
        <f>F159</f>
        <v>0</v>
      </c>
      <c r="G158" s="56">
        <f>G159</f>
        <v>0</v>
      </c>
      <c r="H158" s="56">
        <f t="shared" ref="H158:W159" si="125">H159</f>
        <v>0</v>
      </c>
      <c r="I158" s="56">
        <f t="shared" si="125"/>
        <v>0</v>
      </c>
      <c r="J158" s="56">
        <f t="shared" si="125"/>
        <v>0</v>
      </c>
      <c r="K158" s="56">
        <f t="shared" si="125"/>
        <v>0</v>
      </c>
      <c r="L158" s="56">
        <f t="shared" si="125"/>
        <v>0</v>
      </c>
      <c r="M158" s="56">
        <f t="shared" si="125"/>
        <v>0</v>
      </c>
      <c r="N158" s="56">
        <f t="shared" si="125"/>
        <v>0</v>
      </c>
      <c r="O158" s="56">
        <f t="shared" si="125"/>
        <v>0</v>
      </c>
      <c r="P158" s="56">
        <f t="shared" si="125"/>
        <v>0</v>
      </c>
      <c r="Q158" s="56">
        <f t="shared" si="125"/>
        <v>0</v>
      </c>
      <c r="R158" s="56">
        <f t="shared" si="125"/>
        <v>0</v>
      </c>
      <c r="S158" s="56">
        <f t="shared" si="125"/>
        <v>0</v>
      </c>
      <c r="T158" s="56">
        <f t="shared" si="125"/>
        <v>0</v>
      </c>
      <c r="U158" s="56">
        <f t="shared" si="125"/>
        <v>0</v>
      </c>
      <c r="V158" s="56">
        <f t="shared" si="125"/>
        <v>0</v>
      </c>
      <c r="W158" s="56">
        <f t="shared" si="125"/>
        <v>0</v>
      </c>
      <c r="X158" s="56">
        <f t="shared" ref="T158:Y159" si="126">X159</f>
        <v>0</v>
      </c>
      <c r="Y158" s="56">
        <f t="shared" si="126"/>
        <v>0</v>
      </c>
    </row>
    <row r="159" spans="1:25" s="75" customFormat="1" ht="33" hidden="1">
      <c r="A159" s="80" t="s">
        <v>42</v>
      </c>
      <c r="B159" s="64" t="s">
        <v>21</v>
      </c>
      <c r="C159" s="64" t="s">
        <v>82</v>
      </c>
      <c r="D159" s="73" t="s">
        <v>109</v>
      </c>
      <c r="E159" s="66">
        <v>200</v>
      </c>
      <c r="F159" s="56">
        <f>F160</f>
        <v>0</v>
      </c>
      <c r="G159" s="56">
        <f>G160</f>
        <v>0</v>
      </c>
      <c r="H159" s="56">
        <f t="shared" si="125"/>
        <v>0</v>
      </c>
      <c r="I159" s="56">
        <f t="shared" si="125"/>
        <v>0</v>
      </c>
      <c r="J159" s="56">
        <f t="shared" si="125"/>
        <v>0</v>
      </c>
      <c r="K159" s="56">
        <f t="shared" si="125"/>
        <v>0</v>
      </c>
      <c r="L159" s="56">
        <f t="shared" si="125"/>
        <v>0</v>
      </c>
      <c r="M159" s="56">
        <f t="shared" si="125"/>
        <v>0</v>
      </c>
      <c r="N159" s="56">
        <f t="shared" si="125"/>
        <v>0</v>
      </c>
      <c r="O159" s="56">
        <f t="shared" si="125"/>
        <v>0</v>
      </c>
      <c r="P159" s="56">
        <f t="shared" si="125"/>
        <v>0</v>
      </c>
      <c r="Q159" s="56">
        <f t="shared" si="125"/>
        <v>0</v>
      </c>
      <c r="R159" s="56">
        <f t="shared" si="125"/>
        <v>0</v>
      </c>
      <c r="S159" s="56">
        <f t="shared" si="125"/>
        <v>0</v>
      </c>
      <c r="T159" s="56">
        <f t="shared" si="126"/>
        <v>0</v>
      </c>
      <c r="U159" s="56">
        <f t="shared" si="126"/>
        <v>0</v>
      </c>
      <c r="V159" s="56">
        <f t="shared" si="126"/>
        <v>0</v>
      </c>
      <c r="W159" s="56">
        <f t="shared" si="126"/>
        <v>0</v>
      </c>
      <c r="X159" s="56">
        <f t="shared" si="126"/>
        <v>0</v>
      </c>
      <c r="Y159" s="56">
        <f t="shared" si="126"/>
        <v>0</v>
      </c>
    </row>
    <row r="160" spans="1:25" s="75" customFormat="1" ht="49.5" hidden="1">
      <c r="A160" s="80" t="s">
        <v>43</v>
      </c>
      <c r="B160" s="64" t="s">
        <v>21</v>
      </c>
      <c r="C160" s="64" t="s">
        <v>82</v>
      </c>
      <c r="D160" s="73" t="s">
        <v>109</v>
      </c>
      <c r="E160" s="66">
        <v>240</v>
      </c>
      <c r="F160" s="56"/>
      <c r="G160" s="56"/>
      <c r="H160" s="56"/>
      <c r="I160" s="56"/>
      <c r="J160" s="56"/>
      <c r="K160" s="56"/>
      <c r="L160" s="56">
        <f>F160+H160+I160+J160+K160</f>
        <v>0</v>
      </c>
      <c r="M160" s="56">
        <f>G160+K160</f>
        <v>0</v>
      </c>
      <c r="N160" s="56"/>
      <c r="O160" s="56"/>
      <c r="P160" s="56"/>
      <c r="Q160" s="56"/>
      <c r="R160" s="56">
        <f>L160+N160+O160+P160+Q160</f>
        <v>0</v>
      </c>
      <c r="S160" s="56">
        <f>M160+Q160</f>
        <v>0</v>
      </c>
      <c r="T160" s="56"/>
      <c r="U160" s="56"/>
      <c r="V160" s="56"/>
      <c r="W160" s="56"/>
      <c r="X160" s="56">
        <f>R160+T160+U160+V160+W160</f>
        <v>0</v>
      </c>
      <c r="Y160" s="56">
        <f>S160+W160</f>
        <v>0</v>
      </c>
    </row>
    <row r="161" spans="1:25" s="84" customFormat="1" ht="16.5">
      <c r="A161" s="32" t="s">
        <v>67</v>
      </c>
      <c r="B161" s="33" t="s">
        <v>21</v>
      </c>
      <c r="C161" s="33" t="s">
        <v>82</v>
      </c>
      <c r="D161" s="38" t="s">
        <v>110</v>
      </c>
      <c r="E161" s="33"/>
      <c r="F161" s="35">
        <f>F162</f>
        <v>15</v>
      </c>
      <c r="G161" s="35">
        <f>G162</f>
        <v>15</v>
      </c>
      <c r="H161" s="35">
        <f t="shared" ref="H161:W162" si="127">H162</f>
        <v>0</v>
      </c>
      <c r="I161" s="35">
        <f t="shared" si="127"/>
        <v>0</v>
      </c>
      <c r="J161" s="35">
        <f t="shared" si="127"/>
        <v>0</v>
      </c>
      <c r="K161" s="35">
        <f t="shared" si="127"/>
        <v>0</v>
      </c>
      <c r="L161" s="35">
        <f t="shared" si="127"/>
        <v>15</v>
      </c>
      <c r="M161" s="35">
        <f t="shared" si="127"/>
        <v>15</v>
      </c>
      <c r="N161" s="35">
        <f t="shared" si="127"/>
        <v>0</v>
      </c>
      <c r="O161" s="35">
        <f t="shared" si="127"/>
        <v>0</v>
      </c>
      <c r="P161" s="35">
        <f t="shared" si="127"/>
        <v>0</v>
      </c>
      <c r="Q161" s="35">
        <f t="shared" si="127"/>
        <v>0</v>
      </c>
      <c r="R161" s="35">
        <f t="shared" si="127"/>
        <v>15</v>
      </c>
      <c r="S161" s="35">
        <f t="shared" si="127"/>
        <v>15</v>
      </c>
      <c r="T161" s="35">
        <f t="shared" si="127"/>
        <v>0</v>
      </c>
      <c r="U161" s="35">
        <f t="shared" si="127"/>
        <v>0</v>
      </c>
      <c r="V161" s="35">
        <f t="shared" si="127"/>
        <v>0</v>
      </c>
      <c r="W161" s="35">
        <f t="shared" si="127"/>
        <v>0</v>
      </c>
      <c r="X161" s="35">
        <f t="shared" ref="T161:Y162" si="128">X162</f>
        <v>15</v>
      </c>
      <c r="Y161" s="35">
        <f t="shared" si="128"/>
        <v>15</v>
      </c>
    </row>
    <row r="162" spans="1:25" s="84" customFormat="1" ht="33">
      <c r="A162" s="32" t="s">
        <v>42</v>
      </c>
      <c r="B162" s="33" t="s">
        <v>21</v>
      </c>
      <c r="C162" s="33" t="s">
        <v>82</v>
      </c>
      <c r="D162" s="38" t="s">
        <v>110</v>
      </c>
      <c r="E162" s="40">
        <v>200</v>
      </c>
      <c r="F162" s="35">
        <f>F163</f>
        <v>15</v>
      </c>
      <c r="G162" s="35">
        <f>G163</f>
        <v>15</v>
      </c>
      <c r="H162" s="35">
        <f t="shared" si="127"/>
        <v>0</v>
      </c>
      <c r="I162" s="35">
        <f t="shared" si="127"/>
        <v>0</v>
      </c>
      <c r="J162" s="35">
        <f t="shared" si="127"/>
        <v>0</v>
      </c>
      <c r="K162" s="35">
        <f t="shared" si="127"/>
        <v>0</v>
      </c>
      <c r="L162" s="35">
        <f t="shared" si="127"/>
        <v>15</v>
      </c>
      <c r="M162" s="35">
        <f t="shared" si="127"/>
        <v>15</v>
      </c>
      <c r="N162" s="35">
        <f t="shared" si="127"/>
        <v>0</v>
      </c>
      <c r="O162" s="35">
        <f t="shared" si="127"/>
        <v>0</v>
      </c>
      <c r="P162" s="35">
        <f t="shared" si="127"/>
        <v>0</v>
      </c>
      <c r="Q162" s="35">
        <f t="shared" si="127"/>
        <v>0</v>
      </c>
      <c r="R162" s="35">
        <f t="shared" si="127"/>
        <v>15</v>
      </c>
      <c r="S162" s="35">
        <f t="shared" si="127"/>
        <v>15</v>
      </c>
      <c r="T162" s="35">
        <f t="shared" si="128"/>
        <v>0</v>
      </c>
      <c r="U162" s="35">
        <f t="shared" si="128"/>
        <v>0</v>
      </c>
      <c r="V162" s="35">
        <f t="shared" si="128"/>
        <v>0</v>
      </c>
      <c r="W162" s="35">
        <f t="shared" si="128"/>
        <v>0</v>
      </c>
      <c r="X162" s="35">
        <f t="shared" si="128"/>
        <v>15</v>
      </c>
      <c r="Y162" s="35">
        <f t="shared" si="128"/>
        <v>15</v>
      </c>
    </row>
    <row r="163" spans="1:25" s="84" customFormat="1" ht="49.5">
      <c r="A163" s="32" t="s">
        <v>43</v>
      </c>
      <c r="B163" s="33" t="s">
        <v>21</v>
      </c>
      <c r="C163" s="33" t="s">
        <v>82</v>
      </c>
      <c r="D163" s="38" t="s">
        <v>110</v>
      </c>
      <c r="E163" s="40">
        <v>240</v>
      </c>
      <c r="F163" s="35">
        <v>15</v>
      </c>
      <c r="G163" s="35">
        <v>15</v>
      </c>
      <c r="H163" s="36"/>
      <c r="I163" s="36"/>
      <c r="J163" s="36"/>
      <c r="K163" s="37"/>
      <c r="L163" s="35">
        <f>F163+H163+I163+J163+K163</f>
        <v>15</v>
      </c>
      <c r="M163" s="35">
        <f>G163+K163</f>
        <v>15</v>
      </c>
      <c r="N163" s="36"/>
      <c r="O163" s="36"/>
      <c r="P163" s="36"/>
      <c r="Q163" s="37"/>
      <c r="R163" s="35">
        <f>L163+N163+O163+P163+Q163</f>
        <v>15</v>
      </c>
      <c r="S163" s="35">
        <f>M163+Q163</f>
        <v>15</v>
      </c>
      <c r="T163" s="36"/>
      <c r="U163" s="36"/>
      <c r="V163" s="36"/>
      <c r="W163" s="37"/>
      <c r="X163" s="35">
        <f>R163+T163+U163+V163+W163</f>
        <v>15</v>
      </c>
      <c r="Y163" s="35">
        <f>S163+W163</f>
        <v>15</v>
      </c>
    </row>
    <row r="164" spans="1:25" s="85" customFormat="1" ht="49.5" hidden="1">
      <c r="A164" s="32" t="s">
        <v>111</v>
      </c>
      <c r="B164" s="33" t="s">
        <v>21</v>
      </c>
      <c r="C164" s="33" t="s">
        <v>82</v>
      </c>
      <c r="D164" s="38" t="s">
        <v>112</v>
      </c>
      <c r="E164" s="33"/>
      <c r="F164" s="71"/>
      <c r="G164" s="71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</row>
    <row r="165" spans="1:25" s="85" customFormat="1" ht="49.5" hidden="1">
      <c r="A165" s="32" t="s">
        <v>99</v>
      </c>
      <c r="B165" s="33" t="s">
        <v>21</v>
      </c>
      <c r="C165" s="33" t="s">
        <v>82</v>
      </c>
      <c r="D165" s="38" t="s">
        <v>112</v>
      </c>
      <c r="E165" s="40">
        <v>600</v>
      </c>
      <c r="F165" s="71"/>
      <c r="G165" s="71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</row>
    <row r="166" spans="1:25" s="85" customFormat="1" ht="16.5" hidden="1">
      <c r="A166" s="32" t="s">
        <v>100</v>
      </c>
      <c r="B166" s="33" t="s">
        <v>21</v>
      </c>
      <c r="C166" s="33" t="s">
        <v>82</v>
      </c>
      <c r="D166" s="38" t="s">
        <v>112</v>
      </c>
      <c r="E166" s="40">
        <v>620</v>
      </c>
      <c r="F166" s="71"/>
      <c r="G166" s="71"/>
      <c r="H166" s="36"/>
      <c r="I166" s="36"/>
      <c r="J166" s="36"/>
      <c r="K166" s="37"/>
      <c r="L166" s="35">
        <f>F166+H166+I166+J166+K166</f>
        <v>0</v>
      </c>
      <c r="M166" s="35">
        <f>G166+K166</f>
        <v>0</v>
      </c>
      <c r="N166" s="36"/>
      <c r="O166" s="36"/>
      <c r="P166" s="36"/>
      <c r="Q166" s="37"/>
      <c r="R166" s="35">
        <f>L166+N166+O166+P166+Q166</f>
        <v>0</v>
      </c>
      <c r="S166" s="35">
        <f>M166+Q166</f>
        <v>0</v>
      </c>
      <c r="T166" s="36"/>
      <c r="U166" s="36"/>
      <c r="V166" s="36"/>
      <c r="W166" s="37"/>
      <c r="X166" s="35">
        <f>R166+T166+U166+V166+W166</f>
        <v>0</v>
      </c>
      <c r="Y166" s="35">
        <f>S166+W166</f>
        <v>0</v>
      </c>
    </row>
    <row r="167" spans="1:25" s="85" customFormat="1" ht="33" hidden="1">
      <c r="A167" s="32" t="s">
        <v>113</v>
      </c>
      <c r="B167" s="77" t="s">
        <v>21</v>
      </c>
      <c r="C167" s="77" t="s">
        <v>82</v>
      </c>
      <c r="D167" s="77" t="s">
        <v>114</v>
      </c>
      <c r="E167" s="77"/>
      <c r="F167" s="71"/>
      <c r="G167" s="71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</row>
    <row r="168" spans="1:25" s="85" customFormat="1" ht="48.75" hidden="1">
      <c r="A168" s="32" t="s">
        <v>115</v>
      </c>
      <c r="B168" s="77" t="s">
        <v>21</v>
      </c>
      <c r="C168" s="77" t="s">
        <v>82</v>
      </c>
      <c r="D168" s="77" t="s">
        <v>116</v>
      </c>
      <c r="E168" s="77"/>
      <c r="F168" s="71"/>
      <c r="G168" s="71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</row>
    <row r="169" spans="1:25" s="85" customFormat="1" ht="33" hidden="1">
      <c r="A169" s="32" t="s">
        <v>42</v>
      </c>
      <c r="B169" s="77" t="s">
        <v>21</v>
      </c>
      <c r="C169" s="77" t="s">
        <v>82</v>
      </c>
      <c r="D169" s="77" t="s">
        <v>116</v>
      </c>
      <c r="E169" s="77">
        <v>200</v>
      </c>
      <c r="F169" s="71"/>
      <c r="G169" s="71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</row>
    <row r="170" spans="1:25" s="75" customFormat="1" ht="49.5" hidden="1">
      <c r="A170" s="80" t="s">
        <v>43</v>
      </c>
      <c r="B170" s="81" t="s">
        <v>21</v>
      </c>
      <c r="C170" s="81" t="s">
        <v>82</v>
      </c>
      <c r="D170" s="81" t="s">
        <v>116</v>
      </c>
      <c r="E170" s="82">
        <v>240</v>
      </c>
      <c r="F170" s="83"/>
      <c r="G170" s="83"/>
      <c r="H170" s="56"/>
      <c r="I170" s="56"/>
      <c r="J170" s="56"/>
      <c r="K170" s="56"/>
      <c r="L170" s="56">
        <f>F170+H170+I170+J170+K170</f>
        <v>0</v>
      </c>
      <c r="M170" s="56">
        <f>G170+K170</f>
        <v>0</v>
      </c>
      <c r="N170" s="56"/>
      <c r="O170" s="56"/>
      <c r="P170" s="56"/>
      <c r="Q170" s="56"/>
      <c r="R170" s="56">
        <f>L170+N170+O170+P170+Q170</f>
        <v>0</v>
      </c>
      <c r="S170" s="56">
        <f>M170+Q170</f>
        <v>0</v>
      </c>
      <c r="T170" s="56"/>
      <c r="U170" s="56"/>
      <c r="V170" s="56"/>
      <c r="W170" s="56"/>
      <c r="X170" s="56">
        <f>R170+T170+U170+V170+W170</f>
        <v>0</v>
      </c>
      <c r="Y170" s="56">
        <f>S170+W170</f>
        <v>0</v>
      </c>
    </row>
    <row r="171" spans="1:25" ht="49.5">
      <c r="A171" s="32" t="s">
        <v>117</v>
      </c>
      <c r="B171" s="77" t="s">
        <v>21</v>
      </c>
      <c r="C171" s="77" t="s">
        <v>82</v>
      </c>
      <c r="D171" s="77" t="s">
        <v>118</v>
      </c>
      <c r="E171" s="77"/>
      <c r="F171" s="35">
        <f>F172</f>
        <v>91</v>
      </c>
      <c r="G171" s="35">
        <f>G172</f>
        <v>0</v>
      </c>
      <c r="H171" s="35">
        <f t="shared" ref="H171:W174" si="129">H172</f>
        <v>0</v>
      </c>
      <c r="I171" s="35">
        <f t="shared" si="129"/>
        <v>0</v>
      </c>
      <c r="J171" s="35">
        <f t="shared" si="129"/>
        <v>0</v>
      </c>
      <c r="K171" s="35">
        <f t="shared" si="129"/>
        <v>0</v>
      </c>
      <c r="L171" s="35">
        <f t="shared" si="129"/>
        <v>91</v>
      </c>
      <c r="M171" s="35">
        <f t="shared" si="129"/>
        <v>0</v>
      </c>
      <c r="N171" s="35">
        <f t="shared" si="129"/>
        <v>0</v>
      </c>
      <c r="O171" s="35">
        <f t="shared" si="129"/>
        <v>0</v>
      </c>
      <c r="P171" s="35">
        <f t="shared" si="129"/>
        <v>0</v>
      </c>
      <c r="Q171" s="35">
        <f t="shared" si="129"/>
        <v>0</v>
      </c>
      <c r="R171" s="35">
        <f t="shared" si="129"/>
        <v>91</v>
      </c>
      <c r="S171" s="35">
        <f t="shared" si="129"/>
        <v>0</v>
      </c>
      <c r="T171" s="35">
        <f t="shared" si="129"/>
        <v>0</v>
      </c>
      <c r="U171" s="35">
        <f t="shared" si="129"/>
        <v>0</v>
      </c>
      <c r="V171" s="35">
        <f t="shared" si="129"/>
        <v>0</v>
      </c>
      <c r="W171" s="35">
        <f t="shared" si="129"/>
        <v>0</v>
      </c>
      <c r="X171" s="35">
        <f t="shared" ref="T171:Y174" si="130">X172</f>
        <v>91</v>
      </c>
      <c r="Y171" s="35">
        <f t="shared" si="130"/>
        <v>0</v>
      </c>
    </row>
    <row r="172" spans="1:25" ht="16.5">
      <c r="A172" s="32" t="s">
        <v>85</v>
      </c>
      <c r="B172" s="77" t="s">
        <v>21</v>
      </c>
      <c r="C172" s="77" t="s">
        <v>82</v>
      </c>
      <c r="D172" s="77" t="s">
        <v>119</v>
      </c>
      <c r="E172" s="77"/>
      <c r="F172" s="35">
        <f t="shared" ref="F172:G174" si="131">F173</f>
        <v>91</v>
      </c>
      <c r="G172" s="35">
        <f t="shared" si="131"/>
        <v>0</v>
      </c>
      <c r="H172" s="35">
        <f t="shared" si="129"/>
        <v>0</v>
      </c>
      <c r="I172" s="35">
        <f t="shared" si="129"/>
        <v>0</v>
      </c>
      <c r="J172" s="35">
        <f t="shared" si="129"/>
        <v>0</v>
      </c>
      <c r="K172" s="35">
        <f t="shared" si="129"/>
        <v>0</v>
      </c>
      <c r="L172" s="35">
        <f t="shared" si="129"/>
        <v>91</v>
      </c>
      <c r="M172" s="35">
        <f t="shared" si="129"/>
        <v>0</v>
      </c>
      <c r="N172" s="35">
        <f t="shared" si="129"/>
        <v>0</v>
      </c>
      <c r="O172" s="35">
        <f t="shared" si="129"/>
        <v>0</v>
      </c>
      <c r="P172" s="35">
        <f t="shared" si="129"/>
        <v>0</v>
      </c>
      <c r="Q172" s="35">
        <f t="shared" si="129"/>
        <v>0</v>
      </c>
      <c r="R172" s="35">
        <f t="shared" si="129"/>
        <v>91</v>
      </c>
      <c r="S172" s="35">
        <f t="shared" si="129"/>
        <v>0</v>
      </c>
      <c r="T172" s="35">
        <f t="shared" si="130"/>
        <v>0</v>
      </c>
      <c r="U172" s="35">
        <f t="shared" si="130"/>
        <v>0</v>
      </c>
      <c r="V172" s="35">
        <f t="shared" si="130"/>
        <v>0</v>
      </c>
      <c r="W172" s="35">
        <f t="shared" si="130"/>
        <v>0</v>
      </c>
      <c r="X172" s="35">
        <f t="shared" si="130"/>
        <v>91</v>
      </c>
      <c r="Y172" s="35">
        <f t="shared" si="130"/>
        <v>0</v>
      </c>
    </row>
    <row r="173" spans="1:25" ht="33">
      <c r="A173" s="32" t="s">
        <v>87</v>
      </c>
      <c r="B173" s="77" t="s">
        <v>21</v>
      </c>
      <c r="C173" s="77" t="s">
        <v>82</v>
      </c>
      <c r="D173" s="77" t="s">
        <v>120</v>
      </c>
      <c r="E173" s="77"/>
      <c r="F173" s="35">
        <f t="shared" si="131"/>
        <v>91</v>
      </c>
      <c r="G173" s="35">
        <f t="shared" si="131"/>
        <v>0</v>
      </c>
      <c r="H173" s="35">
        <f t="shared" si="129"/>
        <v>0</v>
      </c>
      <c r="I173" s="35">
        <f t="shared" si="129"/>
        <v>0</v>
      </c>
      <c r="J173" s="35">
        <f t="shared" si="129"/>
        <v>0</v>
      </c>
      <c r="K173" s="35">
        <f t="shared" si="129"/>
        <v>0</v>
      </c>
      <c r="L173" s="35">
        <f t="shared" si="129"/>
        <v>91</v>
      </c>
      <c r="M173" s="35">
        <f t="shared" si="129"/>
        <v>0</v>
      </c>
      <c r="N173" s="35">
        <f t="shared" si="129"/>
        <v>0</v>
      </c>
      <c r="O173" s="35">
        <f t="shared" si="129"/>
        <v>0</v>
      </c>
      <c r="P173" s="35">
        <f t="shared" si="129"/>
        <v>0</v>
      </c>
      <c r="Q173" s="35">
        <f t="shared" si="129"/>
        <v>0</v>
      </c>
      <c r="R173" s="35">
        <f t="shared" si="129"/>
        <v>91</v>
      </c>
      <c r="S173" s="35">
        <f t="shared" si="129"/>
        <v>0</v>
      </c>
      <c r="T173" s="35">
        <f t="shared" si="130"/>
        <v>0</v>
      </c>
      <c r="U173" s="35">
        <f t="shared" si="130"/>
        <v>0</v>
      </c>
      <c r="V173" s="35">
        <f t="shared" si="130"/>
        <v>0</v>
      </c>
      <c r="W173" s="35">
        <f t="shared" si="130"/>
        <v>0</v>
      </c>
      <c r="X173" s="35">
        <f t="shared" si="130"/>
        <v>91</v>
      </c>
      <c r="Y173" s="35">
        <f t="shared" si="130"/>
        <v>0</v>
      </c>
    </row>
    <row r="174" spans="1:25" ht="33">
      <c r="A174" s="32" t="s">
        <v>42</v>
      </c>
      <c r="B174" s="77" t="s">
        <v>21</v>
      </c>
      <c r="C174" s="77" t="s">
        <v>82</v>
      </c>
      <c r="D174" s="77" t="s">
        <v>120</v>
      </c>
      <c r="E174" s="79">
        <v>200</v>
      </c>
      <c r="F174" s="35">
        <f t="shared" si="131"/>
        <v>91</v>
      </c>
      <c r="G174" s="35">
        <f t="shared" si="131"/>
        <v>0</v>
      </c>
      <c r="H174" s="35">
        <f t="shared" si="129"/>
        <v>0</v>
      </c>
      <c r="I174" s="35">
        <f t="shared" si="129"/>
        <v>0</v>
      </c>
      <c r="J174" s="35">
        <f t="shared" si="129"/>
        <v>0</v>
      </c>
      <c r="K174" s="35">
        <f t="shared" si="129"/>
        <v>0</v>
      </c>
      <c r="L174" s="35">
        <f t="shared" si="129"/>
        <v>91</v>
      </c>
      <c r="M174" s="35">
        <f t="shared" si="129"/>
        <v>0</v>
      </c>
      <c r="N174" s="35">
        <f t="shared" si="129"/>
        <v>0</v>
      </c>
      <c r="O174" s="35">
        <f t="shared" si="129"/>
        <v>0</v>
      </c>
      <c r="P174" s="35">
        <f t="shared" si="129"/>
        <v>0</v>
      </c>
      <c r="Q174" s="35">
        <f t="shared" si="129"/>
        <v>0</v>
      </c>
      <c r="R174" s="35">
        <f t="shared" si="129"/>
        <v>91</v>
      </c>
      <c r="S174" s="35">
        <f t="shared" si="129"/>
        <v>0</v>
      </c>
      <c r="T174" s="35">
        <f t="shared" si="130"/>
        <v>0</v>
      </c>
      <c r="U174" s="35">
        <f t="shared" si="130"/>
        <v>0</v>
      </c>
      <c r="V174" s="35">
        <f t="shared" si="130"/>
        <v>0</v>
      </c>
      <c r="W174" s="35">
        <f t="shared" si="130"/>
        <v>0</v>
      </c>
      <c r="X174" s="35">
        <f t="shared" si="130"/>
        <v>91</v>
      </c>
      <c r="Y174" s="35">
        <f t="shared" si="130"/>
        <v>0</v>
      </c>
    </row>
    <row r="175" spans="1:25" ht="49.5">
      <c r="A175" s="42" t="s">
        <v>43</v>
      </c>
      <c r="B175" s="77" t="s">
        <v>21</v>
      </c>
      <c r="C175" s="77" t="s">
        <v>82</v>
      </c>
      <c r="D175" s="77" t="s">
        <v>120</v>
      </c>
      <c r="E175" s="79">
        <v>240</v>
      </c>
      <c r="F175" s="35">
        <v>91</v>
      </c>
      <c r="G175" s="35"/>
      <c r="H175" s="36"/>
      <c r="I175" s="36"/>
      <c r="J175" s="36"/>
      <c r="K175" s="37"/>
      <c r="L175" s="35">
        <f>F175+H175+I175+J175+K175</f>
        <v>91</v>
      </c>
      <c r="M175" s="35">
        <f>G175+K175</f>
        <v>0</v>
      </c>
      <c r="N175" s="36"/>
      <c r="O175" s="36"/>
      <c r="P175" s="36"/>
      <c r="Q175" s="37"/>
      <c r="R175" s="35">
        <f>L175+N175+O175+P175+Q175</f>
        <v>91</v>
      </c>
      <c r="S175" s="35">
        <f>M175+Q175</f>
        <v>0</v>
      </c>
      <c r="T175" s="36"/>
      <c r="U175" s="36"/>
      <c r="V175" s="36"/>
      <c r="W175" s="37"/>
      <c r="X175" s="35">
        <f>R175+T175+U175+V175+W175</f>
        <v>91</v>
      </c>
      <c r="Y175" s="35">
        <f>S175+W175</f>
        <v>0</v>
      </c>
    </row>
    <row r="176" spans="1:25" ht="51">
      <c r="A176" s="32" t="s">
        <v>23</v>
      </c>
      <c r="B176" s="33" t="s">
        <v>21</v>
      </c>
      <c r="C176" s="33" t="s">
        <v>82</v>
      </c>
      <c r="D176" s="34" t="s">
        <v>24</v>
      </c>
      <c r="E176" s="33"/>
      <c r="F176" s="35">
        <f>F177+F188+F204+F243</f>
        <v>220067</v>
      </c>
      <c r="G176" s="35">
        <f>G177+G188+G204+G243</f>
        <v>3671</v>
      </c>
      <c r="H176" s="35">
        <f t="shared" ref="H176:M176" si="132">H177+H188+H204+H243</f>
        <v>0</v>
      </c>
      <c r="I176" s="35">
        <f t="shared" si="132"/>
        <v>0</v>
      </c>
      <c r="J176" s="35">
        <f t="shared" si="132"/>
        <v>0</v>
      </c>
      <c r="K176" s="35">
        <f t="shared" si="132"/>
        <v>0</v>
      </c>
      <c r="L176" s="35">
        <f t="shared" si="132"/>
        <v>220067</v>
      </c>
      <c r="M176" s="35">
        <f t="shared" si="132"/>
        <v>3671</v>
      </c>
      <c r="N176" s="35">
        <f t="shared" ref="N176:S176" si="133">N177+N188+N204+N243</f>
        <v>0</v>
      </c>
      <c r="O176" s="35">
        <f t="shared" si="133"/>
        <v>0</v>
      </c>
      <c r="P176" s="35">
        <f t="shared" si="133"/>
        <v>0</v>
      </c>
      <c r="Q176" s="35">
        <f t="shared" si="133"/>
        <v>0</v>
      </c>
      <c r="R176" s="35">
        <f t="shared" si="133"/>
        <v>220067</v>
      </c>
      <c r="S176" s="35">
        <f t="shared" si="133"/>
        <v>3671</v>
      </c>
      <c r="T176" s="35">
        <f t="shared" ref="T176:Y176" si="134">T177+T188+T204+T243</f>
        <v>0</v>
      </c>
      <c r="U176" s="35">
        <f t="shared" si="134"/>
        <v>0</v>
      </c>
      <c r="V176" s="35">
        <f t="shared" si="134"/>
        <v>0</v>
      </c>
      <c r="W176" s="35">
        <f t="shared" si="134"/>
        <v>0</v>
      </c>
      <c r="X176" s="35">
        <f t="shared" si="134"/>
        <v>220067</v>
      </c>
      <c r="Y176" s="35">
        <f t="shared" si="134"/>
        <v>3671</v>
      </c>
    </row>
    <row r="177" spans="1:25" ht="16.5">
      <c r="A177" s="32" t="s">
        <v>85</v>
      </c>
      <c r="B177" s="33" t="s">
        <v>21</v>
      </c>
      <c r="C177" s="33" t="s">
        <v>82</v>
      </c>
      <c r="D177" s="34" t="s">
        <v>121</v>
      </c>
      <c r="E177" s="33"/>
      <c r="F177" s="35">
        <f>F178+F185</f>
        <v>13395</v>
      </c>
      <c r="G177" s="35">
        <f>G178+G185</f>
        <v>0</v>
      </c>
      <c r="H177" s="35">
        <f t="shared" ref="H177:M177" si="135">H178+H185</f>
        <v>0</v>
      </c>
      <c r="I177" s="35">
        <f t="shared" si="135"/>
        <v>0</v>
      </c>
      <c r="J177" s="35">
        <f t="shared" si="135"/>
        <v>0</v>
      </c>
      <c r="K177" s="35">
        <f t="shared" si="135"/>
        <v>0</v>
      </c>
      <c r="L177" s="35">
        <f t="shared" si="135"/>
        <v>13395</v>
      </c>
      <c r="M177" s="35">
        <f t="shared" si="135"/>
        <v>0</v>
      </c>
      <c r="N177" s="35">
        <f t="shared" ref="N177:S177" si="136">N178+N185</f>
        <v>0</v>
      </c>
      <c r="O177" s="35">
        <f t="shared" si="136"/>
        <v>0</v>
      </c>
      <c r="P177" s="35">
        <f t="shared" si="136"/>
        <v>0</v>
      </c>
      <c r="Q177" s="35">
        <f t="shared" si="136"/>
        <v>0</v>
      </c>
      <c r="R177" s="35">
        <f t="shared" si="136"/>
        <v>13395</v>
      </c>
      <c r="S177" s="35">
        <f t="shared" si="136"/>
        <v>0</v>
      </c>
      <c r="T177" s="35">
        <f t="shared" ref="T177:Y177" si="137">T178+T185</f>
        <v>0</v>
      </c>
      <c r="U177" s="35">
        <f t="shared" si="137"/>
        <v>0</v>
      </c>
      <c r="V177" s="35">
        <f t="shared" si="137"/>
        <v>0</v>
      </c>
      <c r="W177" s="35">
        <f t="shared" si="137"/>
        <v>0</v>
      </c>
      <c r="X177" s="35">
        <f t="shared" si="137"/>
        <v>13395</v>
      </c>
      <c r="Y177" s="35">
        <f t="shared" si="137"/>
        <v>0</v>
      </c>
    </row>
    <row r="178" spans="1:25" ht="33">
      <c r="A178" s="32" t="s">
        <v>87</v>
      </c>
      <c r="B178" s="33" t="s">
        <v>21</v>
      </c>
      <c r="C178" s="33" t="s">
        <v>82</v>
      </c>
      <c r="D178" s="34" t="s">
        <v>122</v>
      </c>
      <c r="E178" s="33"/>
      <c r="F178" s="35">
        <f>F179+F181+F183</f>
        <v>8865</v>
      </c>
      <c r="G178" s="35">
        <f>G179+G181+G183</f>
        <v>0</v>
      </c>
      <c r="H178" s="35">
        <f t="shared" ref="H178:M178" si="138">H179+H181+H183</f>
        <v>0</v>
      </c>
      <c r="I178" s="35">
        <f t="shared" si="138"/>
        <v>0</v>
      </c>
      <c r="J178" s="35">
        <f t="shared" si="138"/>
        <v>0</v>
      </c>
      <c r="K178" s="35">
        <f t="shared" si="138"/>
        <v>0</v>
      </c>
      <c r="L178" s="35">
        <f t="shared" si="138"/>
        <v>8865</v>
      </c>
      <c r="M178" s="35">
        <f t="shared" si="138"/>
        <v>0</v>
      </c>
      <c r="N178" s="35">
        <f t="shared" ref="N178:S178" si="139">N179+N181+N183</f>
        <v>0</v>
      </c>
      <c r="O178" s="35">
        <f t="shared" si="139"/>
        <v>0</v>
      </c>
      <c r="P178" s="35">
        <f t="shared" si="139"/>
        <v>0</v>
      </c>
      <c r="Q178" s="35">
        <f t="shared" si="139"/>
        <v>0</v>
      </c>
      <c r="R178" s="35">
        <f t="shared" si="139"/>
        <v>8865</v>
      </c>
      <c r="S178" s="35">
        <f t="shared" si="139"/>
        <v>0</v>
      </c>
      <c r="T178" s="35">
        <f t="shared" ref="T178:Y178" si="140">T179+T181+T183</f>
        <v>0</v>
      </c>
      <c r="U178" s="35">
        <f t="shared" si="140"/>
        <v>0</v>
      </c>
      <c r="V178" s="35">
        <f t="shared" si="140"/>
        <v>0</v>
      </c>
      <c r="W178" s="35">
        <f t="shared" si="140"/>
        <v>0</v>
      </c>
      <c r="X178" s="35">
        <f t="shared" si="140"/>
        <v>8865</v>
      </c>
      <c r="Y178" s="35">
        <f t="shared" si="140"/>
        <v>0</v>
      </c>
    </row>
    <row r="179" spans="1:25" ht="33">
      <c r="A179" s="32" t="s">
        <v>42</v>
      </c>
      <c r="B179" s="33" t="s">
        <v>21</v>
      </c>
      <c r="C179" s="33" t="s">
        <v>82</v>
      </c>
      <c r="D179" s="34" t="s">
        <v>122</v>
      </c>
      <c r="E179" s="40">
        <v>200</v>
      </c>
      <c r="F179" s="35">
        <f>F180</f>
        <v>2417</v>
      </c>
      <c r="G179" s="35">
        <f>G180</f>
        <v>0</v>
      </c>
      <c r="H179" s="35">
        <f t="shared" ref="H179:Y179" si="141">H180</f>
        <v>0</v>
      </c>
      <c r="I179" s="35">
        <f t="shared" si="141"/>
        <v>0</v>
      </c>
      <c r="J179" s="35">
        <f t="shared" si="141"/>
        <v>0</v>
      </c>
      <c r="K179" s="35">
        <f t="shared" si="141"/>
        <v>0</v>
      </c>
      <c r="L179" s="35">
        <f t="shared" si="141"/>
        <v>2417</v>
      </c>
      <c r="M179" s="35">
        <f t="shared" si="141"/>
        <v>0</v>
      </c>
      <c r="N179" s="35">
        <f t="shared" si="141"/>
        <v>0</v>
      </c>
      <c r="O179" s="35">
        <f t="shared" si="141"/>
        <v>0</v>
      </c>
      <c r="P179" s="35">
        <f t="shared" si="141"/>
        <v>0</v>
      </c>
      <c r="Q179" s="35">
        <f t="shared" si="141"/>
        <v>0</v>
      </c>
      <c r="R179" s="35">
        <f t="shared" si="141"/>
        <v>2417</v>
      </c>
      <c r="S179" s="35">
        <f t="shared" si="141"/>
        <v>0</v>
      </c>
      <c r="T179" s="35">
        <f t="shared" si="141"/>
        <v>0</v>
      </c>
      <c r="U179" s="35">
        <f t="shared" si="141"/>
        <v>0</v>
      </c>
      <c r="V179" s="35">
        <f t="shared" si="141"/>
        <v>0</v>
      </c>
      <c r="W179" s="35">
        <f t="shared" si="141"/>
        <v>0</v>
      </c>
      <c r="X179" s="35">
        <f t="shared" si="141"/>
        <v>2417</v>
      </c>
      <c r="Y179" s="35">
        <f t="shared" si="141"/>
        <v>0</v>
      </c>
    </row>
    <row r="180" spans="1:25" ht="49.5">
      <c r="A180" s="42" t="s">
        <v>43</v>
      </c>
      <c r="B180" s="33" t="s">
        <v>21</v>
      </c>
      <c r="C180" s="33" t="s">
        <v>82</v>
      </c>
      <c r="D180" s="34" t="s">
        <v>122</v>
      </c>
      <c r="E180" s="40">
        <v>240</v>
      </c>
      <c r="F180" s="35">
        <f>1197+1018+202</f>
        <v>2417</v>
      </c>
      <c r="G180" s="35"/>
      <c r="H180" s="36"/>
      <c r="I180" s="36"/>
      <c r="J180" s="36"/>
      <c r="K180" s="37"/>
      <c r="L180" s="35">
        <f>F180+H180+I180+J180+K180</f>
        <v>2417</v>
      </c>
      <c r="M180" s="35">
        <f>G180+K180</f>
        <v>0</v>
      </c>
      <c r="N180" s="36"/>
      <c r="O180" s="36"/>
      <c r="P180" s="36"/>
      <c r="Q180" s="37"/>
      <c r="R180" s="35">
        <f>L180+N180+O180+P180+Q180</f>
        <v>2417</v>
      </c>
      <c r="S180" s="35">
        <f>M180+Q180</f>
        <v>0</v>
      </c>
      <c r="T180" s="36"/>
      <c r="U180" s="36"/>
      <c r="V180" s="36"/>
      <c r="W180" s="37"/>
      <c r="X180" s="35">
        <f>R180+T180+U180+V180+W180</f>
        <v>2417</v>
      </c>
      <c r="Y180" s="35">
        <f>S180+W180</f>
        <v>0</v>
      </c>
    </row>
    <row r="181" spans="1:25" ht="33">
      <c r="A181" s="42" t="s">
        <v>44</v>
      </c>
      <c r="B181" s="33" t="s">
        <v>21</v>
      </c>
      <c r="C181" s="33" t="s">
        <v>82</v>
      </c>
      <c r="D181" s="34" t="s">
        <v>122</v>
      </c>
      <c r="E181" s="40">
        <v>300</v>
      </c>
      <c r="F181" s="35">
        <f>F182</f>
        <v>95</v>
      </c>
      <c r="G181" s="35">
        <f>G182</f>
        <v>0</v>
      </c>
      <c r="H181" s="35">
        <f t="shared" ref="H181:Y181" si="142">H182</f>
        <v>0</v>
      </c>
      <c r="I181" s="35">
        <f t="shared" si="142"/>
        <v>0</v>
      </c>
      <c r="J181" s="35">
        <f t="shared" si="142"/>
        <v>0</v>
      </c>
      <c r="K181" s="35">
        <f t="shared" si="142"/>
        <v>0</v>
      </c>
      <c r="L181" s="35">
        <f t="shared" si="142"/>
        <v>95</v>
      </c>
      <c r="M181" s="35">
        <f t="shared" si="142"/>
        <v>0</v>
      </c>
      <c r="N181" s="35">
        <f t="shared" si="142"/>
        <v>0</v>
      </c>
      <c r="O181" s="35">
        <f t="shared" si="142"/>
        <v>0</v>
      </c>
      <c r="P181" s="35">
        <f t="shared" si="142"/>
        <v>0</v>
      </c>
      <c r="Q181" s="35">
        <f t="shared" si="142"/>
        <v>0</v>
      </c>
      <c r="R181" s="35">
        <f t="shared" si="142"/>
        <v>95</v>
      </c>
      <c r="S181" s="35">
        <f t="shared" si="142"/>
        <v>0</v>
      </c>
      <c r="T181" s="35">
        <f t="shared" si="142"/>
        <v>0</v>
      </c>
      <c r="U181" s="35">
        <f t="shared" si="142"/>
        <v>0</v>
      </c>
      <c r="V181" s="35">
        <f t="shared" si="142"/>
        <v>0</v>
      </c>
      <c r="W181" s="35">
        <f t="shared" si="142"/>
        <v>0</v>
      </c>
      <c r="X181" s="35">
        <f t="shared" si="142"/>
        <v>95</v>
      </c>
      <c r="Y181" s="35">
        <f t="shared" si="142"/>
        <v>0</v>
      </c>
    </row>
    <row r="182" spans="1:25" ht="16.5">
      <c r="A182" s="42" t="s">
        <v>46</v>
      </c>
      <c r="B182" s="33" t="s">
        <v>21</v>
      </c>
      <c r="C182" s="33" t="s">
        <v>82</v>
      </c>
      <c r="D182" s="34" t="s">
        <v>122</v>
      </c>
      <c r="E182" s="40">
        <v>360</v>
      </c>
      <c r="F182" s="35">
        <v>95</v>
      </c>
      <c r="G182" s="35"/>
      <c r="H182" s="36"/>
      <c r="I182" s="36"/>
      <c r="J182" s="36"/>
      <c r="K182" s="37"/>
      <c r="L182" s="35">
        <f>F182+H182+I182+J182+K182</f>
        <v>95</v>
      </c>
      <c r="M182" s="35">
        <f>G182+K182</f>
        <v>0</v>
      </c>
      <c r="N182" s="36"/>
      <c r="O182" s="36"/>
      <c r="P182" s="36"/>
      <c r="Q182" s="37"/>
      <c r="R182" s="35">
        <f>L182+N182+O182+P182+Q182</f>
        <v>95</v>
      </c>
      <c r="S182" s="35">
        <f>M182+Q182</f>
        <v>0</v>
      </c>
      <c r="T182" s="36"/>
      <c r="U182" s="36"/>
      <c r="V182" s="36"/>
      <c r="W182" s="37"/>
      <c r="X182" s="35">
        <f>R182+T182+U182+V182+W182</f>
        <v>95</v>
      </c>
      <c r="Y182" s="35">
        <f>S182+W182</f>
        <v>0</v>
      </c>
    </row>
    <row r="183" spans="1:25" ht="16.5">
      <c r="A183" s="32" t="s">
        <v>47</v>
      </c>
      <c r="B183" s="33" t="s">
        <v>21</v>
      </c>
      <c r="C183" s="33" t="s">
        <v>82</v>
      </c>
      <c r="D183" s="34" t="s">
        <v>122</v>
      </c>
      <c r="E183" s="40">
        <v>800</v>
      </c>
      <c r="F183" s="35">
        <f>F184</f>
        <v>6353</v>
      </c>
      <c r="G183" s="35">
        <f>G184</f>
        <v>0</v>
      </c>
      <c r="H183" s="35">
        <f t="shared" ref="H183:Y183" si="143">H184</f>
        <v>0</v>
      </c>
      <c r="I183" s="35">
        <f t="shared" si="143"/>
        <v>0</v>
      </c>
      <c r="J183" s="35">
        <f t="shared" si="143"/>
        <v>0</v>
      </c>
      <c r="K183" s="35">
        <f t="shared" si="143"/>
        <v>0</v>
      </c>
      <c r="L183" s="35">
        <f t="shared" si="143"/>
        <v>6353</v>
      </c>
      <c r="M183" s="35">
        <f t="shared" si="143"/>
        <v>0</v>
      </c>
      <c r="N183" s="35">
        <f t="shared" si="143"/>
        <v>0</v>
      </c>
      <c r="O183" s="35">
        <f t="shared" si="143"/>
        <v>0</v>
      </c>
      <c r="P183" s="35">
        <f t="shared" si="143"/>
        <v>0</v>
      </c>
      <c r="Q183" s="35">
        <f t="shared" si="143"/>
        <v>0</v>
      </c>
      <c r="R183" s="35">
        <f t="shared" si="143"/>
        <v>6353</v>
      </c>
      <c r="S183" s="35">
        <f t="shared" si="143"/>
        <v>0</v>
      </c>
      <c r="T183" s="35">
        <f t="shared" si="143"/>
        <v>0</v>
      </c>
      <c r="U183" s="35">
        <f t="shared" si="143"/>
        <v>0</v>
      </c>
      <c r="V183" s="35">
        <f t="shared" si="143"/>
        <v>0</v>
      </c>
      <c r="W183" s="35">
        <f t="shared" si="143"/>
        <v>0</v>
      </c>
      <c r="X183" s="35">
        <f t="shared" si="143"/>
        <v>6353</v>
      </c>
      <c r="Y183" s="35">
        <f t="shared" si="143"/>
        <v>0</v>
      </c>
    </row>
    <row r="184" spans="1:25" ht="16.5">
      <c r="A184" s="32" t="s">
        <v>49</v>
      </c>
      <c r="B184" s="33" t="s">
        <v>21</v>
      </c>
      <c r="C184" s="33" t="s">
        <v>82</v>
      </c>
      <c r="D184" s="34" t="s">
        <v>122</v>
      </c>
      <c r="E184" s="40">
        <v>850</v>
      </c>
      <c r="F184" s="35">
        <f>1199+5154</f>
        <v>6353</v>
      </c>
      <c r="G184" s="35"/>
      <c r="H184" s="36"/>
      <c r="I184" s="36"/>
      <c r="J184" s="36"/>
      <c r="K184" s="37"/>
      <c r="L184" s="35">
        <f>F184+H184+I184+J184+K184</f>
        <v>6353</v>
      </c>
      <c r="M184" s="35">
        <f>G184+K184</f>
        <v>0</v>
      </c>
      <c r="N184" s="36"/>
      <c r="O184" s="36"/>
      <c r="P184" s="36"/>
      <c r="Q184" s="37"/>
      <c r="R184" s="35">
        <f>L184+N184+O184+P184+Q184</f>
        <v>6353</v>
      </c>
      <c r="S184" s="35">
        <f>M184+Q184</f>
        <v>0</v>
      </c>
      <c r="T184" s="36"/>
      <c r="U184" s="36"/>
      <c r="V184" s="36"/>
      <c r="W184" s="37"/>
      <c r="X184" s="35">
        <f>R184+T184+U184+V184+W184</f>
        <v>6353</v>
      </c>
      <c r="Y184" s="35">
        <f>S184+W184</f>
        <v>0</v>
      </c>
    </row>
    <row r="185" spans="1:25" ht="49.5">
      <c r="A185" s="32" t="s">
        <v>123</v>
      </c>
      <c r="B185" s="33" t="s">
        <v>21</v>
      </c>
      <c r="C185" s="33" t="s">
        <v>82</v>
      </c>
      <c r="D185" s="34" t="s">
        <v>124</v>
      </c>
      <c r="E185" s="33"/>
      <c r="F185" s="35">
        <f>F186</f>
        <v>4530</v>
      </c>
      <c r="G185" s="35">
        <f>G186</f>
        <v>0</v>
      </c>
      <c r="H185" s="35">
        <f t="shared" ref="H185:W186" si="144">H186</f>
        <v>0</v>
      </c>
      <c r="I185" s="35">
        <f t="shared" si="144"/>
        <v>0</v>
      </c>
      <c r="J185" s="35">
        <f t="shared" si="144"/>
        <v>0</v>
      </c>
      <c r="K185" s="35">
        <f t="shared" si="144"/>
        <v>0</v>
      </c>
      <c r="L185" s="35">
        <f t="shared" si="144"/>
        <v>4530</v>
      </c>
      <c r="M185" s="35">
        <f t="shared" si="144"/>
        <v>0</v>
      </c>
      <c r="N185" s="35">
        <f t="shared" si="144"/>
        <v>0</v>
      </c>
      <c r="O185" s="35">
        <f t="shared" si="144"/>
        <v>0</v>
      </c>
      <c r="P185" s="35">
        <f t="shared" si="144"/>
        <v>0</v>
      </c>
      <c r="Q185" s="35">
        <f t="shared" si="144"/>
        <v>0</v>
      </c>
      <c r="R185" s="35">
        <f t="shared" si="144"/>
        <v>4530</v>
      </c>
      <c r="S185" s="35">
        <f t="shared" si="144"/>
        <v>0</v>
      </c>
      <c r="T185" s="35">
        <f t="shared" si="144"/>
        <v>0</v>
      </c>
      <c r="U185" s="35">
        <f t="shared" si="144"/>
        <v>0</v>
      </c>
      <c r="V185" s="35">
        <f t="shared" si="144"/>
        <v>0</v>
      </c>
      <c r="W185" s="35">
        <f t="shared" si="144"/>
        <v>0</v>
      </c>
      <c r="X185" s="35">
        <f t="shared" ref="T185:Y186" si="145">X186</f>
        <v>4530</v>
      </c>
      <c r="Y185" s="35">
        <f t="shared" si="145"/>
        <v>0</v>
      </c>
    </row>
    <row r="186" spans="1:25" ht="33">
      <c r="A186" s="32" t="s">
        <v>42</v>
      </c>
      <c r="B186" s="33" t="s">
        <v>21</v>
      </c>
      <c r="C186" s="33" t="s">
        <v>82</v>
      </c>
      <c r="D186" s="34" t="s">
        <v>124</v>
      </c>
      <c r="E186" s="40">
        <v>200</v>
      </c>
      <c r="F186" s="35">
        <f>F187</f>
        <v>4530</v>
      </c>
      <c r="G186" s="35">
        <f>G187</f>
        <v>0</v>
      </c>
      <c r="H186" s="35">
        <f t="shared" si="144"/>
        <v>0</v>
      </c>
      <c r="I186" s="35">
        <f t="shared" si="144"/>
        <v>0</v>
      </c>
      <c r="J186" s="35">
        <f t="shared" si="144"/>
        <v>0</v>
      </c>
      <c r="K186" s="35">
        <f t="shared" si="144"/>
        <v>0</v>
      </c>
      <c r="L186" s="35">
        <f t="shared" si="144"/>
        <v>4530</v>
      </c>
      <c r="M186" s="35">
        <f t="shared" si="144"/>
        <v>0</v>
      </c>
      <c r="N186" s="35">
        <f t="shared" si="144"/>
        <v>0</v>
      </c>
      <c r="O186" s="35">
        <f t="shared" si="144"/>
        <v>0</v>
      </c>
      <c r="P186" s="35">
        <f t="shared" si="144"/>
        <v>0</v>
      </c>
      <c r="Q186" s="35">
        <f t="shared" si="144"/>
        <v>0</v>
      </c>
      <c r="R186" s="35">
        <f t="shared" si="144"/>
        <v>4530</v>
      </c>
      <c r="S186" s="35">
        <f t="shared" si="144"/>
        <v>0</v>
      </c>
      <c r="T186" s="35">
        <f t="shared" si="145"/>
        <v>0</v>
      </c>
      <c r="U186" s="35">
        <f t="shared" si="145"/>
        <v>0</v>
      </c>
      <c r="V186" s="35">
        <f t="shared" si="145"/>
        <v>0</v>
      </c>
      <c r="W186" s="35">
        <f t="shared" si="145"/>
        <v>0</v>
      </c>
      <c r="X186" s="35">
        <f t="shared" si="145"/>
        <v>4530</v>
      </c>
      <c r="Y186" s="35">
        <f t="shared" si="145"/>
        <v>0</v>
      </c>
    </row>
    <row r="187" spans="1:25" ht="49.5">
      <c r="A187" s="42" t="s">
        <v>43</v>
      </c>
      <c r="B187" s="33" t="s">
        <v>21</v>
      </c>
      <c r="C187" s="33" t="s">
        <v>82</v>
      </c>
      <c r="D187" s="34" t="s">
        <v>124</v>
      </c>
      <c r="E187" s="40">
        <v>240</v>
      </c>
      <c r="F187" s="35">
        <v>4530</v>
      </c>
      <c r="G187" s="35"/>
      <c r="H187" s="36"/>
      <c r="I187" s="36"/>
      <c r="J187" s="36"/>
      <c r="K187" s="37"/>
      <c r="L187" s="35">
        <f>F187+H187+I187+J187+K187</f>
        <v>4530</v>
      </c>
      <c r="M187" s="35">
        <f>G187+K187</f>
        <v>0</v>
      </c>
      <c r="N187" s="36"/>
      <c r="O187" s="36"/>
      <c r="P187" s="36"/>
      <c r="Q187" s="37"/>
      <c r="R187" s="35">
        <f>L187+N187+O187+P187+Q187</f>
        <v>4530</v>
      </c>
      <c r="S187" s="35">
        <f>M187+Q187</f>
        <v>0</v>
      </c>
      <c r="T187" s="36"/>
      <c r="U187" s="36"/>
      <c r="V187" s="36"/>
      <c r="W187" s="37"/>
      <c r="X187" s="35">
        <f>R187+T187+U187+V187+W187</f>
        <v>4530</v>
      </c>
      <c r="Y187" s="35">
        <f>S187+W187</f>
        <v>0</v>
      </c>
    </row>
    <row r="188" spans="1:25" ht="33">
      <c r="A188" s="32" t="s">
        <v>125</v>
      </c>
      <c r="B188" s="33" t="s">
        <v>21</v>
      </c>
      <c r="C188" s="33" t="s">
        <v>82</v>
      </c>
      <c r="D188" s="38" t="s">
        <v>126</v>
      </c>
      <c r="E188" s="33"/>
      <c r="F188" s="35">
        <f>F189+F196</f>
        <v>200461</v>
      </c>
      <c r="G188" s="35">
        <f>G189+G196</f>
        <v>0</v>
      </c>
      <c r="H188" s="35">
        <f t="shared" ref="H188:M188" si="146">H189+H196</f>
        <v>0</v>
      </c>
      <c r="I188" s="35">
        <f t="shared" si="146"/>
        <v>0</v>
      </c>
      <c r="J188" s="35">
        <f t="shared" si="146"/>
        <v>0</v>
      </c>
      <c r="K188" s="35">
        <f t="shared" si="146"/>
        <v>0</v>
      </c>
      <c r="L188" s="35">
        <f t="shared" si="146"/>
        <v>200461</v>
      </c>
      <c r="M188" s="35">
        <f t="shared" si="146"/>
        <v>0</v>
      </c>
      <c r="N188" s="35">
        <f t="shared" ref="N188:S188" si="147">N189+N196</f>
        <v>0</v>
      </c>
      <c r="O188" s="35">
        <f t="shared" si="147"/>
        <v>0</v>
      </c>
      <c r="P188" s="35">
        <f t="shared" si="147"/>
        <v>0</v>
      </c>
      <c r="Q188" s="35">
        <f t="shared" si="147"/>
        <v>0</v>
      </c>
      <c r="R188" s="35">
        <f t="shared" si="147"/>
        <v>200461</v>
      </c>
      <c r="S188" s="35">
        <f t="shared" si="147"/>
        <v>0</v>
      </c>
      <c r="T188" s="35">
        <f t="shared" ref="T188:Y188" si="148">T189+T196</f>
        <v>0</v>
      </c>
      <c r="U188" s="35">
        <f t="shared" si="148"/>
        <v>0</v>
      </c>
      <c r="V188" s="35">
        <f t="shared" si="148"/>
        <v>0</v>
      </c>
      <c r="W188" s="35">
        <f t="shared" si="148"/>
        <v>0</v>
      </c>
      <c r="X188" s="35">
        <f t="shared" si="148"/>
        <v>200461</v>
      </c>
      <c r="Y188" s="35">
        <f t="shared" si="148"/>
        <v>0</v>
      </c>
    </row>
    <row r="189" spans="1:25" ht="33">
      <c r="A189" s="32" t="s">
        <v>127</v>
      </c>
      <c r="B189" s="33" t="s">
        <v>21</v>
      </c>
      <c r="C189" s="33" t="s">
        <v>82</v>
      </c>
      <c r="D189" s="38" t="s">
        <v>128</v>
      </c>
      <c r="E189" s="33"/>
      <c r="F189" s="35">
        <f>F190+F192+F194</f>
        <v>24146</v>
      </c>
      <c r="G189" s="35">
        <f>G190+G192+G194</f>
        <v>0</v>
      </c>
      <c r="H189" s="35">
        <f t="shared" ref="H189:M189" si="149">H190+H192+H194</f>
        <v>0</v>
      </c>
      <c r="I189" s="35">
        <f t="shared" si="149"/>
        <v>0</v>
      </c>
      <c r="J189" s="35">
        <f t="shared" si="149"/>
        <v>0</v>
      </c>
      <c r="K189" s="35">
        <f t="shared" si="149"/>
        <v>0</v>
      </c>
      <c r="L189" s="35">
        <f t="shared" si="149"/>
        <v>24146</v>
      </c>
      <c r="M189" s="35">
        <f t="shared" si="149"/>
        <v>0</v>
      </c>
      <c r="N189" s="35">
        <f t="shared" ref="N189:S189" si="150">N190+N192+N194</f>
        <v>0</v>
      </c>
      <c r="O189" s="35">
        <f t="shared" si="150"/>
        <v>0</v>
      </c>
      <c r="P189" s="35">
        <f t="shared" si="150"/>
        <v>0</v>
      </c>
      <c r="Q189" s="35">
        <f t="shared" si="150"/>
        <v>0</v>
      </c>
      <c r="R189" s="35">
        <f t="shared" si="150"/>
        <v>24146</v>
      </c>
      <c r="S189" s="35">
        <f t="shared" si="150"/>
        <v>0</v>
      </c>
      <c r="T189" s="35">
        <f t="shared" ref="T189:Y189" si="151">T190+T192+T194</f>
        <v>0</v>
      </c>
      <c r="U189" s="35">
        <f t="shared" si="151"/>
        <v>0</v>
      </c>
      <c r="V189" s="35">
        <f t="shared" si="151"/>
        <v>0</v>
      </c>
      <c r="W189" s="35">
        <f t="shared" si="151"/>
        <v>0</v>
      </c>
      <c r="X189" s="35">
        <f t="shared" si="151"/>
        <v>24146</v>
      </c>
      <c r="Y189" s="35">
        <f t="shared" si="151"/>
        <v>0</v>
      </c>
    </row>
    <row r="190" spans="1:25" ht="82.5">
      <c r="A190" s="32" t="s">
        <v>29</v>
      </c>
      <c r="B190" s="33" t="s">
        <v>21</v>
      </c>
      <c r="C190" s="33" t="s">
        <v>82</v>
      </c>
      <c r="D190" s="38" t="s">
        <v>128</v>
      </c>
      <c r="E190" s="40">
        <v>100</v>
      </c>
      <c r="F190" s="35">
        <f>F191</f>
        <v>20597</v>
      </c>
      <c r="G190" s="35">
        <f>G191</f>
        <v>0</v>
      </c>
      <c r="H190" s="35">
        <f t="shared" ref="H190:Y190" si="152">H191</f>
        <v>0</v>
      </c>
      <c r="I190" s="35">
        <f t="shared" si="152"/>
        <v>0</v>
      </c>
      <c r="J190" s="35">
        <f t="shared" si="152"/>
        <v>0</v>
      </c>
      <c r="K190" s="35">
        <f t="shared" si="152"/>
        <v>0</v>
      </c>
      <c r="L190" s="35">
        <f t="shared" si="152"/>
        <v>20597</v>
      </c>
      <c r="M190" s="35">
        <f t="shared" si="152"/>
        <v>0</v>
      </c>
      <c r="N190" s="35">
        <f t="shared" si="152"/>
        <v>0</v>
      </c>
      <c r="O190" s="35">
        <f t="shared" si="152"/>
        <v>0</v>
      </c>
      <c r="P190" s="35">
        <f t="shared" si="152"/>
        <v>0</v>
      </c>
      <c r="Q190" s="35">
        <f t="shared" si="152"/>
        <v>0</v>
      </c>
      <c r="R190" s="35">
        <f t="shared" si="152"/>
        <v>20597</v>
      </c>
      <c r="S190" s="35">
        <f t="shared" si="152"/>
        <v>0</v>
      </c>
      <c r="T190" s="35">
        <f t="shared" si="152"/>
        <v>0</v>
      </c>
      <c r="U190" s="35">
        <f t="shared" si="152"/>
        <v>0</v>
      </c>
      <c r="V190" s="35">
        <f t="shared" si="152"/>
        <v>0</v>
      </c>
      <c r="W190" s="35">
        <f t="shared" si="152"/>
        <v>0</v>
      </c>
      <c r="X190" s="35">
        <f t="shared" si="152"/>
        <v>20597</v>
      </c>
      <c r="Y190" s="35">
        <f t="shared" si="152"/>
        <v>0</v>
      </c>
    </row>
    <row r="191" spans="1:25" ht="33">
      <c r="A191" s="42" t="s">
        <v>129</v>
      </c>
      <c r="B191" s="33" t="s">
        <v>21</v>
      </c>
      <c r="C191" s="33" t="s">
        <v>82</v>
      </c>
      <c r="D191" s="38" t="s">
        <v>128</v>
      </c>
      <c r="E191" s="40">
        <v>110</v>
      </c>
      <c r="F191" s="35">
        <v>20597</v>
      </c>
      <c r="G191" s="35"/>
      <c r="H191" s="36"/>
      <c r="I191" s="36"/>
      <c r="J191" s="36"/>
      <c r="K191" s="37"/>
      <c r="L191" s="35">
        <f>F191+H191+I191+J191+K191</f>
        <v>20597</v>
      </c>
      <c r="M191" s="35">
        <f>G191+K191</f>
        <v>0</v>
      </c>
      <c r="N191" s="36"/>
      <c r="O191" s="36"/>
      <c r="P191" s="36"/>
      <c r="Q191" s="37"/>
      <c r="R191" s="35">
        <f>L191+N191+O191+P191+Q191</f>
        <v>20597</v>
      </c>
      <c r="S191" s="35">
        <f>M191+Q191</f>
        <v>0</v>
      </c>
      <c r="T191" s="36"/>
      <c r="U191" s="36"/>
      <c r="V191" s="36"/>
      <c r="W191" s="37"/>
      <c r="X191" s="35">
        <f>R191+T191+U191+V191+W191</f>
        <v>20597</v>
      </c>
      <c r="Y191" s="35">
        <f>S191+W191</f>
        <v>0</v>
      </c>
    </row>
    <row r="192" spans="1:25" ht="33">
      <c r="A192" s="32" t="s">
        <v>42</v>
      </c>
      <c r="B192" s="33" t="s">
        <v>21</v>
      </c>
      <c r="C192" s="33" t="s">
        <v>82</v>
      </c>
      <c r="D192" s="38" t="s">
        <v>128</v>
      </c>
      <c r="E192" s="40">
        <v>200</v>
      </c>
      <c r="F192" s="35">
        <f>F193</f>
        <v>3548</v>
      </c>
      <c r="G192" s="35">
        <f>G193</f>
        <v>0</v>
      </c>
      <c r="H192" s="35">
        <f t="shared" ref="H192:Y192" si="153">H193</f>
        <v>0</v>
      </c>
      <c r="I192" s="35">
        <f t="shared" si="153"/>
        <v>0</v>
      </c>
      <c r="J192" s="35">
        <f t="shared" si="153"/>
        <v>0</v>
      </c>
      <c r="K192" s="35">
        <f t="shared" si="153"/>
        <v>0</v>
      </c>
      <c r="L192" s="35">
        <f t="shared" si="153"/>
        <v>3548</v>
      </c>
      <c r="M192" s="35">
        <f t="shared" si="153"/>
        <v>0</v>
      </c>
      <c r="N192" s="35">
        <f t="shared" si="153"/>
        <v>0</v>
      </c>
      <c r="O192" s="35">
        <f t="shared" si="153"/>
        <v>0</v>
      </c>
      <c r="P192" s="35">
        <f t="shared" si="153"/>
        <v>0</v>
      </c>
      <c r="Q192" s="35">
        <f t="shared" si="153"/>
        <v>0</v>
      </c>
      <c r="R192" s="35">
        <f t="shared" si="153"/>
        <v>3548</v>
      </c>
      <c r="S192" s="35">
        <f t="shared" si="153"/>
        <v>0</v>
      </c>
      <c r="T192" s="35">
        <f t="shared" si="153"/>
        <v>0</v>
      </c>
      <c r="U192" s="35">
        <f t="shared" si="153"/>
        <v>0</v>
      </c>
      <c r="V192" s="35">
        <f t="shared" si="153"/>
        <v>0</v>
      </c>
      <c r="W192" s="35">
        <f t="shared" si="153"/>
        <v>0</v>
      </c>
      <c r="X192" s="35">
        <f t="shared" si="153"/>
        <v>3548</v>
      </c>
      <c r="Y192" s="35">
        <f t="shared" si="153"/>
        <v>0</v>
      </c>
    </row>
    <row r="193" spans="1:25" ht="49.5">
      <c r="A193" s="42" t="s">
        <v>43</v>
      </c>
      <c r="B193" s="33" t="s">
        <v>21</v>
      </c>
      <c r="C193" s="33" t="s">
        <v>82</v>
      </c>
      <c r="D193" s="38" t="s">
        <v>128</v>
      </c>
      <c r="E193" s="40">
        <v>240</v>
      </c>
      <c r="F193" s="35">
        <f>3248+300</f>
        <v>3548</v>
      </c>
      <c r="G193" s="35"/>
      <c r="H193" s="36"/>
      <c r="I193" s="36"/>
      <c r="J193" s="36"/>
      <c r="K193" s="37"/>
      <c r="L193" s="35">
        <f>F193+H193+I193+J193+K193</f>
        <v>3548</v>
      </c>
      <c r="M193" s="35">
        <f>G193+K193</f>
        <v>0</v>
      </c>
      <c r="N193" s="36"/>
      <c r="O193" s="36"/>
      <c r="P193" s="36"/>
      <c r="Q193" s="37"/>
      <c r="R193" s="35">
        <f>L193+N193+O193+P193+Q193</f>
        <v>3548</v>
      </c>
      <c r="S193" s="35">
        <f>M193+Q193</f>
        <v>0</v>
      </c>
      <c r="T193" s="36"/>
      <c r="U193" s="36"/>
      <c r="V193" s="36"/>
      <c r="W193" s="37"/>
      <c r="X193" s="35">
        <f>R193+T193+U193+V193+W193</f>
        <v>3548</v>
      </c>
      <c r="Y193" s="35">
        <f>S193+W193</f>
        <v>0</v>
      </c>
    </row>
    <row r="194" spans="1:25" ht="16.5">
      <c r="A194" s="32" t="s">
        <v>47</v>
      </c>
      <c r="B194" s="33" t="s">
        <v>21</v>
      </c>
      <c r="C194" s="33" t="s">
        <v>82</v>
      </c>
      <c r="D194" s="38" t="s">
        <v>128</v>
      </c>
      <c r="E194" s="40">
        <v>800</v>
      </c>
      <c r="F194" s="35">
        <f>F195</f>
        <v>1</v>
      </c>
      <c r="G194" s="35">
        <f>G195</f>
        <v>0</v>
      </c>
      <c r="H194" s="35">
        <f t="shared" ref="H194:Y194" si="154">H195</f>
        <v>0</v>
      </c>
      <c r="I194" s="35">
        <f t="shared" si="154"/>
        <v>0</v>
      </c>
      <c r="J194" s="35">
        <f t="shared" si="154"/>
        <v>0</v>
      </c>
      <c r="K194" s="35">
        <f t="shared" si="154"/>
        <v>0</v>
      </c>
      <c r="L194" s="35">
        <f t="shared" si="154"/>
        <v>1</v>
      </c>
      <c r="M194" s="35">
        <f t="shared" si="154"/>
        <v>0</v>
      </c>
      <c r="N194" s="35">
        <f t="shared" si="154"/>
        <v>0</v>
      </c>
      <c r="O194" s="35">
        <f t="shared" si="154"/>
        <v>0</v>
      </c>
      <c r="P194" s="35">
        <f t="shared" si="154"/>
        <v>0</v>
      </c>
      <c r="Q194" s="35">
        <f t="shared" si="154"/>
        <v>0</v>
      </c>
      <c r="R194" s="35">
        <f t="shared" si="154"/>
        <v>1</v>
      </c>
      <c r="S194" s="35">
        <f t="shared" si="154"/>
        <v>0</v>
      </c>
      <c r="T194" s="35">
        <f t="shared" si="154"/>
        <v>0</v>
      </c>
      <c r="U194" s="35">
        <f t="shared" si="154"/>
        <v>0</v>
      </c>
      <c r="V194" s="35">
        <f t="shared" si="154"/>
        <v>0</v>
      </c>
      <c r="W194" s="35">
        <f t="shared" si="154"/>
        <v>0</v>
      </c>
      <c r="X194" s="35">
        <f t="shared" si="154"/>
        <v>1</v>
      </c>
      <c r="Y194" s="35">
        <f t="shared" si="154"/>
        <v>0</v>
      </c>
    </row>
    <row r="195" spans="1:25" ht="16.5">
      <c r="A195" s="32" t="s">
        <v>49</v>
      </c>
      <c r="B195" s="33" t="s">
        <v>21</v>
      </c>
      <c r="C195" s="33" t="s">
        <v>82</v>
      </c>
      <c r="D195" s="38" t="s">
        <v>128</v>
      </c>
      <c r="E195" s="40">
        <v>850</v>
      </c>
      <c r="F195" s="35">
        <v>1</v>
      </c>
      <c r="G195" s="35"/>
      <c r="H195" s="36"/>
      <c r="I195" s="36"/>
      <c r="J195" s="36"/>
      <c r="K195" s="37"/>
      <c r="L195" s="35">
        <f>F195+H195+I195+J195+K195</f>
        <v>1</v>
      </c>
      <c r="M195" s="35">
        <f>G195+K195</f>
        <v>0</v>
      </c>
      <c r="N195" s="36"/>
      <c r="O195" s="36"/>
      <c r="P195" s="36"/>
      <c r="Q195" s="37"/>
      <c r="R195" s="35">
        <f>L195+N195+O195+P195+Q195</f>
        <v>1</v>
      </c>
      <c r="S195" s="35">
        <f>M195+Q195</f>
        <v>0</v>
      </c>
      <c r="T195" s="36"/>
      <c r="U195" s="36"/>
      <c r="V195" s="36"/>
      <c r="W195" s="37"/>
      <c r="X195" s="35">
        <f>R195+T195+U195+V195+W195</f>
        <v>1</v>
      </c>
      <c r="Y195" s="35">
        <f>S195+W195</f>
        <v>0</v>
      </c>
    </row>
    <row r="196" spans="1:25" ht="33">
      <c r="A196" s="32" t="s">
        <v>130</v>
      </c>
      <c r="B196" s="33" t="s">
        <v>21</v>
      </c>
      <c r="C196" s="33" t="s">
        <v>82</v>
      </c>
      <c r="D196" s="38" t="s">
        <v>131</v>
      </c>
      <c r="E196" s="33"/>
      <c r="F196" s="35">
        <f>F197+F199+F201</f>
        <v>176315</v>
      </c>
      <c r="G196" s="35">
        <f>G197+G199+G201</f>
        <v>0</v>
      </c>
      <c r="H196" s="35">
        <f t="shared" ref="H196:M196" si="155">H197+H199+H201</f>
        <v>0</v>
      </c>
      <c r="I196" s="35">
        <f t="shared" si="155"/>
        <v>0</v>
      </c>
      <c r="J196" s="35">
        <f t="shared" si="155"/>
        <v>0</v>
      </c>
      <c r="K196" s="35">
        <f t="shared" si="155"/>
        <v>0</v>
      </c>
      <c r="L196" s="35">
        <f t="shared" si="155"/>
        <v>176315</v>
      </c>
      <c r="M196" s="35">
        <f t="shared" si="155"/>
        <v>0</v>
      </c>
      <c r="N196" s="35">
        <f t="shared" ref="N196:S196" si="156">N197+N199+N201</f>
        <v>0</v>
      </c>
      <c r="O196" s="35">
        <f t="shared" si="156"/>
        <v>0</v>
      </c>
      <c r="P196" s="35">
        <f t="shared" si="156"/>
        <v>0</v>
      </c>
      <c r="Q196" s="35">
        <f t="shared" si="156"/>
        <v>0</v>
      </c>
      <c r="R196" s="35">
        <f t="shared" si="156"/>
        <v>176315</v>
      </c>
      <c r="S196" s="35">
        <f t="shared" si="156"/>
        <v>0</v>
      </c>
      <c r="T196" s="35">
        <f t="shared" ref="T196:Y196" si="157">T197+T199+T201</f>
        <v>0</v>
      </c>
      <c r="U196" s="35">
        <f t="shared" si="157"/>
        <v>0</v>
      </c>
      <c r="V196" s="35">
        <f t="shared" si="157"/>
        <v>0</v>
      </c>
      <c r="W196" s="35">
        <f t="shared" si="157"/>
        <v>0</v>
      </c>
      <c r="X196" s="35">
        <f t="shared" si="157"/>
        <v>176315</v>
      </c>
      <c r="Y196" s="35">
        <f t="shared" si="157"/>
        <v>0</v>
      </c>
    </row>
    <row r="197" spans="1:25" ht="82.5">
      <c r="A197" s="32" t="s">
        <v>29</v>
      </c>
      <c r="B197" s="33" t="s">
        <v>21</v>
      </c>
      <c r="C197" s="33" t="s">
        <v>82</v>
      </c>
      <c r="D197" s="38" t="s">
        <v>131</v>
      </c>
      <c r="E197" s="40">
        <v>100</v>
      </c>
      <c r="F197" s="35">
        <f>F198</f>
        <v>118802</v>
      </c>
      <c r="G197" s="35">
        <f>G198</f>
        <v>0</v>
      </c>
      <c r="H197" s="35">
        <f t="shared" ref="H197:Y197" si="158">H198</f>
        <v>0</v>
      </c>
      <c r="I197" s="35">
        <f t="shared" si="158"/>
        <v>0</v>
      </c>
      <c r="J197" s="35">
        <f t="shared" si="158"/>
        <v>0</v>
      </c>
      <c r="K197" s="35">
        <f t="shared" si="158"/>
        <v>0</v>
      </c>
      <c r="L197" s="35">
        <f t="shared" si="158"/>
        <v>118802</v>
      </c>
      <c r="M197" s="35">
        <f t="shared" si="158"/>
        <v>0</v>
      </c>
      <c r="N197" s="35">
        <f t="shared" si="158"/>
        <v>0</v>
      </c>
      <c r="O197" s="35">
        <f t="shared" si="158"/>
        <v>0</v>
      </c>
      <c r="P197" s="35">
        <f t="shared" si="158"/>
        <v>0</v>
      </c>
      <c r="Q197" s="35">
        <f t="shared" si="158"/>
        <v>0</v>
      </c>
      <c r="R197" s="35">
        <f t="shared" si="158"/>
        <v>118802</v>
      </c>
      <c r="S197" s="35">
        <f t="shared" si="158"/>
        <v>0</v>
      </c>
      <c r="T197" s="35">
        <f t="shared" si="158"/>
        <v>0</v>
      </c>
      <c r="U197" s="35">
        <f t="shared" si="158"/>
        <v>0</v>
      </c>
      <c r="V197" s="35">
        <f t="shared" si="158"/>
        <v>0</v>
      </c>
      <c r="W197" s="35">
        <f t="shared" si="158"/>
        <v>0</v>
      </c>
      <c r="X197" s="35">
        <f t="shared" si="158"/>
        <v>118802</v>
      </c>
      <c r="Y197" s="35">
        <f t="shared" si="158"/>
        <v>0</v>
      </c>
    </row>
    <row r="198" spans="1:25" ht="33">
      <c r="A198" s="42" t="s">
        <v>129</v>
      </c>
      <c r="B198" s="33" t="s">
        <v>21</v>
      </c>
      <c r="C198" s="33" t="s">
        <v>82</v>
      </c>
      <c r="D198" s="38" t="s">
        <v>131</v>
      </c>
      <c r="E198" s="40">
        <v>110</v>
      </c>
      <c r="F198" s="35">
        <v>118802</v>
      </c>
      <c r="G198" s="35"/>
      <c r="H198" s="36"/>
      <c r="I198" s="36"/>
      <c r="J198" s="36"/>
      <c r="K198" s="37"/>
      <c r="L198" s="35">
        <f>F198+H198+I198+J198+K198</f>
        <v>118802</v>
      </c>
      <c r="M198" s="35">
        <f>G198+K198</f>
        <v>0</v>
      </c>
      <c r="N198" s="36"/>
      <c r="O198" s="36"/>
      <c r="P198" s="36"/>
      <c r="Q198" s="37"/>
      <c r="R198" s="35">
        <f>L198+N198+O198+P198+Q198</f>
        <v>118802</v>
      </c>
      <c r="S198" s="35">
        <f>M198+Q198</f>
        <v>0</v>
      </c>
      <c r="T198" s="36"/>
      <c r="U198" s="36"/>
      <c r="V198" s="36"/>
      <c r="W198" s="37"/>
      <c r="X198" s="35">
        <f>R198+T198+U198+V198+W198</f>
        <v>118802</v>
      </c>
      <c r="Y198" s="35">
        <f>S198+W198</f>
        <v>0</v>
      </c>
    </row>
    <row r="199" spans="1:25" ht="33">
      <c r="A199" s="32" t="s">
        <v>42</v>
      </c>
      <c r="B199" s="33" t="s">
        <v>21</v>
      </c>
      <c r="C199" s="33" t="s">
        <v>82</v>
      </c>
      <c r="D199" s="38" t="s">
        <v>131</v>
      </c>
      <c r="E199" s="40">
        <v>200</v>
      </c>
      <c r="F199" s="35">
        <f>F200</f>
        <v>57011</v>
      </c>
      <c r="G199" s="35">
        <f>G200</f>
        <v>0</v>
      </c>
      <c r="H199" s="35">
        <f t="shared" ref="H199:Y199" si="159">H200</f>
        <v>0</v>
      </c>
      <c r="I199" s="35">
        <f t="shared" si="159"/>
        <v>0</v>
      </c>
      <c r="J199" s="35">
        <f t="shared" si="159"/>
        <v>0</v>
      </c>
      <c r="K199" s="35">
        <f t="shared" si="159"/>
        <v>0</v>
      </c>
      <c r="L199" s="35">
        <f t="shared" si="159"/>
        <v>57011</v>
      </c>
      <c r="M199" s="35">
        <f t="shared" si="159"/>
        <v>0</v>
      </c>
      <c r="N199" s="35">
        <f t="shared" si="159"/>
        <v>0</v>
      </c>
      <c r="O199" s="35">
        <f t="shared" si="159"/>
        <v>0</v>
      </c>
      <c r="P199" s="35">
        <f t="shared" si="159"/>
        <v>0</v>
      </c>
      <c r="Q199" s="35">
        <f t="shared" si="159"/>
        <v>0</v>
      </c>
      <c r="R199" s="35">
        <f t="shared" si="159"/>
        <v>57011</v>
      </c>
      <c r="S199" s="35">
        <f t="shared" si="159"/>
        <v>0</v>
      </c>
      <c r="T199" s="35">
        <f t="shared" si="159"/>
        <v>0</v>
      </c>
      <c r="U199" s="35">
        <f t="shared" si="159"/>
        <v>0</v>
      </c>
      <c r="V199" s="35">
        <f t="shared" si="159"/>
        <v>0</v>
      </c>
      <c r="W199" s="35">
        <f t="shared" si="159"/>
        <v>0</v>
      </c>
      <c r="X199" s="35">
        <f t="shared" si="159"/>
        <v>57011</v>
      </c>
      <c r="Y199" s="35">
        <f t="shared" si="159"/>
        <v>0</v>
      </c>
    </row>
    <row r="200" spans="1:25" ht="49.5">
      <c r="A200" s="42" t="s">
        <v>43</v>
      </c>
      <c r="B200" s="33" t="s">
        <v>21</v>
      </c>
      <c r="C200" s="33" t="s">
        <v>82</v>
      </c>
      <c r="D200" s="38" t="s">
        <v>131</v>
      </c>
      <c r="E200" s="40">
        <v>240</v>
      </c>
      <c r="F200" s="35">
        <v>57011</v>
      </c>
      <c r="G200" s="35"/>
      <c r="H200" s="36"/>
      <c r="I200" s="36"/>
      <c r="J200" s="36"/>
      <c r="K200" s="37"/>
      <c r="L200" s="35">
        <f>F200+H200+I200+J200+K200</f>
        <v>57011</v>
      </c>
      <c r="M200" s="35">
        <f>G200+K200</f>
        <v>0</v>
      </c>
      <c r="N200" s="36"/>
      <c r="O200" s="36"/>
      <c r="P200" s="36"/>
      <c r="Q200" s="37"/>
      <c r="R200" s="35">
        <f>L200+N200+O200+P200+Q200</f>
        <v>57011</v>
      </c>
      <c r="S200" s="35">
        <f>M200+Q200</f>
        <v>0</v>
      </c>
      <c r="T200" s="36"/>
      <c r="U200" s="36"/>
      <c r="V200" s="36"/>
      <c r="W200" s="37"/>
      <c r="X200" s="35">
        <f>R200+T200+U200+V200+W200</f>
        <v>57011</v>
      </c>
      <c r="Y200" s="35">
        <f>S200+W200</f>
        <v>0</v>
      </c>
    </row>
    <row r="201" spans="1:25" ht="16.5">
      <c r="A201" s="32" t="s">
        <v>47</v>
      </c>
      <c r="B201" s="33" t="s">
        <v>21</v>
      </c>
      <c r="C201" s="33" t="s">
        <v>82</v>
      </c>
      <c r="D201" s="38" t="s">
        <v>131</v>
      </c>
      <c r="E201" s="40">
        <v>800</v>
      </c>
      <c r="F201" s="35">
        <f>F202+F203</f>
        <v>502</v>
      </c>
      <c r="G201" s="35">
        <f>G202+G203</f>
        <v>0</v>
      </c>
      <c r="H201" s="35">
        <f t="shared" ref="H201:M201" si="160">H202+H203</f>
        <v>0</v>
      </c>
      <c r="I201" s="35">
        <f t="shared" si="160"/>
        <v>0</v>
      </c>
      <c r="J201" s="35">
        <f t="shared" si="160"/>
        <v>0</v>
      </c>
      <c r="K201" s="35">
        <f t="shared" si="160"/>
        <v>0</v>
      </c>
      <c r="L201" s="35">
        <f t="shared" si="160"/>
        <v>502</v>
      </c>
      <c r="M201" s="35">
        <f t="shared" si="160"/>
        <v>0</v>
      </c>
      <c r="N201" s="35">
        <f t="shared" ref="N201:S201" si="161">N202+N203</f>
        <v>0</v>
      </c>
      <c r="O201" s="35">
        <f t="shared" si="161"/>
        <v>0</v>
      </c>
      <c r="P201" s="35">
        <f t="shared" si="161"/>
        <v>0</v>
      </c>
      <c r="Q201" s="35">
        <f t="shared" si="161"/>
        <v>0</v>
      </c>
      <c r="R201" s="35">
        <f t="shared" si="161"/>
        <v>502</v>
      </c>
      <c r="S201" s="35">
        <f t="shared" si="161"/>
        <v>0</v>
      </c>
      <c r="T201" s="35">
        <f t="shared" ref="T201:Y201" si="162">T202+T203</f>
        <v>0</v>
      </c>
      <c r="U201" s="35">
        <f t="shared" si="162"/>
        <v>0</v>
      </c>
      <c r="V201" s="35">
        <f t="shared" si="162"/>
        <v>0</v>
      </c>
      <c r="W201" s="35">
        <f t="shared" si="162"/>
        <v>0</v>
      </c>
      <c r="X201" s="35">
        <f t="shared" si="162"/>
        <v>502</v>
      </c>
      <c r="Y201" s="35">
        <f t="shared" si="162"/>
        <v>0</v>
      </c>
    </row>
    <row r="202" spans="1:25" s="75" customFormat="1" ht="16.5" hidden="1">
      <c r="A202" s="80" t="s">
        <v>48</v>
      </c>
      <c r="B202" s="64" t="s">
        <v>21</v>
      </c>
      <c r="C202" s="64" t="s">
        <v>82</v>
      </c>
      <c r="D202" s="73" t="s">
        <v>131</v>
      </c>
      <c r="E202" s="66">
        <v>830</v>
      </c>
      <c r="F202" s="83"/>
      <c r="G202" s="83"/>
      <c r="H202" s="56"/>
      <c r="I202" s="56"/>
      <c r="J202" s="56"/>
      <c r="K202" s="56"/>
      <c r="L202" s="56">
        <f>F202+H202+I202+J202+K202</f>
        <v>0</v>
      </c>
      <c r="M202" s="56">
        <f>G202+K202</f>
        <v>0</v>
      </c>
      <c r="N202" s="56"/>
      <c r="O202" s="56"/>
      <c r="P202" s="56"/>
      <c r="Q202" s="56"/>
      <c r="R202" s="56">
        <f>L202+N202+O202+P202+Q202</f>
        <v>0</v>
      </c>
      <c r="S202" s="56">
        <f>M202+Q202</f>
        <v>0</v>
      </c>
      <c r="T202" s="56"/>
      <c r="U202" s="56"/>
      <c r="V202" s="56"/>
      <c r="W202" s="56"/>
      <c r="X202" s="56">
        <f>R202+T202+U202+V202+W202</f>
        <v>0</v>
      </c>
      <c r="Y202" s="56">
        <f>S202+W202</f>
        <v>0</v>
      </c>
    </row>
    <row r="203" spans="1:25" ht="16.5">
      <c r="A203" s="32" t="s">
        <v>49</v>
      </c>
      <c r="B203" s="33" t="s">
        <v>21</v>
      </c>
      <c r="C203" s="33" t="s">
        <v>82</v>
      </c>
      <c r="D203" s="38" t="s">
        <v>131</v>
      </c>
      <c r="E203" s="40">
        <v>850</v>
      </c>
      <c r="F203" s="35">
        <v>502</v>
      </c>
      <c r="G203" s="35"/>
      <c r="H203" s="36"/>
      <c r="I203" s="36"/>
      <c r="J203" s="36"/>
      <c r="K203" s="37"/>
      <c r="L203" s="35">
        <f>F203+H203+I203+J203+K203</f>
        <v>502</v>
      </c>
      <c r="M203" s="35">
        <f>G203+K203</f>
        <v>0</v>
      </c>
      <c r="N203" s="36"/>
      <c r="O203" s="36"/>
      <c r="P203" s="36"/>
      <c r="Q203" s="37"/>
      <c r="R203" s="35">
        <f>L203+N203+O203+P203+Q203</f>
        <v>502</v>
      </c>
      <c r="S203" s="35">
        <f>M203+Q203</f>
        <v>0</v>
      </c>
      <c r="T203" s="36"/>
      <c r="U203" s="36"/>
      <c r="V203" s="36"/>
      <c r="W203" s="37"/>
      <c r="X203" s="35">
        <f>R203+T203+U203+V203+W203</f>
        <v>502</v>
      </c>
      <c r="Y203" s="35">
        <f>S203+W203</f>
        <v>0</v>
      </c>
    </row>
    <row r="204" spans="1:25" s="84" customFormat="1" ht="16.5">
      <c r="A204" s="32" t="s">
        <v>53</v>
      </c>
      <c r="B204" s="33" t="s">
        <v>21</v>
      </c>
      <c r="C204" s="33" t="s">
        <v>82</v>
      </c>
      <c r="D204" s="38" t="s">
        <v>54</v>
      </c>
      <c r="E204" s="33"/>
      <c r="F204" s="35">
        <f>F205+F208+F213+F218+F224+F231+F238+F221</f>
        <v>3671</v>
      </c>
      <c r="G204" s="35">
        <f>G205+G208+G213+G218+G224+G231+G238+G221</f>
        <v>3671</v>
      </c>
      <c r="H204" s="35">
        <f t="shared" ref="H204:M204" si="163">H205+H208+H213+H218+H224+H231+H238+H221</f>
        <v>0</v>
      </c>
      <c r="I204" s="35">
        <f t="shared" si="163"/>
        <v>0</v>
      </c>
      <c r="J204" s="35">
        <f t="shared" si="163"/>
        <v>0</v>
      </c>
      <c r="K204" s="35">
        <f t="shared" si="163"/>
        <v>0</v>
      </c>
      <c r="L204" s="35">
        <f t="shared" si="163"/>
        <v>3671</v>
      </c>
      <c r="M204" s="35">
        <f t="shared" si="163"/>
        <v>3671</v>
      </c>
      <c r="N204" s="35">
        <f t="shared" ref="N204:S204" si="164">N205+N208+N213+N218+N224+N231+N238+N221</f>
        <v>0</v>
      </c>
      <c r="O204" s="35">
        <f t="shared" si="164"/>
        <v>0</v>
      </c>
      <c r="P204" s="35">
        <f t="shared" si="164"/>
        <v>0</v>
      </c>
      <c r="Q204" s="35">
        <f t="shared" si="164"/>
        <v>0</v>
      </c>
      <c r="R204" s="35">
        <f t="shared" si="164"/>
        <v>3671</v>
      </c>
      <c r="S204" s="35">
        <f t="shared" si="164"/>
        <v>3671</v>
      </c>
      <c r="T204" s="35">
        <f t="shared" ref="T204:Y204" si="165">T205+T208+T213+T218+T224+T231+T238+T221</f>
        <v>0</v>
      </c>
      <c r="U204" s="35">
        <f t="shared" si="165"/>
        <v>0</v>
      </c>
      <c r="V204" s="35">
        <f t="shared" si="165"/>
        <v>0</v>
      </c>
      <c r="W204" s="35">
        <f t="shared" si="165"/>
        <v>0</v>
      </c>
      <c r="X204" s="35">
        <f t="shared" si="165"/>
        <v>3671</v>
      </c>
      <c r="Y204" s="35">
        <f t="shared" si="165"/>
        <v>3671</v>
      </c>
    </row>
    <row r="205" spans="1:25" s="75" customFormat="1" ht="33" hidden="1">
      <c r="A205" s="80" t="s">
        <v>55</v>
      </c>
      <c r="B205" s="64" t="s">
        <v>21</v>
      </c>
      <c r="C205" s="64" t="s">
        <v>82</v>
      </c>
      <c r="D205" s="73" t="s">
        <v>56</v>
      </c>
      <c r="E205" s="64"/>
      <c r="F205" s="56">
        <f>F206</f>
        <v>0</v>
      </c>
      <c r="G205" s="56">
        <f>G206</f>
        <v>0</v>
      </c>
      <c r="H205" s="56">
        <f t="shared" ref="H205:W206" si="166">H206</f>
        <v>0</v>
      </c>
      <c r="I205" s="56">
        <f t="shared" si="166"/>
        <v>0</v>
      </c>
      <c r="J205" s="56">
        <f t="shared" si="166"/>
        <v>0</v>
      </c>
      <c r="K205" s="56">
        <f t="shared" si="166"/>
        <v>0</v>
      </c>
      <c r="L205" s="56">
        <f t="shared" si="166"/>
        <v>0</v>
      </c>
      <c r="M205" s="56">
        <f t="shared" si="166"/>
        <v>0</v>
      </c>
      <c r="N205" s="56">
        <f t="shared" si="166"/>
        <v>0</v>
      </c>
      <c r="O205" s="56">
        <f t="shared" si="166"/>
        <v>0</v>
      </c>
      <c r="P205" s="56">
        <f t="shared" si="166"/>
        <v>0</v>
      </c>
      <c r="Q205" s="56">
        <f t="shared" si="166"/>
        <v>0</v>
      </c>
      <c r="R205" s="56">
        <f t="shared" si="166"/>
        <v>0</v>
      </c>
      <c r="S205" s="56">
        <f t="shared" si="166"/>
        <v>0</v>
      </c>
      <c r="T205" s="56">
        <f t="shared" si="166"/>
        <v>0</v>
      </c>
      <c r="U205" s="56">
        <f t="shared" si="166"/>
        <v>0</v>
      </c>
      <c r="V205" s="56">
        <f t="shared" si="166"/>
        <v>0</v>
      </c>
      <c r="W205" s="56">
        <f t="shared" si="166"/>
        <v>0</v>
      </c>
      <c r="X205" s="56">
        <f t="shared" ref="T205:Y206" si="167">X206</f>
        <v>0</v>
      </c>
      <c r="Y205" s="56">
        <f t="shared" si="167"/>
        <v>0</v>
      </c>
    </row>
    <row r="206" spans="1:25" s="75" customFormat="1" ht="33" hidden="1">
      <c r="A206" s="80" t="s">
        <v>42</v>
      </c>
      <c r="B206" s="64" t="s">
        <v>21</v>
      </c>
      <c r="C206" s="64" t="s">
        <v>82</v>
      </c>
      <c r="D206" s="73" t="s">
        <v>56</v>
      </c>
      <c r="E206" s="66">
        <v>200</v>
      </c>
      <c r="F206" s="56">
        <f>F207</f>
        <v>0</v>
      </c>
      <c r="G206" s="56">
        <f>G207</f>
        <v>0</v>
      </c>
      <c r="H206" s="56">
        <f t="shared" si="166"/>
        <v>0</v>
      </c>
      <c r="I206" s="56">
        <f t="shared" si="166"/>
        <v>0</v>
      </c>
      <c r="J206" s="56">
        <f t="shared" si="166"/>
        <v>0</v>
      </c>
      <c r="K206" s="56">
        <f t="shared" si="166"/>
        <v>0</v>
      </c>
      <c r="L206" s="56">
        <f t="shared" si="166"/>
        <v>0</v>
      </c>
      <c r="M206" s="56">
        <f t="shared" si="166"/>
        <v>0</v>
      </c>
      <c r="N206" s="56">
        <f t="shared" si="166"/>
        <v>0</v>
      </c>
      <c r="O206" s="56">
        <f t="shared" si="166"/>
        <v>0</v>
      </c>
      <c r="P206" s="56">
        <f t="shared" si="166"/>
        <v>0</v>
      </c>
      <c r="Q206" s="56">
        <f t="shared" si="166"/>
        <v>0</v>
      </c>
      <c r="R206" s="56">
        <f t="shared" si="166"/>
        <v>0</v>
      </c>
      <c r="S206" s="56">
        <f t="shared" si="166"/>
        <v>0</v>
      </c>
      <c r="T206" s="56">
        <f t="shared" si="167"/>
        <v>0</v>
      </c>
      <c r="U206" s="56">
        <f t="shared" si="167"/>
        <v>0</v>
      </c>
      <c r="V206" s="56">
        <f t="shared" si="167"/>
        <v>0</v>
      </c>
      <c r="W206" s="56">
        <f t="shared" si="167"/>
        <v>0</v>
      </c>
      <c r="X206" s="56">
        <f t="shared" si="167"/>
        <v>0</v>
      </c>
      <c r="Y206" s="56">
        <f t="shared" si="167"/>
        <v>0</v>
      </c>
    </row>
    <row r="207" spans="1:25" s="75" customFormat="1" ht="49.5" hidden="1">
      <c r="A207" s="80" t="s">
        <v>43</v>
      </c>
      <c r="B207" s="64" t="s">
        <v>21</v>
      </c>
      <c r="C207" s="64" t="s">
        <v>82</v>
      </c>
      <c r="D207" s="73" t="s">
        <v>56</v>
      </c>
      <c r="E207" s="66">
        <v>240</v>
      </c>
      <c r="F207" s="56"/>
      <c r="G207" s="56"/>
      <c r="H207" s="56"/>
      <c r="I207" s="56"/>
      <c r="J207" s="56"/>
      <c r="K207" s="56"/>
      <c r="L207" s="56">
        <f>F207+H207+I207+J207+K207</f>
        <v>0</v>
      </c>
      <c r="M207" s="56">
        <f>G207+K207</f>
        <v>0</v>
      </c>
      <c r="N207" s="56"/>
      <c r="O207" s="56"/>
      <c r="P207" s="56"/>
      <c r="Q207" s="56"/>
      <c r="R207" s="56">
        <f>L207+N207+O207+P207+Q207</f>
        <v>0</v>
      </c>
      <c r="S207" s="56">
        <f>M207+Q207</f>
        <v>0</v>
      </c>
      <c r="T207" s="56"/>
      <c r="U207" s="56"/>
      <c r="V207" s="56"/>
      <c r="W207" s="56"/>
      <c r="X207" s="56">
        <f>R207+T207+U207+V207+W207</f>
        <v>0</v>
      </c>
      <c r="Y207" s="56">
        <f>S207+W207</f>
        <v>0</v>
      </c>
    </row>
    <row r="208" spans="1:25" s="84" customFormat="1" ht="33">
      <c r="A208" s="32" t="s">
        <v>57</v>
      </c>
      <c r="B208" s="33" t="s">
        <v>21</v>
      </c>
      <c r="C208" s="33" t="s">
        <v>82</v>
      </c>
      <c r="D208" s="38" t="s">
        <v>58</v>
      </c>
      <c r="E208" s="33"/>
      <c r="F208" s="35">
        <f>F209+F211</f>
        <v>573</v>
      </c>
      <c r="G208" s="35">
        <f>G209+G211</f>
        <v>573</v>
      </c>
      <c r="H208" s="35">
        <f t="shared" ref="H208:M208" si="168">H209+H211</f>
        <v>0</v>
      </c>
      <c r="I208" s="35">
        <f t="shared" si="168"/>
        <v>0</v>
      </c>
      <c r="J208" s="35">
        <f t="shared" si="168"/>
        <v>0</v>
      </c>
      <c r="K208" s="35">
        <f t="shared" si="168"/>
        <v>0</v>
      </c>
      <c r="L208" s="35">
        <f t="shared" si="168"/>
        <v>573</v>
      </c>
      <c r="M208" s="35">
        <f t="shared" si="168"/>
        <v>573</v>
      </c>
      <c r="N208" s="35">
        <f t="shared" ref="N208:S208" si="169">N209+N211</f>
        <v>0</v>
      </c>
      <c r="O208" s="35">
        <f t="shared" si="169"/>
        <v>0</v>
      </c>
      <c r="P208" s="35">
        <f t="shared" si="169"/>
        <v>0</v>
      </c>
      <c r="Q208" s="35">
        <f t="shared" si="169"/>
        <v>0</v>
      </c>
      <c r="R208" s="35">
        <f t="shared" si="169"/>
        <v>573</v>
      </c>
      <c r="S208" s="35">
        <f t="shared" si="169"/>
        <v>573</v>
      </c>
      <c r="T208" s="35">
        <f t="shared" ref="T208:Y208" si="170">T209+T211</f>
        <v>0</v>
      </c>
      <c r="U208" s="35">
        <f t="shared" si="170"/>
        <v>0</v>
      </c>
      <c r="V208" s="35">
        <f t="shared" si="170"/>
        <v>0</v>
      </c>
      <c r="W208" s="35">
        <f t="shared" si="170"/>
        <v>0</v>
      </c>
      <c r="X208" s="35">
        <f t="shared" si="170"/>
        <v>573</v>
      </c>
      <c r="Y208" s="35">
        <f t="shared" si="170"/>
        <v>573</v>
      </c>
    </row>
    <row r="209" spans="1:25" s="84" customFormat="1" ht="33">
      <c r="A209" s="32" t="s">
        <v>42</v>
      </c>
      <c r="B209" s="33" t="s">
        <v>21</v>
      </c>
      <c r="C209" s="33" t="s">
        <v>82</v>
      </c>
      <c r="D209" s="38" t="s">
        <v>58</v>
      </c>
      <c r="E209" s="40">
        <v>200</v>
      </c>
      <c r="F209" s="35">
        <f>F210</f>
        <v>570</v>
      </c>
      <c r="G209" s="35">
        <f>G210</f>
        <v>570</v>
      </c>
      <c r="H209" s="35">
        <f t="shared" ref="H209:Y209" si="171">H210</f>
        <v>0</v>
      </c>
      <c r="I209" s="35">
        <f t="shared" si="171"/>
        <v>0</v>
      </c>
      <c r="J209" s="35">
        <f t="shared" si="171"/>
        <v>0</v>
      </c>
      <c r="K209" s="35">
        <f t="shared" si="171"/>
        <v>0</v>
      </c>
      <c r="L209" s="35">
        <f t="shared" si="171"/>
        <v>570</v>
      </c>
      <c r="M209" s="35">
        <f t="shared" si="171"/>
        <v>570</v>
      </c>
      <c r="N209" s="35">
        <f t="shared" si="171"/>
        <v>0</v>
      </c>
      <c r="O209" s="35">
        <f t="shared" si="171"/>
        <v>0</v>
      </c>
      <c r="P209" s="35">
        <f t="shared" si="171"/>
        <v>0</v>
      </c>
      <c r="Q209" s="35">
        <f t="shared" si="171"/>
        <v>0</v>
      </c>
      <c r="R209" s="35">
        <f t="shared" si="171"/>
        <v>570</v>
      </c>
      <c r="S209" s="35">
        <f t="shared" si="171"/>
        <v>570</v>
      </c>
      <c r="T209" s="35">
        <f t="shared" si="171"/>
        <v>0</v>
      </c>
      <c r="U209" s="35">
        <f t="shared" si="171"/>
        <v>0</v>
      </c>
      <c r="V209" s="35">
        <f t="shared" si="171"/>
        <v>0</v>
      </c>
      <c r="W209" s="35">
        <f t="shared" si="171"/>
        <v>0</v>
      </c>
      <c r="X209" s="35">
        <f t="shared" si="171"/>
        <v>570</v>
      </c>
      <c r="Y209" s="35">
        <f t="shared" si="171"/>
        <v>570</v>
      </c>
    </row>
    <row r="210" spans="1:25" s="84" customFormat="1" ht="49.5">
      <c r="A210" s="32" t="s">
        <v>43</v>
      </c>
      <c r="B210" s="33" t="s">
        <v>21</v>
      </c>
      <c r="C210" s="33" t="s">
        <v>82</v>
      </c>
      <c r="D210" s="38" t="s">
        <v>58</v>
      </c>
      <c r="E210" s="40">
        <v>240</v>
      </c>
      <c r="F210" s="35">
        <v>570</v>
      </c>
      <c r="G210" s="35">
        <v>570</v>
      </c>
      <c r="H210" s="36"/>
      <c r="I210" s="36"/>
      <c r="J210" s="36"/>
      <c r="K210" s="37"/>
      <c r="L210" s="35">
        <f>F210+H210+I210+J210+K210</f>
        <v>570</v>
      </c>
      <c r="M210" s="35">
        <f>G210+K210</f>
        <v>570</v>
      </c>
      <c r="N210" s="36"/>
      <c r="O210" s="36"/>
      <c r="P210" s="36"/>
      <c r="Q210" s="37"/>
      <c r="R210" s="35">
        <f>L210+N210+O210+P210+Q210</f>
        <v>570</v>
      </c>
      <c r="S210" s="35">
        <f>M210+Q210</f>
        <v>570</v>
      </c>
      <c r="T210" s="36"/>
      <c r="U210" s="36"/>
      <c r="V210" s="36"/>
      <c r="W210" s="37"/>
      <c r="X210" s="35">
        <f>R210+T210+U210+V210+W210</f>
        <v>570</v>
      </c>
      <c r="Y210" s="35">
        <f>S210+W210</f>
        <v>570</v>
      </c>
    </row>
    <row r="211" spans="1:25" s="84" customFormat="1" ht="16.5">
      <c r="A211" s="32" t="s">
        <v>47</v>
      </c>
      <c r="B211" s="33" t="s">
        <v>21</v>
      </c>
      <c r="C211" s="33" t="s">
        <v>82</v>
      </c>
      <c r="D211" s="38" t="s">
        <v>58</v>
      </c>
      <c r="E211" s="40">
        <v>800</v>
      </c>
      <c r="F211" s="35">
        <f>F212</f>
        <v>3</v>
      </c>
      <c r="G211" s="35">
        <f>G212</f>
        <v>3</v>
      </c>
      <c r="H211" s="35">
        <f t="shared" ref="H211:Y211" si="172">H212</f>
        <v>0</v>
      </c>
      <c r="I211" s="35">
        <f t="shared" si="172"/>
        <v>0</v>
      </c>
      <c r="J211" s="35">
        <f t="shared" si="172"/>
        <v>0</v>
      </c>
      <c r="K211" s="35">
        <f t="shared" si="172"/>
        <v>0</v>
      </c>
      <c r="L211" s="35">
        <f t="shared" si="172"/>
        <v>3</v>
      </c>
      <c r="M211" s="35">
        <f t="shared" si="172"/>
        <v>3</v>
      </c>
      <c r="N211" s="35">
        <f t="shared" si="172"/>
        <v>0</v>
      </c>
      <c r="O211" s="35">
        <f t="shared" si="172"/>
        <v>0</v>
      </c>
      <c r="P211" s="35">
        <f t="shared" si="172"/>
        <v>0</v>
      </c>
      <c r="Q211" s="35">
        <f t="shared" si="172"/>
        <v>0</v>
      </c>
      <c r="R211" s="35">
        <f t="shared" si="172"/>
        <v>3</v>
      </c>
      <c r="S211" s="35">
        <f t="shared" si="172"/>
        <v>3</v>
      </c>
      <c r="T211" s="35">
        <f t="shared" si="172"/>
        <v>0</v>
      </c>
      <c r="U211" s="35">
        <f t="shared" si="172"/>
        <v>0</v>
      </c>
      <c r="V211" s="35">
        <f t="shared" si="172"/>
        <v>0</v>
      </c>
      <c r="W211" s="35">
        <f t="shared" si="172"/>
        <v>0</v>
      </c>
      <c r="X211" s="35">
        <f t="shared" si="172"/>
        <v>3</v>
      </c>
      <c r="Y211" s="35">
        <f t="shared" si="172"/>
        <v>3</v>
      </c>
    </row>
    <row r="212" spans="1:25" s="84" customFormat="1" ht="16.5">
      <c r="A212" s="32" t="s">
        <v>49</v>
      </c>
      <c r="B212" s="33" t="s">
        <v>21</v>
      </c>
      <c r="C212" s="33" t="s">
        <v>82</v>
      </c>
      <c r="D212" s="38" t="s">
        <v>58</v>
      </c>
      <c r="E212" s="40">
        <v>850</v>
      </c>
      <c r="F212" s="35">
        <v>3</v>
      </c>
      <c r="G212" s="35">
        <v>3</v>
      </c>
      <c r="H212" s="36"/>
      <c r="I212" s="36"/>
      <c r="J212" s="36"/>
      <c r="K212" s="37"/>
      <c r="L212" s="35">
        <f>F212+H212+I212+J212+K212</f>
        <v>3</v>
      </c>
      <c r="M212" s="35">
        <f>G212+K212</f>
        <v>3</v>
      </c>
      <c r="N212" s="36"/>
      <c r="O212" s="36"/>
      <c r="P212" s="36"/>
      <c r="Q212" s="37"/>
      <c r="R212" s="35">
        <f>L212+N212+O212+P212+Q212</f>
        <v>3</v>
      </c>
      <c r="S212" s="35">
        <f>M212+Q212</f>
        <v>3</v>
      </c>
      <c r="T212" s="36"/>
      <c r="U212" s="36"/>
      <c r="V212" s="36"/>
      <c r="W212" s="37"/>
      <c r="X212" s="35">
        <f>R212+T212+U212+V212+W212</f>
        <v>3</v>
      </c>
      <c r="Y212" s="35">
        <f>S212+W212</f>
        <v>3</v>
      </c>
    </row>
    <row r="213" spans="1:25" s="84" customFormat="1" ht="66">
      <c r="A213" s="32" t="s">
        <v>59</v>
      </c>
      <c r="B213" s="33" t="s">
        <v>21</v>
      </c>
      <c r="C213" s="33" t="s">
        <v>82</v>
      </c>
      <c r="D213" s="38" t="s">
        <v>60</v>
      </c>
      <c r="E213" s="33"/>
      <c r="F213" s="35">
        <f>F214+F216</f>
        <v>269</v>
      </c>
      <c r="G213" s="35">
        <f>G214+G216</f>
        <v>269</v>
      </c>
      <c r="H213" s="35">
        <f t="shared" ref="H213:M213" si="173">H214+H216</f>
        <v>0</v>
      </c>
      <c r="I213" s="35">
        <f t="shared" si="173"/>
        <v>0</v>
      </c>
      <c r="J213" s="35">
        <f t="shared" si="173"/>
        <v>0</v>
      </c>
      <c r="K213" s="35">
        <f t="shared" si="173"/>
        <v>0</v>
      </c>
      <c r="L213" s="35">
        <f t="shared" si="173"/>
        <v>269</v>
      </c>
      <c r="M213" s="35">
        <f t="shared" si="173"/>
        <v>269</v>
      </c>
      <c r="N213" s="35">
        <f t="shared" ref="N213:S213" si="174">N214+N216</f>
        <v>0</v>
      </c>
      <c r="O213" s="35">
        <f t="shared" si="174"/>
        <v>0</v>
      </c>
      <c r="P213" s="35">
        <f t="shared" si="174"/>
        <v>0</v>
      </c>
      <c r="Q213" s="35">
        <f t="shared" si="174"/>
        <v>0</v>
      </c>
      <c r="R213" s="35">
        <f t="shared" si="174"/>
        <v>269</v>
      </c>
      <c r="S213" s="35">
        <f t="shared" si="174"/>
        <v>269</v>
      </c>
      <c r="T213" s="35">
        <f t="shared" ref="T213:Y213" si="175">T214+T216</f>
        <v>0</v>
      </c>
      <c r="U213" s="35">
        <f t="shared" si="175"/>
        <v>0</v>
      </c>
      <c r="V213" s="35">
        <f t="shared" si="175"/>
        <v>0</v>
      </c>
      <c r="W213" s="35">
        <f t="shared" si="175"/>
        <v>0</v>
      </c>
      <c r="X213" s="35">
        <f t="shared" si="175"/>
        <v>269</v>
      </c>
      <c r="Y213" s="35">
        <f t="shared" si="175"/>
        <v>269</v>
      </c>
    </row>
    <row r="214" spans="1:25" s="84" customFormat="1" ht="82.5">
      <c r="A214" s="32" t="s">
        <v>29</v>
      </c>
      <c r="B214" s="33" t="s">
        <v>21</v>
      </c>
      <c r="C214" s="33" t="s">
        <v>82</v>
      </c>
      <c r="D214" s="38" t="s">
        <v>60</v>
      </c>
      <c r="E214" s="40">
        <v>100</v>
      </c>
      <c r="F214" s="35">
        <f>F215</f>
        <v>127</v>
      </c>
      <c r="G214" s="35">
        <f>G215</f>
        <v>127</v>
      </c>
      <c r="H214" s="35">
        <f t="shared" ref="H214:Y214" si="176">H215</f>
        <v>0</v>
      </c>
      <c r="I214" s="35">
        <f t="shared" si="176"/>
        <v>0</v>
      </c>
      <c r="J214" s="35">
        <f t="shared" si="176"/>
        <v>0</v>
      </c>
      <c r="K214" s="35">
        <f t="shared" si="176"/>
        <v>0</v>
      </c>
      <c r="L214" s="35">
        <f t="shared" si="176"/>
        <v>127</v>
      </c>
      <c r="M214" s="35">
        <f t="shared" si="176"/>
        <v>127</v>
      </c>
      <c r="N214" s="35">
        <f t="shared" si="176"/>
        <v>0</v>
      </c>
      <c r="O214" s="35">
        <f t="shared" si="176"/>
        <v>0</v>
      </c>
      <c r="P214" s="35">
        <f t="shared" si="176"/>
        <v>0</v>
      </c>
      <c r="Q214" s="35">
        <f t="shared" si="176"/>
        <v>0</v>
      </c>
      <c r="R214" s="35">
        <f t="shared" si="176"/>
        <v>127</v>
      </c>
      <c r="S214" s="35">
        <f t="shared" si="176"/>
        <v>127</v>
      </c>
      <c r="T214" s="35">
        <f t="shared" si="176"/>
        <v>0</v>
      </c>
      <c r="U214" s="35">
        <f t="shared" si="176"/>
        <v>0</v>
      </c>
      <c r="V214" s="35">
        <f t="shared" si="176"/>
        <v>0</v>
      </c>
      <c r="W214" s="35">
        <f t="shared" si="176"/>
        <v>0</v>
      </c>
      <c r="X214" s="35">
        <f t="shared" si="176"/>
        <v>127</v>
      </c>
      <c r="Y214" s="35">
        <f t="shared" si="176"/>
        <v>127</v>
      </c>
    </row>
    <row r="215" spans="1:25" s="84" customFormat="1" ht="33">
      <c r="A215" s="32" t="s">
        <v>129</v>
      </c>
      <c r="B215" s="33" t="s">
        <v>21</v>
      </c>
      <c r="C215" s="33" t="s">
        <v>82</v>
      </c>
      <c r="D215" s="38" t="s">
        <v>60</v>
      </c>
      <c r="E215" s="40">
        <v>110</v>
      </c>
      <c r="F215" s="35">
        <v>127</v>
      </c>
      <c r="G215" s="35">
        <v>127</v>
      </c>
      <c r="H215" s="36"/>
      <c r="I215" s="36"/>
      <c r="J215" s="36"/>
      <c r="K215" s="37"/>
      <c r="L215" s="35">
        <f>F215+H215+I215+J215+K215</f>
        <v>127</v>
      </c>
      <c r="M215" s="35">
        <f>G215+K215</f>
        <v>127</v>
      </c>
      <c r="N215" s="36"/>
      <c r="O215" s="36"/>
      <c r="P215" s="36"/>
      <c r="Q215" s="37"/>
      <c r="R215" s="35">
        <f>L215+N215+O215+P215+Q215</f>
        <v>127</v>
      </c>
      <c r="S215" s="35">
        <f>M215+Q215</f>
        <v>127</v>
      </c>
      <c r="T215" s="36"/>
      <c r="U215" s="36"/>
      <c r="V215" s="36"/>
      <c r="W215" s="37"/>
      <c r="X215" s="35">
        <f>R215+T215+U215+V215+W215</f>
        <v>127</v>
      </c>
      <c r="Y215" s="35">
        <f>S215+W215</f>
        <v>127</v>
      </c>
    </row>
    <row r="216" spans="1:25" s="84" customFormat="1" ht="33">
      <c r="A216" s="32" t="s">
        <v>42</v>
      </c>
      <c r="B216" s="33" t="s">
        <v>21</v>
      </c>
      <c r="C216" s="33" t="s">
        <v>82</v>
      </c>
      <c r="D216" s="38" t="s">
        <v>60</v>
      </c>
      <c r="E216" s="40">
        <v>200</v>
      </c>
      <c r="F216" s="35">
        <f>F217</f>
        <v>142</v>
      </c>
      <c r="G216" s="35">
        <f>G217</f>
        <v>142</v>
      </c>
      <c r="H216" s="35">
        <f t="shared" ref="H216:Y216" si="177">H217</f>
        <v>0</v>
      </c>
      <c r="I216" s="35">
        <f t="shared" si="177"/>
        <v>0</v>
      </c>
      <c r="J216" s="35">
        <f t="shared" si="177"/>
        <v>0</v>
      </c>
      <c r="K216" s="35">
        <f t="shared" si="177"/>
        <v>0</v>
      </c>
      <c r="L216" s="35">
        <f t="shared" si="177"/>
        <v>142</v>
      </c>
      <c r="M216" s="35">
        <f t="shared" si="177"/>
        <v>142</v>
      </c>
      <c r="N216" s="35">
        <f t="shared" si="177"/>
        <v>0</v>
      </c>
      <c r="O216" s="35">
        <f t="shared" si="177"/>
        <v>0</v>
      </c>
      <c r="P216" s="35">
        <f t="shared" si="177"/>
        <v>0</v>
      </c>
      <c r="Q216" s="35">
        <f t="shared" si="177"/>
        <v>0</v>
      </c>
      <c r="R216" s="35">
        <f t="shared" si="177"/>
        <v>142</v>
      </c>
      <c r="S216" s="35">
        <f t="shared" si="177"/>
        <v>142</v>
      </c>
      <c r="T216" s="35">
        <f t="shared" si="177"/>
        <v>0</v>
      </c>
      <c r="U216" s="35">
        <f t="shared" si="177"/>
        <v>0</v>
      </c>
      <c r="V216" s="35">
        <f t="shared" si="177"/>
        <v>0</v>
      </c>
      <c r="W216" s="35">
        <f t="shared" si="177"/>
        <v>0</v>
      </c>
      <c r="X216" s="35">
        <f t="shared" si="177"/>
        <v>142</v>
      </c>
      <c r="Y216" s="35">
        <f t="shared" si="177"/>
        <v>142</v>
      </c>
    </row>
    <row r="217" spans="1:25" s="84" customFormat="1" ht="49.5">
      <c r="A217" s="32" t="s">
        <v>43</v>
      </c>
      <c r="B217" s="33" t="s">
        <v>21</v>
      </c>
      <c r="C217" s="33" t="s">
        <v>82</v>
      </c>
      <c r="D217" s="38" t="s">
        <v>60</v>
      </c>
      <c r="E217" s="40">
        <v>240</v>
      </c>
      <c r="F217" s="35">
        <v>142</v>
      </c>
      <c r="G217" s="35">
        <v>142</v>
      </c>
      <c r="H217" s="36"/>
      <c r="I217" s="36"/>
      <c r="J217" s="36"/>
      <c r="K217" s="37"/>
      <c r="L217" s="35">
        <f>F217+H217+I217+J217+K217</f>
        <v>142</v>
      </c>
      <c r="M217" s="35">
        <f>G217+K217</f>
        <v>142</v>
      </c>
      <c r="N217" s="36"/>
      <c r="O217" s="36"/>
      <c r="P217" s="36"/>
      <c r="Q217" s="37"/>
      <c r="R217" s="35">
        <f>L217+N217+O217+P217+Q217</f>
        <v>142</v>
      </c>
      <c r="S217" s="35">
        <f>M217+Q217</f>
        <v>142</v>
      </c>
      <c r="T217" s="36"/>
      <c r="U217" s="36"/>
      <c r="V217" s="36"/>
      <c r="W217" s="37"/>
      <c r="X217" s="35">
        <f>R217+T217+U217+V217+W217</f>
        <v>142</v>
      </c>
      <c r="Y217" s="35">
        <f>S217+W217</f>
        <v>142</v>
      </c>
    </row>
    <row r="218" spans="1:25" s="84" customFormat="1" ht="16.5">
      <c r="A218" s="32" t="s">
        <v>132</v>
      </c>
      <c r="B218" s="33" t="s">
        <v>21</v>
      </c>
      <c r="C218" s="33" t="s">
        <v>82</v>
      </c>
      <c r="D218" s="38" t="s">
        <v>133</v>
      </c>
      <c r="E218" s="33"/>
      <c r="F218" s="35">
        <f>F219</f>
        <v>14</v>
      </c>
      <c r="G218" s="35">
        <f>G219</f>
        <v>14</v>
      </c>
      <c r="H218" s="35">
        <f t="shared" ref="H218:W219" si="178">H219</f>
        <v>0</v>
      </c>
      <c r="I218" s="35">
        <f t="shared" si="178"/>
        <v>0</v>
      </c>
      <c r="J218" s="35">
        <f t="shared" si="178"/>
        <v>0</v>
      </c>
      <c r="K218" s="35">
        <f t="shared" si="178"/>
        <v>0</v>
      </c>
      <c r="L218" s="35">
        <f t="shared" si="178"/>
        <v>14</v>
      </c>
      <c r="M218" s="35">
        <f t="shared" si="178"/>
        <v>14</v>
      </c>
      <c r="N218" s="35">
        <f t="shared" si="178"/>
        <v>0</v>
      </c>
      <c r="O218" s="35">
        <f t="shared" si="178"/>
        <v>0</v>
      </c>
      <c r="P218" s="35">
        <f t="shared" si="178"/>
        <v>0</v>
      </c>
      <c r="Q218" s="35">
        <f t="shared" si="178"/>
        <v>0</v>
      </c>
      <c r="R218" s="35">
        <f t="shared" si="178"/>
        <v>14</v>
      </c>
      <c r="S218" s="35">
        <f t="shared" si="178"/>
        <v>14</v>
      </c>
      <c r="T218" s="35">
        <f t="shared" si="178"/>
        <v>0</v>
      </c>
      <c r="U218" s="35">
        <f t="shared" si="178"/>
        <v>0</v>
      </c>
      <c r="V218" s="35">
        <f t="shared" si="178"/>
        <v>0</v>
      </c>
      <c r="W218" s="35">
        <f t="shared" si="178"/>
        <v>0</v>
      </c>
      <c r="X218" s="35">
        <f t="shared" ref="T218:Y219" si="179">X219</f>
        <v>14</v>
      </c>
      <c r="Y218" s="35">
        <f t="shared" si="179"/>
        <v>14</v>
      </c>
    </row>
    <row r="219" spans="1:25" s="84" customFormat="1" ht="33">
      <c r="A219" s="32" t="s">
        <v>42</v>
      </c>
      <c r="B219" s="33" t="s">
        <v>21</v>
      </c>
      <c r="C219" s="33" t="s">
        <v>82</v>
      </c>
      <c r="D219" s="38" t="s">
        <v>133</v>
      </c>
      <c r="E219" s="40">
        <v>200</v>
      </c>
      <c r="F219" s="35">
        <f>F220</f>
        <v>14</v>
      </c>
      <c r="G219" s="35">
        <f>G220</f>
        <v>14</v>
      </c>
      <c r="H219" s="35">
        <f t="shared" si="178"/>
        <v>0</v>
      </c>
      <c r="I219" s="35">
        <f t="shared" si="178"/>
        <v>0</v>
      </c>
      <c r="J219" s="35">
        <f t="shared" si="178"/>
        <v>0</v>
      </c>
      <c r="K219" s="35">
        <f t="shared" si="178"/>
        <v>0</v>
      </c>
      <c r="L219" s="35">
        <f t="shared" si="178"/>
        <v>14</v>
      </c>
      <c r="M219" s="35">
        <f t="shared" si="178"/>
        <v>14</v>
      </c>
      <c r="N219" s="35">
        <f t="shared" si="178"/>
        <v>0</v>
      </c>
      <c r="O219" s="35">
        <f t="shared" si="178"/>
        <v>0</v>
      </c>
      <c r="P219" s="35">
        <f t="shared" si="178"/>
        <v>0</v>
      </c>
      <c r="Q219" s="35">
        <f t="shared" si="178"/>
        <v>0</v>
      </c>
      <c r="R219" s="35">
        <f t="shared" si="178"/>
        <v>14</v>
      </c>
      <c r="S219" s="35">
        <f t="shared" si="178"/>
        <v>14</v>
      </c>
      <c r="T219" s="35">
        <f t="shared" si="179"/>
        <v>0</v>
      </c>
      <c r="U219" s="35">
        <f t="shared" si="179"/>
        <v>0</v>
      </c>
      <c r="V219" s="35">
        <f t="shared" si="179"/>
        <v>0</v>
      </c>
      <c r="W219" s="35">
        <f t="shared" si="179"/>
        <v>0</v>
      </c>
      <c r="X219" s="35">
        <f t="shared" si="179"/>
        <v>14</v>
      </c>
      <c r="Y219" s="35">
        <f t="shared" si="179"/>
        <v>14</v>
      </c>
    </row>
    <row r="220" spans="1:25" s="84" customFormat="1" ht="49.5">
      <c r="A220" s="32" t="s">
        <v>43</v>
      </c>
      <c r="B220" s="33" t="s">
        <v>21</v>
      </c>
      <c r="C220" s="33" t="s">
        <v>82</v>
      </c>
      <c r="D220" s="38" t="s">
        <v>133</v>
      </c>
      <c r="E220" s="40">
        <v>240</v>
      </c>
      <c r="F220" s="35">
        <v>14</v>
      </c>
      <c r="G220" s="35">
        <v>14</v>
      </c>
      <c r="H220" s="36"/>
      <c r="I220" s="36"/>
      <c r="J220" s="36"/>
      <c r="K220" s="37"/>
      <c r="L220" s="35">
        <f>F220+H220+I220+J220+K220</f>
        <v>14</v>
      </c>
      <c r="M220" s="35">
        <f>G220+K220</f>
        <v>14</v>
      </c>
      <c r="N220" s="36"/>
      <c r="O220" s="36"/>
      <c r="P220" s="36"/>
      <c r="Q220" s="37"/>
      <c r="R220" s="35">
        <f>L220+N220+O220+P220+Q220</f>
        <v>14</v>
      </c>
      <c r="S220" s="35">
        <f>M220+Q220</f>
        <v>14</v>
      </c>
      <c r="T220" s="36"/>
      <c r="U220" s="36"/>
      <c r="V220" s="36"/>
      <c r="W220" s="37"/>
      <c r="X220" s="35">
        <f>R220+T220+U220+V220+W220</f>
        <v>14</v>
      </c>
      <c r="Y220" s="35">
        <f>S220+W220</f>
        <v>14</v>
      </c>
    </row>
    <row r="221" spans="1:25" s="84" customFormat="1" ht="33">
      <c r="A221" s="32" t="s">
        <v>61</v>
      </c>
      <c r="B221" s="33" t="s">
        <v>21</v>
      </c>
      <c r="C221" s="33" t="s">
        <v>82</v>
      </c>
      <c r="D221" s="38" t="s">
        <v>62</v>
      </c>
      <c r="E221" s="33"/>
      <c r="F221" s="58">
        <f>F222</f>
        <v>404</v>
      </c>
      <c r="G221" s="58">
        <f>G222</f>
        <v>404</v>
      </c>
      <c r="H221" s="58">
        <f t="shared" ref="H221:W222" si="180">H222</f>
        <v>0</v>
      </c>
      <c r="I221" s="58">
        <f t="shared" si="180"/>
        <v>0</v>
      </c>
      <c r="J221" s="58">
        <f t="shared" si="180"/>
        <v>0</v>
      </c>
      <c r="K221" s="58">
        <f t="shared" si="180"/>
        <v>0</v>
      </c>
      <c r="L221" s="58">
        <f t="shared" si="180"/>
        <v>404</v>
      </c>
      <c r="M221" s="58">
        <f t="shared" si="180"/>
        <v>404</v>
      </c>
      <c r="N221" s="58">
        <f t="shared" si="180"/>
        <v>0</v>
      </c>
      <c r="O221" s="58">
        <f t="shared" si="180"/>
        <v>0</v>
      </c>
      <c r="P221" s="58">
        <f t="shared" si="180"/>
        <v>0</v>
      </c>
      <c r="Q221" s="58">
        <f t="shared" si="180"/>
        <v>0</v>
      </c>
      <c r="R221" s="58">
        <f t="shared" si="180"/>
        <v>404</v>
      </c>
      <c r="S221" s="58">
        <f t="shared" si="180"/>
        <v>404</v>
      </c>
      <c r="T221" s="58">
        <f t="shared" si="180"/>
        <v>0</v>
      </c>
      <c r="U221" s="58">
        <f t="shared" si="180"/>
        <v>0</v>
      </c>
      <c r="V221" s="58">
        <f t="shared" si="180"/>
        <v>0</v>
      </c>
      <c r="W221" s="58">
        <f t="shared" si="180"/>
        <v>0</v>
      </c>
      <c r="X221" s="58">
        <f t="shared" ref="T221:Y222" si="181">X222</f>
        <v>404</v>
      </c>
      <c r="Y221" s="58">
        <f t="shared" si="181"/>
        <v>404</v>
      </c>
    </row>
    <row r="222" spans="1:25" s="84" customFormat="1" ht="33">
      <c r="A222" s="32" t="s">
        <v>42</v>
      </c>
      <c r="B222" s="33" t="s">
        <v>21</v>
      </c>
      <c r="C222" s="33" t="s">
        <v>51</v>
      </c>
      <c r="D222" s="38" t="s">
        <v>62</v>
      </c>
      <c r="E222" s="40">
        <v>200</v>
      </c>
      <c r="F222" s="58">
        <f>F223</f>
        <v>404</v>
      </c>
      <c r="G222" s="58">
        <f>G223</f>
        <v>404</v>
      </c>
      <c r="H222" s="58">
        <f t="shared" si="180"/>
        <v>0</v>
      </c>
      <c r="I222" s="58">
        <f t="shared" si="180"/>
        <v>0</v>
      </c>
      <c r="J222" s="58">
        <f t="shared" si="180"/>
        <v>0</v>
      </c>
      <c r="K222" s="58">
        <f t="shared" si="180"/>
        <v>0</v>
      </c>
      <c r="L222" s="58">
        <f t="shared" si="180"/>
        <v>404</v>
      </c>
      <c r="M222" s="58">
        <f t="shared" si="180"/>
        <v>404</v>
      </c>
      <c r="N222" s="58">
        <f t="shared" si="180"/>
        <v>0</v>
      </c>
      <c r="O222" s="58">
        <f t="shared" si="180"/>
        <v>0</v>
      </c>
      <c r="P222" s="58">
        <f t="shared" si="180"/>
        <v>0</v>
      </c>
      <c r="Q222" s="58">
        <f t="shared" si="180"/>
        <v>0</v>
      </c>
      <c r="R222" s="58">
        <f t="shared" si="180"/>
        <v>404</v>
      </c>
      <c r="S222" s="58">
        <f t="shared" si="180"/>
        <v>404</v>
      </c>
      <c r="T222" s="58">
        <f t="shared" si="181"/>
        <v>0</v>
      </c>
      <c r="U222" s="58">
        <f t="shared" si="181"/>
        <v>0</v>
      </c>
      <c r="V222" s="58">
        <f t="shared" si="181"/>
        <v>0</v>
      </c>
      <c r="W222" s="58">
        <f t="shared" si="181"/>
        <v>0</v>
      </c>
      <c r="X222" s="58">
        <f t="shared" si="181"/>
        <v>404</v>
      </c>
      <c r="Y222" s="58">
        <f t="shared" si="181"/>
        <v>404</v>
      </c>
    </row>
    <row r="223" spans="1:25" s="84" customFormat="1" ht="49.5">
      <c r="A223" s="32" t="s">
        <v>43</v>
      </c>
      <c r="B223" s="33" t="s">
        <v>21</v>
      </c>
      <c r="C223" s="33" t="s">
        <v>51</v>
      </c>
      <c r="D223" s="38" t="s">
        <v>62</v>
      </c>
      <c r="E223" s="40">
        <v>240</v>
      </c>
      <c r="F223" s="35">
        <v>404</v>
      </c>
      <c r="G223" s="35">
        <v>404</v>
      </c>
      <c r="H223" s="36"/>
      <c r="I223" s="36"/>
      <c r="J223" s="36"/>
      <c r="K223" s="37"/>
      <c r="L223" s="35">
        <f>F223+H223+I223+J223+K223</f>
        <v>404</v>
      </c>
      <c r="M223" s="35">
        <f>G223+K223</f>
        <v>404</v>
      </c>
      <c r="N223" s="36"/>
      <c r="O223" s="36"/>
      <c r="P223" s="36"/>
      <c r="Q223" s="37"/>
      <c r="R223" s="35">
        <f>L223+N223+O223+P223+Q223</f>
        <v>404</v>
      </c>
      <c r="S223" s="35">
        <f>M223+Q223</f>
        <v>404</v>
      </c>
      <c r="T223" s="36"/>
      <c r="U223" s="36"/>
      <c r="V223" s="36"/>
      <c r="W223" s="37"/>
      <c r="X223" s="35">
        <f>R223+T223+U223+V223+W223</f>
        <v>404</v>
      </c>
      <c r="Y223" s="35">
        <f>S223+W223</f>
        <v>404</v>
      </c>
    </row>
    <row r="224" spans="1:25" s="84" customFormat="1" ht="66">
      <c r="A224" s="32" t="s">
        <v>63</v>
      </c>
      <c r="B224" s="33" t="s">
        <v>21</v>
      </c>
      <c r="C224" s="33" t="s">
        <v>82</v>
      </c>
      <c r="D224" s="38" t="s">
        <v>64</v>
      </c>
      <c r="E224" s="33"/>
      <c r="F224" s="35">
        <f>F225+F227+F229</f>
        <v>2390</v>
      </c>
      <c r="G224" s="35">
        <f>G225+G227+G229</f>
        <v>2390</v>
      </c>
      <c r="H224" s="35">
        <f t="shared" ref="H224:M224" si="182">H225+H227+H229</f>
        <v>0</v>
      </c>
      <c r="I224" s="35">
        <f t="shared" si="182"/>
        <v>0</v>
      </c>
      <c r="J224" s="35">
        <f t="shared" si="182"/>
        <v>0</v>
      </c>
      <c r="K224" s="35">
        <f t="shared" si="182"/>
        <v>0</v>
      </c>
      <c r="L224" s="35">
        <f t="shared" si="182"/>
        <v>2390</v>
      </c>
      <c r="M224" s="35">
        <f t="shared" si="182"/>
        <v>2390</v>
      </c>
      <c r="N224" s="35">
        <f t="shared" ref="N224:S224" si="183">N225+N227+N229</f>
        <v>0</v>
      </c>
      <c r="O224" s="35">
        <f t="shared" si="183"/>
        <v>0</v>
      </c>
      <c r="P224" s="35">
        <f t="shared" si="183"/>
        <v>0</v>
      </c>
      <c r="Q224" s="35">
        <f t="shared" si="183"/>
        <v>0</v>
      </c>
      <c r="R224" s="35">
        <f t="shared" si="183"/>
        <v>2390</v>
      </c>
      <c r="S224" s="35">
        <f t="shared" si="183"/>
        <v>2390</v>
      </c>
      <c r="T224" s="35">
        <f t="shared" ref="T224:Y224" si="184">T225+T227+T229</f>
        <v>0</v>
      </c>
      <c r="U224" s="35">
        <f t="shared" si="184"/>
        <v>0</v>
      </c>
      <c r="V224" s="35">
        <f t="shared" si="184"/>
        <v>0</v>
      </c>
      <c r="W224" s="35">
        <f t="shared" si="184"/>
        <v>0</v>
      </c>
      <c r="X224" s="35">
        <f t="shared" si="184"/>
        <v>2390</v>
      </c>
      <c r="Y224" s="35">
        <f t="shared" si="184"/>
        <v>2390</v>
      </c>
    </row>
    <row r="225" spans="1:25" s="84" customFormat="1" ht="82.5">
      <c r="A225" s="32" t="s">
        <v>29</v>
      </c>
      <c r="B225" s="33" t="s">
        <v>21</v>
      </c>
      <c r="C225" s="33" t="s">
        <v>82</v>
      </c>
      <c r="D225" s="38" t="s">
        <v>64</v>
      </c>
      <c r="E225" s="40">
        <v>100</v>
      </c>
      <c r="F225" s="35">
        <f>F226</f>
        <v>1335</v>
      </c>
      <c r="G225" s="35">
        <f>G226</f>
        <v>1335</v>
      </c>
      <c r="H225" s="35">
        <f t="shared" ref="H225:Y225" si="185">H226</f>
        <v>0</v>
      </c>
      <c r="I225" s="35">
        <f t="shared" si="185"/>
        <v>0</v>
      </c>
      <c r="J225" s="35">
        <f t="shared" si="185"/>
        <v>0</v>
      </c>
      <c r="K225" s="35">
        <f t="shared" si="185"/>
        <v>0</v>
      </c>
      <c r="L225" s="35">
        <f t="shared" si="185"/>
        <v>1335</v>
      </c>
      <c r="M225" s="35">
        <f t="shared" si="185"/>
        <v>1335</v>
      </c>
      <c r="N225" s="35">
        <f t="shared" si="185"/>
        <v>0</v>
      </c>
      <c r="O225" s="35">
        <f t="shared" si="185"/>
        <v>0</v>
      </c>
      <c r="P225" s="35">
        <f t="shared" si="185"/>
        <v>0</v>
      </c>
      <c r="Q225" s="35">
        <f t="shared" si="185"/>
        <v>0</v>
      </c>
      <c r="R225" s="35">
        <f t="shared" si="185"/>
        <v>1335</v>
      </c>
      <c r="S225" s="35">
        <f t="shared" si="185"/>
        <v>1335</v>
      </c>
      <c r="T225" s="35">
        <f t="shared" si="185"/>
        <v>0</v>
      </c>
      <c r="U225" s="35">
        <f t="shared" si="185"/>
        <v>0</v>
      </c>
      <c r="V225" s="35">
        <f t="shared" si="185"/>
        <v>0</v>
      </c>
      <c r="W225" s="35">
        <f t="shared" si="185"/>
        <v>0</v>
      </c>
      <c r="X225" s="35">
        <f t="shared" si="185"/>
        <v>1335</v>
      </c>
      <c r="Y225" s="35">
        <f t="shared" si="185"/>
        <v>1335</v>
      </c>
    </row>
    <row r="226" spans="1:25" s="84" customFormat="1" ht="33">
      <c r="A226" s="32" t="s">
        <v>129</v>
      </c>
      <c r="B226" s="33" t="s">
        <v>21</v>
      </c>
      <c r="C226" s="33" t="s">
        <v>82</v>
      </c>
      <c r="D226" s="38" t="s">
        <v>64</v>
      </c>
      <c r="E226" s="40">
        <v>110</v>
      </c>
      <c r="F226" s="35">
        <v>1335</v>
      </c>
      <c r="G226" s="35">
        <v>1335</v>
      </c>
      <c r="H226" s="36"/>
      <c r="I226" s="36"/>
      <c r="J226" s="36"/>
      <c r="K226" s="37"/>
      <c r="L226" s="35">
        <f>F226+H226+I226+J226+K226</f>
        <v>1335</v>
      </c>
      <c r="M226" s="35">
        <f>G226+K226</f>
        <v>1335</v>
      </c>
      <c r="N226" s="36"/>
      <c r="O226" s="36"/>
      <c r="P226" s="36"/>
      <c r="Q226" s="37"/>
      <c r="R226" s="35">
        <f>L226+N226+O226+P226+Q226</f>
        <v>1335</v>
      </c>
      <c r="S226" s="35">
        <f>M226+Q226</f>
        <v>1335</v>
      </c>
      <c r="T226" s="36"/>
      <c r="U226" s="36"/>
      <c r="V226" s="36"/>
      <c r="W226" s="37"/>
      <c r="X226" s="35">
        <f>R226+T226+U226+V226+W226</f>
        <v>1335</v>
      </c>
      <c r="Y226" s="35">
        <f>S226+W226</f>
        <v>1335</v>
      </c>
    </row>
    <row r="227" spans="1:25" s="84" customFormat="1" ht="33">
      <c r="A227" s="32" t="s">
        <v>42</v>
      </c>
      <c r="B227" s="33" t="s">
        <v>21</v>
      </c>
      <c r="C227" s="33" t="s">
        <v>82</v>
      </c>
      <c r="D227" s="38" t="s">
        <v>64</v>
      </c>
      <c r="E227" s="40">
        <v>200</v>
      </c>
      <c r="F227" s="35">
        <f>F228</f>
        <v>1041</v>
      </c>
      <c r="G227" s="35">
        <f>G228</f>
        <v>1041</v>
      </c>
      <c r="H227" s="35">
        <f t="shared" ref="H227:Y227" si="186">H228</f>
        <v>0</v>
      </c>
      <c r="I227" s="35">
        <f t="shared" si="186"/>
        <v>0</v>
      </c>
      <c r="J227" s="35">
        <f t="shared" si="186"/>
        <v>0</v>
      </c>
      <c r="K227" s="35">
        <f t="shared" si="186"/>
        <v>0</v>
      </c>
      <c r="L227" s="35">
        <f t="shared" si="186"/>
        <v>1041</v>
      </c>
      <c r="M227" s="35">
        <f t="shared" si="186"/>
        <v>1041</v>
      </c>
      <c r="N227" s="35">
        <f t="shared" si="186"/>
        <v>0</v>
      </c>
      <c r="O227" s="35">
        <f t="shared" si="186"/>
        <v>0</v>
      </c>
      <c r="P227" s="35">
        <f t="shared" si="186"/>
        <v>0</v>
      </c>
      <c r="Q227" s="35">
        <f t="shared" si="186"/>
        <v>0</v>
      </c>
      <c r="R227" s="35">
        <f t="shared" si="186"/>
        <v>1041</v>
      </c>
      <c r="S227" s="35">
        <f t="shared" si="186"/>
        <v>1041</v>
      </c>
      <c r="T227" s="35">
        <f t="shared" si="186"/>
        <v>0</v>
      </c>
      <c r="U227" s="35">
        <f t="shared" si="186"/>
        <v>0</v>
      </c>
      <c r="V227" s="35">
        <f t="shared" si="186"/>
        <v>0</v>
      </c>
      <c r="W227" s="35">
        <f t="shared" si="186"/>
        <v>0</v>
      </c>
      <c r="X227" s="35">
        <f t="shared" si="186"/>
        <v>1041</v>
      </c>
      <c r="Y227" s="35">
        <f t="shared" si="186"/>
        <v>1041</v>
      </c>
    </row>
    <row r="228" spans="1:25" s="84" customFormat="1" ht="49.5">
      <c r="A228" s="32" t="s">
        <v>43</v>
      </c>
      <c r="B228" s="33" t="s">
        <v>21</v>
      </c>
      <c r="C228" s="33" t="s">
        <v>82</v>
      </c>
      <c r="D228" s="38" t="s">
        <v>64</v>
      </c>
      <c r="E228" s="40">
        <v>240</v>
      </c>
      <c r="F228" s="35">
        <v>1041</v>
      </c>
      <c r="G228" s="35">
        <v>1041</v>
      </c>
      <c r="H228" s="36"/>
      <c r="I228" s="36"/>
      <c r="J228" s="36"/>
      <c r="K228" s="37"/>
      <c r="L228" s="35">
        <f>F228+H228+I228+J228+K228</f>
        <v>1041</v>
      </c>
      <c r="M228" s="35">
        <f>G228+K228</f>
        <v>1041</v>
      </c>
      <c r="N228" s="36"/>
      <c r="O228" s="36"/>
      <c r="P228" s="36"/>
      <c r="Q228" s="37"/>
      <c r="R228" s="35">
        <f>L228+N228+O228+P228+Q228</f>
        <v>1041</v>
      </c>
      <c r="S228" s="35">
        <f>M228+Q228</f>
        <v>1041</v>
      </c>
      <c r="T228" s="36"/>
      <c r="U228" s="36"/>
      <c r="V228" s="36"/>
      <c r="W228" s="37"/>
      <c r="X228" s="35">
        <f>R228+T228+U228+V228+W228</f>
        <v>1041</v>
      </c>
      <c r="Y228" s="35">
        <f>S228+W228</f>
        <v>1041</v>
      </c>
    </row>
    <row r="229" spans="1:25" s="84" customFormat="1" ht="16.5">
      <c r="A229" s="32" t="s">
        <v>47</v>
      </c>
      <c r="B229" s="33" t="s">
        <v>21</v>
      </c>
      <c r="C229" s="33" t="s">
        <v>82</v>
      </c>
      <c r="D229" s="38" t="s">
        <v>64</v>
      </c>
      <c r="E229" s="40">
        <v>800</v>
      </c>
      <c r="F229" s="35">
        <f>F230</f>
        <v>14</v>
      </c>
      <c r="G229" s="35">
        <f>G230</f>
        <v>14</v>
      </c>
      <c r="H229" s="35">
        <f t="shared" ref="H229:Y229" si="187">H230</f>
        <v>0</v>
      </c>
      <c r="I229" s="35">
        <f t="shared" si="187"/>
        <v>0</v>
      </c>
      <c r="J229" s="35">
        <f t="shared" si="187"/>
        <v>0</v>
      </c>
      <c r="K229" s="35">
        <f t="shared" si="187"/>
        <v>0</v>
      </c>
      <c r="L229" s="35">
        <f t="shared" si="187"/>
        <v>14</v>
      </c>
      <c r="M229" s="35">
        <f t="shared" si="187"/>
        <v>14</v>
      </c>
      <c r="N229" s="35">
        <f t="shared" si="187"/>
        <v>0</v>
      </c>
      <c r="O229" s="35">
        <f t="shared" si="187"/>
        <v>0</v>
      </c>
      <c r="P229" s="35">
        <f t="shared" si="187"/>
        <v>0</v>
      </c>
      <c r="Q229" s="35">
        <f t="shared" si="187"/>
        <v>0</v>
      </c>
      <c r="R229" s="35">
        <f t="shared" si="187"/>
        <v>14</v>
      </c>
      <c r="S229" s="35">
        <f t="shared" si="187"/>
        <v>14</v>
      </c>
      <c r="T229" s="35">
        <f t="shared" si="187"/>
        <v>0</v>
      </c>
      <c r="U229" s="35">
        <f t="shared" si="187"/>
        <v>0</v>
      </c>
      <c r="V229" s="35">
        <f t="shared" si="187"/>
        <v>0</v>
      </c>
      <c r="W229" s="35">
        <f t="shared" si="187"/>
        <v>0</v>
      </c>
      <c r="X229" s="35">
        <f t="shared" si="187"/>
        <v>14</v>
      </c>
      <c r="Y229" s="35">
        <f t="shared" si="187"/>
        <v>14</v>
      </c>
    </row>
    <row r="230" spans="1:25" s="84" customFormat="1" ht="16.5">
      <c r="A230" s="32" t="s">
        <v>49</v>
      </c>
      <c r="B230" s="33" t="s">
        <v>21</v>
      </c>
      <c r="C230" s="33" t="s">
        <v>82</v>
      </c>
      <c r="D230" s="38" t="s">
        <v>64</v>
      </c>
      <c r="E230" s="40">
        <v>850</v>
      </c>
      <c r="F230" s="35">
        <v>14</v>
      </c>
      <c r="G230" s="35">
        <v>14</v>
      </c>
      <c r="H230" s="36"/>
      <c r="I230" s="36"/>
      <c r="J230" s="36"/>
      <c r="K230" s="37"/>
      <c r="L230" s="35">
        <f>F230+H230+I230+J230+K230</f>
        <v>14</v>
      </c>
      <c r="M230" s="35">
        <f>G230+K230</f>
        <v>14</v>
      </c>
      <c r="N230" s="36"/>
      <c r="O230" s="36"/>
      <c r="P230" s="36"/>
      <c r="Q230" s="37"/>
      <c r="R230" s="35">
        <f>L230+N230+O230+P230+Q230</f>
        <v>14</v>
      </c>
      <c r="S230" s="35">
        <f>M230+Q230</f>
        <v>14</v>
      </c>
      <c r="T230" s="36"/>
      <c r="U230" s="36"/>
      <c r="V230" s="36"/>
      <c r="W230" s="37"/>
      <c r="X230" s="35">
        <f>R230+T230+U230+V230+W230</f>
        <v>14</v>
      </c>
      <c r="Y230" s="35">
        <f>S230+W230</f>
        <v>14</v>
      </c>
    </row>
    <row r="231" spans="1:25" s="75" customFormat="1" ht="49.5" hidden="1">
      <c r="A231" s="80" t="s">
        <v>65</v>
      </c>
      <c r="B231" s="64" t="s">
        <v>21</v>
      </c>
      <c r="C231" s="64" t="s">
        <v>82</v>
      </c>
      <c r="D231" s="73" t="s">
        <v>66</v>
      </c>
      <c r="E231" s="64"/>
      <c r="F231" s="56">
        <f>F232+F234+F236</f>
        <v>0</v>
      </c>
      <c r="G231" s="56">
        <f>G232+G234+G236</f>
        <v>0</v>
      </c>
      <c r="H231" s="56">
        <f t="shared" ref="H231:M231" si="188">H232+H234+H236</f>
        <v>0</v>
      </c>
      <c r="I231" s="56">
        <f t="shared" si="188"/>
        <v>0</v>
      </c>
      <c r="J231" s="56">
        <f t="shared" si="188"/>
        <v>0</v>
      </c>
      <c r="K231" s="56">
        <f t="shared" si="188"/>
        <v>0</v>
      </c>
      <c r="L231" s="56">
        <f t="shared" si="188"/>
        <v>0</v>
      </c>
      <c r="M231" s="56">
        <f t="shared" si="188"/>
        <v>0</v>
      </c>
      <c r="N231" s="56">
        <f t="shared" ref="N231:S231" si="189">N232+N234+N236</f>
        <v>0</v>
      </c>
      <c r="O231" s="56">
        <f t="shared" si="189"/>
        <v>0</v>
      </c>
      <c r="P231" s="56">
        <f t="shared" si="189"/>
        <v>0</v>
      </c>
      <c r="Q231" s="56">
        <f t="shared" si="189"/>
        <v>0</v>
      </c>
      <c r="R231" s="56">
        <f t="shared" si="189"/>
        <v>0</v>
      </c>
      <c r="S231" s="56">
        <f t="shared" si="189"/>
        <v>0</v>
      </c>
      <c r="T231" s="56">
        <f t="shared" ref="T231:Y231" si="190">T232+T234+T236</f>
        <v>0</v>
      </c>
      <c r="U231" s="56">
        <f t="shared" si="190"/>
        <v>0</v>
      </c>
      <c r="V231" s="56">
        <f t="shared" si="190"/>
        <v>0</v>
      </c>
      <c r="W231" s="56">
        <f t="shared" si="190"/>
        <v>0</v>
      </c>
      <c r="X231" s="56">
        <f t="shared" si="190"/>
        <v>0</v>
      </c>
      <c r="Y231" s="56">
        <f t="shared" si="190"/>
        <v>0</v>
      </c>
    </row>
    <row r="232" spans="1:25" s="75" customFormat="1" ht="82.5" hidden="1">
      <c r="A232" s="80" t="s">
        <v>29</v>
      </c>
      <c r="B232" s="64" t="s">
        <v>21</v>
      </c>
      <c r="C232" s="64" t="s">
        <v>82</v>
      </c>
      <c r="D232" s="73" t="s">
        <v>66</v>
      </c>
      <c r="E232" s="66">
        <v>100</v>
      </c>
      <c r="F232" s="56">
        <f>F233</f>
        <v>0</v>
      </c>
      <c r="G232" s="56">
        <f>G233</f>
        <v>0</v>
      </c>
      <c r="H232" s="56">
        <f t="shared" ref="H232:Y232" si="191">H233</f>
        <v>0</v>
      </c>
      <c r="I232" s="56">
        <f t="shared" si="191"/>
        <v>0</v>
      </c>
      <c r="J232" s="56">
        <f t="shared" si="191"/>
        <v>0</v>
      </c>
      <c r="K232" s="56">
        <f t="shared" si="191"/>
        <v>0</v>
      </c>
      <c r="L232" s="56">
        <f t="shared" si="191"/>
        <v>0</v>
      </c>
      <c r="M232" s="56">
        <f t="shared" si="191"/>
        <v>0</v>
      </c>
      <c r="N232" s="56">
        <f t="shared" si="191"/>
        <v>0</v>
      </c>
      <c r="O232" s="56">
        <f t="shared" si="191"/>
        <v>0</v>
      </c>
      <c r="P232" s="56">
        <f t="shared" si="191"/>
        <v>0</v>
      </c>
      <c r="Q232" s="56">
        <f t="shared" si="191"/>
        <v>0</v>
      </c>
      <c r="R232" s="56">
        <f t="shared" si="191"/>
        <v>0</v>
      </c>
      <c r="S232" s="56">
        <f t="shared" si="191"/>
        <v>0</v>
      </c>
      <c r="T232" s="56">
        <f t="shared" si="191"/>
        <v>0</v>
      </c>
      <c r="U232" s="56">
        <f t="shared" si="191"/>
        <v>0</v>
      </c>
      <c r="V232" s="56">
        <f t="shared" si="191"/>
        <v>0</v>
      </c>
      <c r="W232" s="56">
        <f t="shared" si="191"/>
        <v>0</v>
      </c>
      <c r="X232" s="56">
        <f t="shared" si="191"/>
        <v>0</v>
      </c>
      <c r="Y232" s="56">
        <f t="shared" si="191"/>
        <v>0</v>
      </c>
    </row>
    <row r="233" spans="1:25" s="75" customFormat="1" ht="33" hidden="1">
      <c r="A233" s="80" t="s">
        <v>129</v>
      </c>
      <c r="B233" s="64" t="s">
        <v>21</v>
      </c>
      <c r="C233" s="64" t="s">
        <v>82</v>
      </c>
      <c r="D233" s="73" t="s">
        <v>66</v>
      </c>
      <c r="E233" s="66">
        <v>110</v>
      </c>
      <c r="F233" s="56"/>
      <c r="G233" s="56"/>
      <c r="H233" s="56"/>
      <c r="I233" s="56"/>
      <c r="J233" s="56"/>
      <c r="K233" s="56"/>
      <c r="L233" s="56">
        <f>F233+H233+I233+J233+K233</f>
        <v>0</v>
      </c>
      <c r="M233" s="56">
        <f>G233+K233</f>
        <v>0</v>
      </c>
      <c r="N233" s="56"/>
      <c r="O233" s="56"/>
      <c r="P233" s="56"/>
      <c r="Q233" s="56"/>
      <c r="R233" s="56">
        <f>L233+N233+O233+P233+Q233</f>
        <v>0</v>
      </c>
      <c r="S233" s="56">
        <f>M233+Q233</f>
        <v>0</v>
      </c>
      <c r="T233" s="56"/>
      <c r="U233" s="56"/>
      <c r="V233" s="56"/>
      <c r="W233" s="56"/>
      <c r="X233" s="56">
        <f>R233+T233+U233+V233+W233</f>
        <v>0</v>
      </c>
      <c r="Y233" s="56">
        <f>S233+W233</f>
        <v>0</v>
      </c>
    </row>
    <row r="234" spans="1:25" s="75" customFormat="1" ht="33" hidden="1">
      <c r="A234" s="80" t="s">
        <v>42</v>
      </c>
      <c r="B234" s="64" t="s">
        <v>21</v>
      </c>
      <c r="C234" s="64" t="s">
        <v>82</v>
      </c>
      <c r="D234" s="73" t="s">
        <v>66</v>
      </c>
      <c r="E234" s="66">
        <v>200</v>
      </c>
      <c r="F234" s="56">
        <f>F235</f>
        <v>0</v>
      </c>
      <c r="G234" s="56">
        <f>G235</f>
        <v>0</v>
      </c>
      <c r="H234" s="56">
        <f t="shared" ref="H234:Y234" si="192">H235</f>
        <v>0</v>
      </c>
      <c r="I234" s="56">
        <f t="shared" si="192"/>
        <v>0</v>
      </c>
      <c r="J234" s="56">
        <f t="shared" si="192"/>
        <v>0</v>
      </c>
      <c r="K234" s="56">
        <f t="shared" si="192"/>
        <v>0</v>
      </c>
      <c r="L234" s="56">
        <f t="shared" si="192"/>
        <v>0</v>
      </c>
      <c r="M234" s="56">
        <f t="shared" si="192"/>
        <v>0</v>
      </c>
      <c r="N234" s="56">
        <f t="shared" si="192"/>
        <v>0</v>
      </c>
      <c r="O234" s="56">
        <f t="shared" si="192"/>
        <v>0</v>
      </c>
      <c r="P234" s="56">
        <f t="shared" si="192"/>
        <v>0</v>
      </c>
      <c r="Q234" s="56">
        <f t="shared" si="192"/>
        <v>0</v>
      </c>
      <c r="R234" s="56">
        <f t="shared" si="192"/>
        <v>0</v>
      </c>
      <c r="S234" s="56">
        <f t="shared" si="192"/>
        <v>0</v>
      </c>
      <c r="T234" s="56">
        <f t="shared" si="192"/>
        <v>0</v>
      </c>
      <c r="U234" s="56">
        <f t="shared" si="192"/>
        <v>0</v>
      </c>
      <c r="V234" s="56">
        <f t="shared" si="192"/>
        <v>0</v>
      </c>
      <c r="W234" s="56">
        <f t="shared" si="192"/>
        <v>0</v>
      </c>
      <c r="X234" s="56">
        <f t="shared" si="192"/>
        <v>0</v>
      </c>
      <c r="Y234" s="56">
        <f t="shared" si="192"/>
        <v>0</v>
      </c>
    </row>
    <row r="235" spans="1:25" s="75" customFormat="1" ht="49.5" hidden="1">
      <c r="A235" s="80" t="s">
        <v>43</v>
      </c>
      <c r="B235" s="64" t="s">
        <v>21</v>
      </c>
      <c r="C235" s="64" t="s">
        <v>82</v>
      </c>
      <c r="D235" s="73" t="s">
        <v>66</v>
      </c>
      <c r="E235" s="66">
        <v>240</v>
      </c>
      <c r="F235" s="56"/>
      <c r="G235" s="56"/>
      <c r="H235" s="56"/>
      <c r="I235" s="56"/>
      <c r="J235" s="56"/>
      <c r="K235" s="56"/>
      <c r="L235" s="56">
        <f>F235+H235+I235+J235+K235</f>
        <v>0</v>
      </c>
      <c r="M235" s="56">
        <f>G235+K235</f>
        <v>0</v>
      </c>
      <c r="N235" s="56"/>
      <c r="O235" s="56"/>
      <c r="P235" s="56"/>
      <c r="Q235" s="56"/>
      <c r="R235" s="56">
        <f>L235+N235+O235+P235+Q235</f>
        <v>0</v>
      </c>
      <c r="S235" s="56">
        <f>M235+Q235</f>
        <v>0</v>
      </c>
      <c r="T235" s="56"/>
      <c r="U235" s="56"/>
      <c r="V235" s="56"/>
      <c r="W235" s="56"/>
      <c r="X235" s="56">
        <f>R235+T235+U235+V235+W235</f>
        <v>0</v>
      </c>
      <c r="Y235" s="56">
        <f>S235+W235</f>
        <v>0</v>
      </c>
    </row>
    <row r="236" spans="1:25" s="75" customFormat="1" ht="16.5" hidden="1">
      <c r="A236" s="80" t="s">
        <v>47</v>
      </c>
      <c r="B236" s="64" t="s">
        <v>21</v>
      </c>
      <c r="C236" s="64" t="s">
        <v>82</v>
      </c>
      <c r="D236" s="73" t="s">
        <v>66</v>
      </c>
      <c r="E236" s="66">
        <v>800</v>
      </c>
      <c r="F236" s="56">
        <f>F237</f>
        <v>0</v>
      </c>
      <c r="G236" s="56">
        <f>G237</f>
        <v>0</v>
      </c>
      <c r="H236" s="56">
        <f t="shared" ref="H236:Y236" si="193">H237</f>
        <v>0</v>
      </c>
      <c r="I236" s="56">
        <f t="shared" si="193"/>
        <v>0</v>
      </c>
      <c r="J236" s="56">
        <f t="shared" si="193"/>
        <v>0</v>
      </c>
      <c r="K236" s="56">
        <f t="shared" si="193"/>
        <v>0</v>
      </c>
      <c r="L236" s="56">
        <f t="shared" si="193"/>
        <v>0</v>
      </c>
      <c r="M236" s="56">
        <f t="shared" si="193"/>
        <v>0</v>
      </c>
      <c r="N236" s="56">
        <f t="shared" si="193"/>
        <v>0</v>
      </c>
      <c r="O236" s="56">
        <f t="shared" si="193"/>
        <v>0</v>
      </c>
      <c r="P236" s="56">
        <f t="shared" si="193"/>
        <v>0</v>
      </c>
      <c r="Q236" s="56">
        <f t="shared" si="193"/>
        <v>0</v>
      </c>
      <c r="R236" s="56">
        <f t="shared" si="193"/>
        <v>0</v>
      </c>
      <c r="S236" s="56">
        <f t="shared" si="193"/>
        <v>0</v>
      </c>
      <c r="T236" s="56">
        <f t="shared" si="193"/>
        <v>0</v>
      </c>
      <c r="U236" s="56">
        <f t="shared" si="193"/>
        <v>0</v>
      </c>
      <c r="V236" s="56">
        <f t="shared" si="193"/>
        <v>0</v>
      </c>
      <c r="W236" s="56">
        <f t="shared" si="193"/>
        <v>0</v>
      </c>
      <c r="X236" s="56">
        <f t="shared" si="193"/>
        <v>0</v>
      </c>
      <c r="Y236" s="56">
        <f t="shared" si="193"/>
        <v>0</v>
      </c>
    </row>
    <row r="237" spans="1:25" s="75" customFormat="1" ht="16.5" hidden="1">
      <c r="A237" s="80" t="s">
        <v>49</v>
      </c>
      <c r="B237" s="64" t="s">
        <v>21</v>
      </c>
      <c r="C237" s="64" t="s">
        <v>82</v>
      </c>
      <c r="D237" s="73" t="s">
        <v>66</v>
      </c>
      <c r="E237" s="66">
        <v>850</v>
      </c>
      <c r="F237" s="56"/>
      <c r="G237" s="56"/>
      <c r="H237" s="56"/>
      <c r="I237" s="56"/>
      <c r="J237" s="56"/>
      <c r="K237" s="56"/>
      <c r="L237" s="56">
        <f>F237+H237+I237+J237+K237</f>
        <v>0</v>
      </c>
      <c r="M237" s="56">
        <f>G237+K237</f>
        <v>0</v>
      </c>
      <c r="N237" s="56"/>
      <c r="O237" s="56"/>
      <c r="P237" s="56"/>
      <c r="Q237" s="56"/>
      <c r="R237" s="56">
        <f>L237+N237+O237+P237+Q237</f>
        <v>0</v>
      </c>
      <c r="S237" s="56">
        <f>M237+Q237</f>
        <v>0</v>
      </c>
      <c r="T237" s="56"/>
      <c r="U237" s="56"/>
      <c r="V237" s="56"/>
      <c r="W237" s="56"/>
      <c r="X237" s="56">
        <f>R237+T237+U237+V237+W237</f>
        <v>0</v>
      </c>
      <c r="Y237" s="56">
        <f>S237+W237</f>
        <v>0</v>
      </c>
    </row>
    <row r="238" spans="1:25" s="84" customFormat="1" ht="16.5">
      <c r="A238" s="32" t="s">
        <v>67</v>
      </c>
      <c r="B238" s="33" t="s">
        <v>21</v>
      </c>
      <c r="C238" s="33" t="s">
        <v>82</v>
      </c>
      <c r="D238" s="38" t="s">
        <v>68</v>
      </c>
      <c r="E238" s="33"/>
      <c r="F238" s="35">
        <f>F239+F241</f>
        <v>21</v>
      </c>
      <c r="G238" s="35">
        <f>G239+G241</f>
        <v>21</v>
      </c>
      <c r="H238" s="35">
        <f t="shared" ref="H238:M238" si="194">H239+H241</f>
        <v>0</v>
      </c>
      <c r="I238" s="35">
        <f t="shared" si="194"/>
        <v>0</v>
      </c>
      <c r="J238" s="35">
        <f t="shared" si="194"/>
        <v>0</v>
      </c>
      <c r="K238" s="35">
        <f t="shared" si="194"/>
        <v>0</v>
      </c>
      <c r="L238" s="35">
        <f t="shared" si="194"/>
        <v>21</v>
      </c>
      <c r="M238" s="35">
        <f t="shared" si="194"/>
        <v>21</v>
      </c>
      <c r="N238" s="35">
        <f t="shared" ref="N238:S238" si="195">N239+N241</f>
        <v>0</v>
      </c>
      <c r="O238" s="35">
        <f t="shared" si="195"/>
        <v>0</v>
      </c>
      <c r="P238" s="35">
        <f t="shared" si="195"/>
        <v>0</v>
      </c>
      <c r="Q238" s="35">
        <f t="shared" si="195"/>
        <v>0</v>
      </c>
      <c r="R238" s="35">
        <f t="shared" si="195"/>
        <v>21</v>
      </c>
      <c r="S238" s="35">
        <f t="shared" si="195"/>
        <v>21</v>
      </c>
      <c r="T238" s="35">
        <f t="shared" ref="T238:Y238" si="196">T239+T241</f>
        <v>0</v>
      </c>
      <c r="U238" s="35">
        <f t="shared" si="196"/>
        <v>0</v>
      </c>
      <c r="V238" s="35">
        <f t="shared" si="196"/>
        <v>0</v>
      </c>
      <c r="W238" s="35">
        <f t="shared" si="196"/>
        <v>0</v>
      </c>
      <c r="X238" s="35">
        <f t="shared" si="196"/>
        <v>21</v>
      </c>
      <c r="Y238" s="35">
        <f t="shared" si="196"/>
        <v>21</v>
      </c>
    </row>
    <row r="239" spans="1:25" s="84" customFormat="1" ht="33">
      <c r="A239" s="32" t="s">
        <v>42</v>
      </c>
      <c r="B239" s="33" t="s">
        <v>21</v>
      </c>
      <c r="C239" s="33" t="s">
        <v>82</v>
      </c>
      <c r="D239" s="38" t="s">
        <v>68</v>
      </c>
      <c r="E239" s="40">
        <v>200</v>
      </c>
      <c r="F239" s="35">
        <f>F240</f>
        <v>19</v>
      </c>
      <c r="G239" s="35">
        <f>G240</f>
        <v>19</v>
      </c>
      <c r="H239" s="35">
        <f t="shared" ref="H239:Y239" si="197">H240</f>
        <v>0</v>
      </c>
      <c r="I239" s="35">
        <f t="shared" si="197"/>
        <v>0</v>
      </c>
      <c r="J239" s="35">
        <f t="shared" si="197"/>
        <v>0</v>
      </c>
      <c r="K239" s="35">
        <f t="shared" si="197"/>
        <v>0</v>
      </c>
      <c r="L239" s="35">
        <f t="shared" si="197"/>
        <v>19</v>
      </c>
      <c r="M239" s="35">
        <f t="shared" si="197"/>
        <v>19</v>
      </c>
      <c r="N239" s="35">
        <f t="shared" si="197"/>
        <v>0</v>
      </c>
      <c r="O239" s="35">
        <f t="shared" si="197"/>
        <v>0</v>
      </c>
      <c r="P239" s="35">
        <f t="shared" si="197"/>
        <v>0</v>
      </c>
      <c r="Q239" s="35">
        <f t="shared" si="197"/>
        <v>0</v>
      </c>
      <c r="R239" s="35">
        <f t="shared" si="197"/>
        <v>19</v>
      </c>
      <c r="S239" s="35">
        <f t="shared" si="197"/>
        <v>19</v>
      </c>
      <c r="T239" s="35">
        <f t="shared" si="197"/>
        <v>0</v>
      </c>
      <c r="U239" s="35">
        <f t="shared" si="197"/>
        <v>0</v>
      </c>
      <c r="V239" s="35">
        <f t="shared" si="197"/>
        <v>0</v>
      </c>
      <c r="W239" s="35">
        <f t="shared" si="197"/>
        <v>0</v>
      </c>
      <c r="X239" s="35">
        <f t="shared" si="197"/>
        <v>19</v>
      </c>
      <c r="Y239" s="35">
        <f t="shared" si="197"/>
        <v>19</v>
      </c>
    </row>
    <row r="240" spans="1:25" s="84" customFormat="1" ht="49.5">
      <c r="A240" s="32" t="s">
        <v>43</v>
      </c>
      <c r="B240" s="33" t="s">
        <v>21</v>
      </c>
      <c r="C240" s="33" t="s">
        <v>82</v>
      </c>
      <c r="D240" s="38" t="s">
        <v>68</v>
      </c>
      <c r="E240" s="40">
        <v>240</v>
      </c>
      <c r="F240" s="35">
        <v>19</v>
      </c>
      <c r="G240" s="35">
        <v>19</v>
      </c>
      <c r="H240" s="36"/>
      <c r="I240" s="36"/>
      <c r="J240" s="36"/>
      <c r="K240" s="37"/>
      <c r="L240" s="35">
        <f>F240+H240+I240+J240+K240</f>
        <v>19</v>
      </c>
      <c r="M240" s="35">
        <f>G240+K240</f>
        <v>19</v>
      </c>
      <c r="N240" s="36"/>
      <c r="O240" s="36"/>
      <c r="P240" s="36"/>
      <c r="Q240" s="37"/>
      <c r="R240" s="35">
        <f>L240+N240+O240+P240+Q240</f>
        <v>19</v>
      </c>
      <c r="S240" s="35">
        <f>M240+Q240</f>
        <v>19</v>
      </c>
      <c r="T240" s="36"/>
      <c r="U240" s="36"/>
      <c r="V240" s="36"/>
      <c r="W240" s="37"/>
      <c r="X240" s="35">
        <f>R240+T240+U240+V240+W240</f>
        <v>19</v>
      </c>
      <c r="Y240" s="35">
        <f>S240+W240</f>
        <v>19</v>
      </c>
    </row>
    <row r="241" spans="1:25" s="84" customFormat="1" ht="16.5">
      <c r="A241" s="32" t="s">
        <v>47</v>
      </c>
      <c r="B241" s="33" t="s">
        <v>21</v>
      </c>
      <c r="C241" s="33" t="s">
        <v>82</v>
      </c>
      <c r="D241" s="38" t="s">
        <v>68</v>
      </c>
      <c r="E241" s="40">
        <v>800</v>
      </c>
      <c r="F241" s="35">
        <f>F242</f>
        <v>2</v>
      </c>
      <c r="G241" s="35">
        <f>G242</f>
        <v>2</v>
      </c>
      <c r="H241" s="35">
        <f t="shared" ref="H241:Y241" si="198">H242</f>
        <v>0</v>
      </c>
      <c r="I241" s="35">
        <f t="shared" si="198"/>
        <v>0</v>
      </c>
      <c r="J241" s="35">
        <f t="shared" si="198"/>
        <v>0</v>
      </c>
      <c r="K241" s="35">
        <f t="shared" si="198"/>
        <v>0</v>
      </c>
      <c r="L241" s="35">
        <f t="shared" si="198"/>
        <v>2</v>
      </c>
      <c r="M241" s="35">
        <f t="shared" si="198"/>
        <v>2</v>
      </c>
      <c r="N241" s="35">
        <f t="shared" si="198"/>
        <v>0</v>
      </c>
      <c r="O241" s="35">
        <f t="shared" si="198"/>
        <v>0</v>
      </c>
      <c r="P241" s="35">
        <f t="shared" si="198"/>
        <v>0</v>
      </c>
      <c r="Q241" s="35">
        <f t="shared" si="198"/>
        <v>0</v>
      </c>
      <c r="R241" s="35">
        <f t="shared" si="198"/>
        <v>2</v>
      </c>
      <c r="S241" s="35">
        <f t="shared" si="198"/>
        <v>2</v>
      </c>
      <c r="T241" s="35">
        <f t="shared" si="198"/>
        <v>0</v>
      </c>
      <c r="U241" s="35">
        <f t="shared" si="198"/>
        <v>0</v>
      </c>
      <c r="V241" s="35">
        <f t="shared" si="198"/>
        <v>0</v>
      </c>
      <c r="W241" s="35">
        <f t="shared" si="198"/>
        <v>0</v>
      </c>
      <c r="X241" s="35">
        <f t="shared" si="198"/>
        <v>2</v>
      </c>
      <c r="Y241" s="35">
        <f t="shared" si="198"/>
        <v>2</v>
      </c>
    </row>
    <row r="242" spans="1:25" s="84" customFormat="1" ht="16.5">
      <c r="A242" s="32" t="s">
        <v>49</v>
      </c>
      <c r="B242" s="33" t="s">
        <v>21</v>
      </c>
      <c r="C242" s="33" t="s">
        <v>82</v>
      </c>
      <c r="D242" s="38" t="s">
        <v>68</v>
      </c>
      <c r="E242" s="40">
        <v>850</v>
      </c>
      <c r="F242" s="35">
        <v>2</v>
      </c>
      <c r="G242" s="35">
        <v>2</v>
      </c>
      <c r="H242" s="36"/>
      <c r="I242" s="36"/>
      <c r="J242" s="36"/>
      <c r="K242" s="37"/>
      <c r="L242" s="35">
        <f>F242+H242+I242+J242+K242</f>
        <v>2</v>
      </c>
      <c r="M242" s="35">
        <f>G242+K242</f>
        <v>2</v>
      </c>
      <c r="N242" s="36"/>
      <c r="O242" s="36"/>
      <c r="P242" s="36"/>
      <c r="Q242" s="37"/>
      <c r="R242" s="35">
        <f>L242+N242+O242+P242+Q242</f>
        <v>2</v>
      </c>
      <c r="S242" s="35">
        <f>M242+Q242</f>
        <v>2</v>
      </c>
      <c r="T242" s="36"/>
      <c r="U242" s="36"/>
      <c r="V242" s="36"/>
      <c r="W242" s="37"/>
      <c r="X242" s="35">
        <f>R242+T242+U242+V242+W242</f>
        <v>2</v>
      </c>
      <c r="Y242" s="35">
        <f>S242+W242</f>
        <v>2</v>
      </c>
    </row>
    <row r="243" spans="1:25" ht="33">
      <c r="A243" s="32" t="s">
        <v>134</v>
      </c>
      <c r="B243" s="33" t="s">
        <v>21</v>
      </c>
      <c r="C243" s="33" t="s">
        <v>82</v>
      </c>
      <c r="D243" s="38" t="s">
        <v>135</v>
      </c>
      <c r="E243" s="33"/>
      <c r="F243" s="58">
        <f t="shared" ref="F243:U248" si="199">F244</f>
        <v>2540</v>
      </c>
      <c r="G243" s="58">
        <f t="shared" si="199"/>
        <v>0</v>
      </c>
      <c r="H243" s="58">
        <f t="shared" si="199"/>
        <v>0</v>
      </c>
      <c r="I243" s="58">
        <f t="shared" si="199"/>
        <v>0</v>
      </c>
      <c r="J243" s="58">
        <f t="shared" si="199"/>
        <v>0</v>
      </c>
      <c r="K243" s="58">
        <f t="shared" si="199"/>
        <v>0</v>
      </c>
      <c r="L243" s="58">
        <f t="shared" si="199"/>
        <v>2540</v>
      </c>
      <c r="M243" s="58">
        <f t="shared" si="199"/>
        <v>0</v>
      </c>
      <c r="N243" s="58">
        <f t="shared" si="199"/>
        <v>0</v>
      </c>
      <c r="O243" s="58">
        <f t="shared" si="199"/>
        <v>0</v>
      </c>
      <c r="P243" s="58">
        <f t="shared" si="199"/>
        <v>0</v>
      </c>
      <c r="Q243" s="58">
        <f t="shared" si="199"/>
        <v>0</v>
      </c>
      <c r="R243" s="58">
        <f t="shared" si="199"/>
        <v>2540</v>
      </c>
      <c r="S243" s="58">
        <f t="shared" si="199"/>
        <v>0</v>
      </c>
      <c r="T243" s="58">
        <f t="shared" si="199"/>
        <v>0</v>
      </c>
      <c r="U243" s="58">
        <f t="shared" si="199"/>
        <v>0</v>
      </c>
      <c r="V243" s="58">
        <f t="shared" ref="T243:Y248" si="200">V244</f>
        <v>0</v>
      </c>
      <c r="W243" s="58">
        <f t="shared" si="200"/>
        <v>0</v>
      </c>
      <c r="X243" s="58">
        <f t="shared" si="200"/>
        <v>2540</v>
      </c>
      <c r="Y243" s="58">
        <f t="shared" si="200"/>
        <v>0</v>
      </c>
    </row>
    <row r="244" spans="1:25" ht="16.5">
      <c r="A244" s="32" t="s">
        <v>85</v>
      </c>
      <c r="B244" s="33" t="s">
        <v>21</v>
      </c>
      <c r="C244" s="33" t="s">
        <v>82</v>
      </c>
      <c r="D244" s="38" t="s">
        <v>136</v>
      </c>
      <c r="E244" s="33"/>
      <c r="F244" s="58">
        <f t="shared" si="199"/>
        <v>2540</v>
      </c>
      <c r="G244" s="58">
        <f t="shared" si="199"/>
        <v>0</v>
      </c>
      <c r="H244" s="58">
        <f t="shared" si="199"/>
        <v>0</v>
      </c>
      <c r="I244" s="58">
        <f t="shared" si="199"/>
        <v>0</v>
      </c>
      <c r="J244" s="58">
        <f t="shared" si="199"/>
        <v>0</v>
      </c>
      <c r="K244" s="58">
        <f t="shared" si="199"/>
        <v>0</v>
      </c>
      <c r="L244" s="58">
        <f t="shared" si="199"/>
        <v>2540</v>
      </c>
      <c r="M244" s="58">
        <f t="shared" si="199"/>
        <v>0</v>
      </c>
      <c r="N244" s="58">
        <f t="shared" si="199"/>
        <v>0</v>
      </c>
      <c r="O244" s="58">
        <f t="shared" si="199"/>
        <v>0</v>
      </c>
      <c r="P244" s="58">
        <f t="shared" si="199"/>
        <v>0</v>
      </c>
      <c r="Q244" s="58">
        <f t="shared" si="199"/>
        <v>0</v>
      </c>
      <c r="R244" s="58">
        <f t="shared" si="199"/>
        <v>2540</v>
      </c>
      <c r="S244" s="58">
        <f t="shared" si="199"/>
        <v>0</v>
      </c>
      <c r="T244" s="58">
        <f t="shared" si="200"/>
        <v>0</v>
      </c>
      <c r="U244" s="58">
        <f t="shared" si="200"/>
        <v>0</v>
      </c>
      <c r="V244" s="58">
        <f t="shared" si="200"/>
        <v>0</v>
      </c>
      <c r="W244" s="58">
        <f t="shared" si="200"/>
        <v>0</v>
      </c>
      <c r="X244" s="58">
        <f t="shared" si="200"/>
        <v>2540</v>
      </c>
      <c r="Y244" s="58">
        <f t="shared" si="200"/>
        <v>0</v>
      </c>
    </row>
    <row r="245" spans="1:25" ht="33">
      <c r="A245" s="32" t="s">
        <v>137</v>
      </c>
      <c r="B245" s="33" t="s">
        <v>21</v>
      </c>
      <c r="C245" s="33" t="s">
        <v>82</v>
      </c>
      <c r="D245" s="38" t="s">
        <v>138</v>
      </c>
      <c r="E245" s="33"/>
      <c r="F245" s="58">
        <f>F246+F248</f>
        <v>2540</v>
      </c>
      <c r="G245" s="58">
        <f>G246+G248</f>
        <v>0</v>
      </c>
      <c r="H245" s="58">
        <f t="shared" ref="H245:M245" si="201">H246+H248</f>
        <v>0</v>
      </c>
      <c r="I245" s="58">
        <f t="shared" si="201"/>
        <v>0</v>
      </c>
      <c r="J245" s="58">
        <f t="shared" si="201"/>
        <v>0</v>
      </c>
      <c r="K245" s="58">
        <f t="shared" si="201"/>
        <v>0</v>
      </c>
      <c r="L245" s="58">
        <f t="shared" si="201"/>
        <v>2540</v>
      </c>
      <c r="M245" s="58">
        <f t="shared" si="201"/>
        <v>0</v>
      </c>
      <c r="N245" s="58">
        <f t="shared" ref="N245:S245" si="202">N246+N248</f>
        <v>0</v>
      </c>
      <c r="O245" s="58">
        <f t="shared" si="202"/>
        <v>0</v>
      </c>
      <c r="P245" s="58">
        <f t="shared" si="202"/>
        <v>0</v>
      </c>
      <c r="Q245" s="58">
        <f t="shared" si="202"/>
        <v>0</v>
      </c>
      <c r="R245" s="58">
        <f t="shared" si="202"/>
        <v>2540</v>
      </c>
      <c r="S245" s="58">
        <f t="shared" si="202"/>
        <v>0</v>
      </c>
      <c r="T245" s="58">
        <f t="shared" ref="T245:Y245" si="203">T246+T248</f>
        <v>0</v>
      </c>
      <c r="U245" s="58">
        <f t="shared" si="203"/>
        <v>0</v>
      </c>
      <c r="V245" s="58">
        <f t="shared" si="203"/>
        <v>0</v>
      </c>
      <c r="W245" s="58">
        <f t="shared" si="203"/>
        <v>0</v>
      </c>
      <c r="X245" s="58">
        <f t="shared" si="203"/>
        <v>2540</v>
      </c>
      <c r="Y245" s="58">
        <f t="shared" si="203"/>
        <v>0</v>
      </c>
    </row>
    <row r="246" spans="1:25" ht="82.5">
      <c r="A246" s="32" t="s">
        <v>29</v>
      </c>
      <c r="B246" s="33" t="s">
        <v>21</v>
      </c>
      <c r="C246" s="33" t="s">
        <v>82</v>
      </c>
      <c r="D246" s="38" t="s">
        <v>138</v>
      </c>
      <c r="E246" s="40">
        <v>100</v>
      </c>
      <c r="F246" s="58">
        <f>F247</f>
        <v>1071</v>
      </c>
      <c r="G246" s="58">
        <f>G247</f>
        <v>0</v>
      </c>
      <c r="H246" s="58">
        <f t="shared" ref="H246:Y246" si="204">H247</f>
        <v>0</v>
      </c>
      <c r="I246" s="58">
        <f t="shared" si="204"/>
        <v>0</v>
      </c>
      <c r="J246" s="58">
        <f t="shared" si="204"/>
        <v>0</v>
      </c>
      <c r="K246" s="58">
        <f t="shared" si="204"/>
        <v>0</v>
      </c>
      <c r="L246" s="58">
        <f t="shared" si="204"/>
        <v>1071</v>
      </c>
      <c r="M246" s="58">
        <f t="shared" si="204"/>
        <v>0</v>
      </c>
      <c r="N246" s="58">
        <f t="shared" si="204"/>
        <v>0</v>
      </c>
      <c r="O246" s="58">
        <f t="shared" si="204"/>
        <v>0</v>
      </c>
      <c r="P246" s="58">
        <f t="shared" si="204"/>
        <v>0</v>
      </c>
      <c r="Q246" s="58">
        <f t="shared" si="204"/>
        <v>0</v>
      </c>
      <c r="R246" s="58">
        <f t="shared" si="204"/>
        <v>1071</v>
      </c>
      <c r="S246" s="58">
        <f t="shared" si="204"/>
        <v>0</v>
      </c>
      <c r="T246" s="58">
        <f t="shared" si="204"/>
        <v>0</v>
      </c>
      <c r="U246" s="58">
        <f t="shared" si="204"/>
        <v>0</v>
      </c>
      <c r="V246" s="58">
        <f t="shared" si="204"/>
        <v>0</v>
      </c>
      <c r="W246" s="58">
        <f t="shared" si="204"/>
        <v>0</v>
      </c>
      <c r="X246" s="58">
        <f t="shared" si="204"/>
        <v>1071</v>
      </c>
      <c r="Y246" s="58">
        <f t="shared" si="204"/>
        <v>0</v>
      </c>
    </row>
    <row r="247" spans="1:25" ht="33">
      <c r="A247" s="42" t="s">
        <v>30</v>
      </c>
      <c r="B247" s="33" t="s">
        <v>21</v>
      </c>
      <c r="C247" s="33" t="s">
        <v>82</v>
      </c>
      <c r="D247" s="38" t="s">
        <v>138</v>
      </c>
      <c r="E247" s="40">
        <v>120</v>
      </c>
      <c r="F247" s="58">
        <v>1071</v>
      </c>
      <c r="G247" s="58"/>
      <c r="H247" s="36"/>
      <c r="I247" s="36"/>
      <c r="J247" s="36"/>
      <c r="K247" s="37"/>
      <c r="L247" s="35">
        <f>F247+H247+I247+J247+K247</f>
        <v>1071</v>
      </c>
      <c r="M247" s="35">
        <f>G247+K247</f>
        <v>0</v>
      </c>
      <c r="N247" s="36"/>
      <c r="O247" s="36"/>
      <c r="P247" s="36"/>
      <c r="Q247" s="37"/>
      <c r="R247" s="35">
        <f>L247+N247+O247+P247+Q247</f>
        <v>1071</v>
      </c>
      <c r="S247" s="35">
        <f>M247+Q247</f>
        <v>0</v>
      </c>
      <c r="T247" s="36"/>
      <c r="U247" s="36"/>
      <c r="V247" s="36"/>
      <c r="W247" s="37"/>
      <c r="X247" s="35">
        <f>R247+T247+U247+V247+W247</f>
        <v>1071</v>
      </c>
      <c r="Y247" s="35">
        <f>S247+W247</f>
        <v>0</v>
      </c>
    </row>
    <row r="248" spans="1:25" ht="33">
      <c r="A248" s="32" t="s">
        <v>42</v>
      </c>
      <c r="B248" s="33" t="s">
        <v>21</v>
      </c>
      <c r="C248" s="33" t="s">
        <v>82</v>
      </c>
      <c r="D248" s="38" t="s">
        <v>138</v>
      </c>
      <c r="E248" s="40">
        <v>200</v>
      </c>
      <c r="F248" s="58">
        <f t="shared" si="199"/>
        <v>1469</v>
      </c>
      <c r="G248" s="58">
        <f t="shared" si="199"/>
        <v>0</v>
      </c>
      <c r="H248" s="58">
        <f t="shared" si="199"/>
        <v>0</v>
      </c>
      <c r="I248" s="58">
        <f t="shared" si="199"/>
        <v>0</v>
      </c>
      <c r="J248" s="58">
        <f t="shared" si="199"/>
        <v>0</v>
      </c>
      <c r="K248" s="58">
        <f t="shared" si="199"/>
        <v>0</v>
      </c>
      <c r="L248" s="58">
        <f t="shared" si="199"/>
        <v>1469</v>
      </c>
      <c r="M248" s="58">
        <f t="shared" si="199"/>
        <v>0</v>
      </c>
      <c r="N248" s="58">
        <f t="shared" si="199"/>
        <v>0</v>
      </c>
      <c r="O248" s="58">
        <f t="shared" si="199"/>
        <v>0</v>
      </c>
      <c r="P248" s="58">
        <f t="shared" si="199"/>
        <v>0</v>
      </c>
      <c r="Q248" s="58">
        <f t="shared" si="199"/>
        <v>0</v>
      </c>
      <c r="R248" s="58">
        <f t="shared" si="199"/>
        <v>1469</v>
      </c>
      <c r="S248" s="58">
        <f t="shared" si="199"/>
        <v>0</v>
      </c>
      <c r="T248" s="58">
        <f t="shared" si="200"/>
        <v>0</v>
      </c>
      <c r="U248" s="58">
        <f t="shared" si="200"/>
        <v>0</v>
      </c>
      <c r="V248" s="58">
        <f t="shared" si="200"/>
        <v>0</v>
      </c>
      <c r="W248" s="58">
        <f t="shared" si="200"/>
        <v>0</v>
      </c>
      <c r="X248" s="58">
        <f t="shared" si="200"/>
        <v>1469</v>
      </c>
      <c r="Y248" s="58">
        <f t="shared" si="200"/>
        <v>0</v>
      </c>
    </row>
    <row r="249" spans="1:25" ht="49.5">
      <c r="A249" s="32" t="s">
        <v>43</v>
      </c>
      <c r="B249" s="33" t="s">
        <v>21</v>
      </c>
      <c r="C249" s="33" t="s">
        <v>82</v>
      </c>
      <c r="D249" s="38" t="s">
        <v>138</v>
      </c>
      <c r="E249" s="40">
        <v>240</v>
      </c>
      <c r="F249" s="35">
        <f>381+1088</f>
        <v>1469</v>
      </c>
      <c r="G249" s="35"/>
      <c r="H249" s="36"/>
      <c r="I249" s="36"/>
      <c r="J249" s="36"/>
      <c r="K249" s="37"/>
      <c r="L249" s="35">
        <f>F249+H249+I249+J249+K249</f>
        <v>1469</v>
      </c>
      <c r="M249" s="35">
        <f>G249+K249</f>
        <v>0</v>
      </c>
      <c r="N249" s="36"/>
      <c r="O249" s="36"/>
      <c r="P249" s="36"/>
      <c r="Q249" s="37"/>
      <c r="R249" s="35">
        <f>L249+N249+O249+P249+Q249</f>
        <v>1469</v>
      </c>
      <c r="S249" s="35">
        <f>M249+Q249</f>
        <v>0</v>
      </c>
      <c r="T249" s="36"/>
      <c r="U249" s="36"/>
      <c r="V249" s="36"/>
      <c r="W249" s="37"/>
      <c r="X249" s="35">
        <f>R249+T249+U249+V249+W249</f>
        <v>1469</v>
      </c>
      <c r="Y249" s="35">
        <f>S249+W249</f>
        <v>0</v>
      </c>
    </row>
    <row r="250" spans="1:25" s="75" customFormat="1" ht="49.5" hidden="1">
      <c r="A250" s="80" t="s">
        <v>139</v>
      </c>
      <c r="B250" s="64" t="s">
        <v>21</v>
      </c>
      <c r="C250" s="64" t="s">
        <v>82</v>
      </c>
      <c r="D250" s="73" t="s">
        <v>140</v>
      </c>
      <c r="E250" s="64"/>
      <c r="F250" s="86">
        <f t="shared" ref="F250:U252" si="205">F251</f>
        <v>0</v>
      </c>
      <c r="G250" s="86">
        <f t="shared" si="205"/>
        <v>0</v>
      </c>
      <c r="H250" s="86">
        <f t="shared" si="205"/>
        <v>0</v>
      </c>
      <c r="I250" s="86">
        <f t="shared" si="205"/>
        <v>0</v>
      </c>
      <c r="J250" s="86">
        <f t="shared" si="205"/>
        <v>0</v>
      </c>
      <c r="K250" s="86">
        <f t="shared" si="205"/>
        <v>0</v>
      </c>
      <c r="L250" s="86">
        <f t="shared" si="205"/>
        <v>0</v>
      </c>
      <c r="M250" s="86">
        <f t="shared" si="205"/>
        <v>0</v>
      </c>
      <c r="N250" s="86">
        <f t="shared" si="205"/>
        <v>0</v>
      </c>
      <c r="O250" s="86">
        <f t="shared" si="205"/>
        <v>0</v>
      </c>
      <c r="P250" s="86">
        <f t="shared" si="205"/>
        <v>0</v>
      </c>
      <c r="Q250" s="86">
        <f t="shared" si="205"/>
        <v>0</v>
      </c>
      <c r="R250" s="86">
        <f t="shared" si="205"/>
        <v>0</v>
      </c>
      <c r="S250" s="86">
        <f t="shared" si="205"/>
        <v>0</v>
      </c>
      <c r="T250" s="86">
        <f t="shared" si="205"/>
        <v>0</v>
      </c>
      <c r="U250" s="86">
        <f t="shared" si="205"/>
        <v>0</v>
      </c>
      <c r="V250" s="86">
        <f t="shared" ref="T250:Y252" si="206">V251</f>
        <v>0</v>
      </c>
      <c r="W250" s="86">
        <f t="shared" si="206"/>
        <v>0</v>
      </c>
      <c r="X250" s="86">
        <f t="shared" si="206"/>
        <v>0</v>
      </c>
      <c r="Y250" s="86">
        <f t="shared" si="206"/>
        <v>0</v>
      </c>
    </row>
    <row r="251" spans="1:25" s="75" customFormat="1" ht="66" hidden="1">
      <c r="A251" s="80" t="s">
        <v>141</v>
      </c>
      <c r="B251" s="64" t="s">
        <v>21</v>
      </c>
      <c r="C251" s="64" t="s">
        <v>82</v>
      </c>
      <c r="D251" s="73" t="s">
        <v>142</v>
      </c>
      <c r="E251" s="64"/>
      <c r="F251" s="86">
        <f t="shared" si="205"/>
        <v>0</v>
      </c>
      <c r="G251" s="86">
        <f t="shared" si="205"/>
        <v>0</v>
      </c>
      <c r="H251" s="86">
        <f t="shared" si="205"/>
        <v>0</v>
      </c>
      <c r="I251" s="86">
        <f t="shared" si="205"/>
        <v>0</v>
      </c>
      <c r="J251" s="86">
        <f t="shared" si="205"/>
        <v>0</v>
      </c>
      <c r="K251" s="86">
        <f t="shared" si="205"/>
        <v>0</v>
      </c>
      <c r="L251" s="86">
        <f t="shared" si="205"/>
        <v>0</v>
      </c>
      <c r="M251" s="86">
        <f t="shared" si="205"/>
        <v>0</v>
      </c>
      <c r="N251" s="86">
        <f t="shared" si="205"/>
        <v>0</v>
      </c>
      <c r="O251" s="86">
        <f t="shared" si="205"/>
        <v>0</v>
      </c>
      <c r="P251" s="86">
        <f t="shared" si="205"/>
        <v>0</v>
      </c>
      <c r="Q251" s="86">
        <f t="shared" si="205"/>
        <v>0</v>
      </c>
      <c r="R251" s="86">
        <f t="shared" si="205"/>
        <v>0</v>
      </c>
      <c r="S251" s="86">
        <f t="shared" si="205"/>
        <v>0</v>
      </c>
      <c r="T251" s="86">
        <f t="shared" si="206"/>
        <v>0</v>
      </c>
      <c r="U251" s="86">
        <f t="shared" si="206"/>
        <v>0</v>
      </c>
      <c r="V251" s="86">
        <f t="shared" si="206"/>
        <v>0</v>
      </c>
      <c r="W251" s="86">
        <f t="shared" si="206"/>
        <v>0</v>
      </c>
      <c r="X251" s="86">
        <f t="shared" si="206"/>
        <v>0</v>
      </c>
      <c r="Y251" s="86">
        <f t="shared" si="206"/>
        <v>0</v>
      </c>
    </row>
    <row r="252" spans="1:25" s="75" customFormat="1" ht="33" hidden="1">
      <c r="A252" s="80" t="str">
        <f t="shared" ref="A252" si="207">IF(E252&lt;=1,VLOOKUP(D252,ЦСР,2,0),VLOOKUP(E252,ВР,2,0))</f>
        <v>Закупка товаров, работ и услуг для обеспечения государственных (муниципальных) нужд</v>
      </c>
      <c r="B252" s="64" t="s">
        <v>21</v>
      </c>
      <c r="C252" s="64" t="s">
        <v>82</v>
      </c>
      <c r="D252" s="73" t="s">
        <v>142</v>
      </c>
      <c r="E252" s="66">
        <v>200</v>
      </c>
      <c r="F252" s="86">
        <f t="shared" si="205"/>
        <v>0</v>
      </c>
      <c r="G252" s="86">
        <f t="shared" si="205"/>
        <v>0</v>
      </c>
      <c r="H252" s="86">
        <f t="shared" si="205"/>
        <v>0</v>
      </c>
      <c r="I252" s="86">
        <f t="shared" si="205"/>
        <v>0</v>
      </c>
      <c r="J252" s="86">
        <f t="shared" si="205"/>
        <v>0</v>
      </c>
      <c r="K252" s="86">
        <f t="shared" si="205"/>
        <v>0</v>
      </c>
      <c r="L252" s="86">
        <f t="shared" si="205"/>
        <v>0</v>
      </c>
      <c r="M252" s="86">
        <f t="shared" si="205"/>
        <v>0</v>
      </c>
      <c r="N252" s="86">
        <f t="shared" si="205"/>
        <v>0</v>
      </c>
      <c r="O252" s="86">
        <f t="shared" si="205"/>
        <v>0</v>
      </c>
      <c r="P252" s="86">
        <f t="shared" si="205"/>
        <v>0</v>
      </c>
      <c r="Q252" s="86">
        <f t="shared" si="205"/>
        <v>0</v>
      </c>
      <c r="R252" s="86">
        <f t="shared" si="205"/>
        <v>0</v>
      </c>
      <c r="S252" s="86">
        <f t="shared" si="205"/>
        <v>0</v>
      </c>
      <c r="T252" s="86">
        <f t="shared" si="206"/>
        <v>0</v>
      </c>
      <c r="U252" s="86">
        <f t="shared" si="206"/>
        <v>0</v>
      </c>
      <c r="V252" s="86">
        <f t="shared" si="206"/>
        <v>0</v>
      </c>
      <c r="W252" s="86">
        <f t="shared" si="206"/>
        <v>0</v>
      </c>
      <c r="X252" s="86">
        <f t="shared" si="206"/>
        <v>0</v>
      </c>
      <c r="Y252" s="86">
        <f t="shared" si="206"/>
        <v>0</v>
      </c>
    </row>
    <row r="253" spans="1:25" s="75" customFormat="1" ht="49.5" hidden="1">
      <c r="A253" s="80" t="s">
        <v>43</v>
      </c>
      <c r="B253" s="64" t="s">
        <v>21</v>
      </c>
      <c r="C253" s="64" t="s">
        <v>82</v>
      </c>
      <c r="D253" s="73" t="s">
        <v>142</v>
      </c>
      <c r="E253" s="66">
        <v>240</v>
      </c>
      <c r="F253" s="56"/>
      <c r="G253" s="56"/>
      <c r="H253" s="56"/>
      <c r="I253" s="56"/>
      <c r="J253" s="56"/>
      <c r="K253" s="56"/>
      <c r="L253" s="56">
        <f>F253+H253+I253+J253+K253</f>
        <v>0</v>
      </c>
      <c r="M253" s="56">
        <f>G253+K253</f>
        <v>0</v>
      </c>
      <c r="N253" s="56"/>
      <c r="O253" s="56"/>
      <c r="P253" s="56"/>
      <c r="Q253" s="56"/>
      <c r="R253" s="56">
        <f>L253+N253+O253+P253+Q253</f>
        <v>0</v>
      </c>
      <c r="S253" s="56">
        <f>M253+Q253</f>
        <v>0</v>
      </c>
      <c r="T253" s="56"/>
      <c r="U253" s="56"/>
      <c r="V253" s="56"/>
      <c r="W253" s="56"/>
      <c r="X253" s="56">
        <f>R253+T253+U253+V253+W253</f>
        <v>0</v>
      </c>
      <c r="Y253" s="56">
        <f>S253+W253</f>
        <v>0</v>
      </c>
    </row>
    <row r="254" spans="1:25" s="75" customFormat="1" ht="51" hidden="1">
      <c r="A254" s="80" t="s">
        <v>143</v>
      </c>
      <c r="B254" s="64" t="s">
        <v>21</v>
      </c>
      <c r="C254" s="64" t="s">
        <v>82</v>
      </c>
      <c r="D254" s="65" t="s">
        <v>144</v>
      </c>
      <c r="E254" s="87"/>
      <c r="F254" s="56">
        <f>F255</f>
        <v>0</v>
      </c>
      <c r="G254" s="56">
        <f>G255</f>
        <v>0</v>
      </c>
      <c r="H254" s="56">
        <f t="shared" ref="H254:W257" si="208">H255</f>
        <v>0</v>
      </c>
      <c r="I254" s="56">
        <f t="shared" si="208"/>
        <v>0</v>
      </c>
      <c r="J254" s="56">
        <f t="shared" si="208"/>
        <v>0</v>
      </c>
      <c r="K254" s="56">
        <f t="shared" si="208"/>
        <v>0</v>
      </c>
      <c r="L254" s="56">
        <f t="shared" si="208"/>
        <v>0</v>
      </c>
      <c r="M254" s="56">
        <f t="shared" si="208"/>
        <v>0</v>
      </c>
      <c r="N254" s="56">
        <f t="shared" si="208"/>
        <v>0</v>
      </c>
      <c r="O254" s="56">
        <f t="shared" si="208"/>
        <v>0</v>
      </c>
      <c r="P254" s="56">
        <f t="shared" si="208"/>
        <v>0</v>
      </c>
      <c r="Q254" s="56">
        <f t="shared" si="208"/>
        <v>0</v>
      </c>
      <c r="R254" s="56">
        <f t="shared" si="208"/>
        <v>0</v>
      </c>
      <c r="S254" s="56">
        <f t="shared" si="208"/>
        <v>0</v>
      </c>
      <c r="T254" s="56">
        <f t="shared" si="208"/>
        <v>0</v>
      </c>
      <c r="U254" s="56">
        <f t="shared" si="208"/>
        <v>0</v>
      </c>
      <c r="V254" s="56">
        <f t="shared" si="208"/>
        <v>0</v>
      </c>
      <c r="W254" s="56">
        <f t="shared" si="208"/>
        <v>0</v>
      </c>
      <c r="X254" s="56">
        <f t="shared" ref="T254:Y257" si="209">X255</f>
        <v>0</v>
      </c>
      <c r="Y254" s="56">
        <f t="shared" si="209"/>
        <v>0</v>
      </c>
    </row>
    <row r="255" spans="1:25" s="75" customFormat="1" ht="16.5" hidden="1">
      <c r="A255" s="80" t="s">
        <v>85</v>
      </c>
      <c r="B255" s="64" t="s">
        <v>21</v>
      </c>
      <c r="C255" s="64" t="s">
        <v>82</v>
      </c>
      <c r="D255" s="65" t="s">
        <v>145</v>
      </c>
      <c r="E255" s="87"/>
      <c r="F255" s="56">
        <f t="shared" ref="F255:G257" si="210">F256</f>
        <v>0</v>
      </c>
      <c r="G255" s="56">
        <f t="shared" si="210"/>
        <v>0</v>
      </c>
      <c r="H255" s="56">
        <f t="shared" si="208"/>
        <v>0</v>
      </c>
      <c r="I255" s="56">
        <f t="shared" si="208"/>
        <v>0</v>
      </c>
      <c r="J255" s="56">
        <f t="shared" si="208"/>
        <v>0</v>
      </c>
      <c r="K255" s="56">
        <f t="shared" si="208"/>
        <v>0</v>
      </c>
      <c r="L255" s="56">
        <f t="shared" si="208"/>
        <v>0</v>
      </c>
      <c r="M255" s="56">
        <f t="shared" si="208"/>
        <v>0</v>
      </c>
      <c r="N255" s="56">
        <f t="shared" si="208"/>
        <v>0</v>
      </c>
      <c r="O255" s="56">
        <f t="shared" si="208"/>
        <v>0</v>
      </c>
      <c r="P255" s="56">
        <f t="shared" si="208"/>
        <v>0</v>
      </c>
      <c r="Q255" s="56">
        <f t="shared" si="208"/>
        <v>0</v>
      </c>
      <c r="R255" s="56">
        <f t="shared" si="208"/>
        <v>0</v>
      </c>
      <c r="S255" s="56">
        <f t="shared" si="208"/>
        <v>0</v>
      </c>
      <c r="T255" s="56">
        <f t="shared" si="209"/>
        <v>0</v>
      </c>
      <c r="U255" s="56">
        <f t="shared" si="209"/>
        <v>0</v>
      </c>
      <c r="V255" s="56">
        <f t="shared" si="209"/>
        <v>0</v>
      </c>
      <c r="W255" s="56">
        <f t="shared" si="209"/>
        <v>0</v>
      </c>
      <c r="X255" s="56">
        <f t="shared" si="209"/>
        <v>0</v>
      </c>
      <c r="Y255" s="56">
        <f t="shared" si="209"/>
        <v>0</v>
      </c>
    </row>
    <row r="256" spans="1:25" s="75" customFormat="1" ht="33" hidden="1">
      <c r="A256" s="80" t="s">
        <v>87</v>
      </c>
      <c r="B256" s="64" t="s">
        <v>21</v>
      </c>
      <c r="C256" s="64" t="s">
        <v>82</v>
      </c>
      <c r="D256" s="65" t="s">
        <v>146</v>
      </c>
      <c r="E256" s="87"/>
      <c r="F256" s="56">
        <f t="shared" si="210"/>
        <v>0</v>
      </c>
      <c r="G256" s="56">
        <f t="shared" si="210"/>
        <v>0</v>
      </c>
      <c r="H256" s="56">
        <f t="shared" si="208"/>
        <v>0</v>
      </c>
      <c r="I256" s="56">
        <f t="shared" si="208"/>
        <v>0</v>
      </c>
      <c r="J256" s="56">
        <f t="shared" si="208"/>
        <v>0</v>
      </c>
      <c r="K256" s="56">
        <f t="shared" si="208"/>
        <v>0</v>
      </c>
      <c r="L256" s="56">
        <f t="shared" si="208"/>
        <v>0</v>
      </c>
      <c r="M256" s="56">
        <f t="shared" si="208"/>
        <v>0</v>
      </c>
      <c r="N256" s="56">
        <f t="shared" si="208"/>
        <v>0</v>
      </c>
      <c r="O256" s="56">
        <f t="shared" si="208"/>
        <v>0</v>
      </c>
      <c r="P256" s="56">
        <f t="shared" si="208"/>
        <v>0</v>
      </c>
      <c r="Q256" s="56">
        <f t="shared" si="208"/>
        <v>0</v>
      </c>
      <c r="R256" s="56">
        <f t="shared" si="208"/>
        <v>0</v>
      </c>
      <c r="S256" s="56">
        <f t="shared" si="208"/>
        <v>0</v>
      </c>
      <c r="T256" s="56">
        <f t="shared" si="209"/>
        <v>0</v>
      </c>
      <c r="U256" s="56">
        <f t="shared" si="209"/>
        <v>0</v>
      </c>
      <c r="V256" s="56">
        <f t="shared" si="209"/>
        <v>0</v>
      </c>
      <c r="W256" s="56">
        <f t="shared" si="209"/>
        <v>0</v>
      </c>
      <c r="X256" s="56">
        <f t="shared" si="209"/>
        <v>0</v>
      </c>
      <c r="Y256" s="56">
        <f t="shared" si="209"/>
        <v>0</v>
      </c>
    </row>
    <row r="257" spans="1:25" s="75" customFormat="1" ht="33" hidden="1">
      <c r="A257" s="80" t="s">
        <v>42</v>
      </c>
      <c r="B257" s="64" t="s">
        <v>21</v>
      </c>
      <c r="C257" s="64" t="s">
        <v>82</v>
      </c>
      <c r="D257" s="65" t="s">
        <v>146</v>
      </c>
      <c r="E257" s="66">
        <v>200</v>
      </c>
      <c r="F257" s="56">
        <f t="shared" si="210"/>
        <v>0</v>
      </c>
      <c r="G257" s="56">
        <f t="shared" si="210"/>
        <v>0</v>
      </c>
      <c r="H257" s="56">
        <f t="shared" si="208"/>
        <v>0</v>
      </c>
      <c r="I257" s="56">
        <f t="shared" si="208"/>
        <v>0</v>
      </c>
      <c r="J257" s="56">
        <f t="shared" si="208"/>
        <v>0</v>
      </c>
      <c r="K257" s="56">
        <f t="shared" si="208"/>
        <v>0</v>
      </c>
      <c r="L257" s="56">
        <f t="shared" si="208"/>
        <v>0</v>
      </c>
      <c r="M257" s="56">
        <f t="shared" si="208"/>
        <v>0</v>
      </c>
      <c r="N257" s="56">
        <f t="shared" si="208"/>
        <v>0</v>
      </c>
      <c r="O257" s="56">
        <f t="shared" si="208"/>
        <v>0</v>
      </c>
      <c r="P257" s="56">
        <f t="shared" si="208"/>
        <v>0</v>
      </c>
      <c r="Q257" s="56">
        <f t="shared" si="208"/>
        <v>0</v>
      </c>
      <c r="R257" s="56">
        <f t="shared" si="208"/>
        <v>0</v>
      </c>
      <c r="S257" s="56">
        <f t="shared" si="208"/>
        <v>0</v>
      </c>
      <c r="T257" s="56">
        <f t="shared" si="209"/>
        <v>0</v>
      </c>
      <c r="U257" s="56">
        <f t="shared" si="209"/>
        <v>0</v>
      </c>
      <c r="V257" s="56">
        <f t="shared" si="209"/>
        <v>0</v>
      </c>
      <c r="W257" s="56">
        <f t="shared" si="209"/>
        <v>0</v>
      </c>
      <c r="X257" s="56">
        <f t="shared" si="209"/>
        <v>0</v>
      </c>
      <c r="Y257" s="56">
        <f t="shared" si="209"/>
        <v>0</v>
      </c>
    </row>
    <row r="258" spans="1:25" s="75" customFormat="1" ht="49.5" hidden="1">
      <c r="A258" s="72" t="s">
        <v>43</v>
      </c>
      <c r="B258" s="64" t="s">
        <v>21</v>
      </c>
      <c r="C258" s="64" t="s">
        <v>82</v>
      </c>
      <c r="D258" s="65" t="s">
        <v>146</v>
      </c>
      <c r="E258" s="66">
        <v>240</v>
      </c>
      <c r="F258" s="56"/>
      <c r="G258" s="56"/>
      <c r="H258" s="56"/>
      <c r="I258" s="56"/>
      <c r="J258" s="56"/>
      <c r="K258" s="56"/>
      <c r="L258" s="56">
        <f>F258+H258+I258+J258+K258</f>
        <v>0</v>
      </c>
      <c r="M258" s="56">
        <f>G258+K258</f>
        <v>0</v>
      </c>
      <c r="N258" s="56"/>
      <c r="O258" s="56"/>
      <c r="P258" s="56"/>
      <c r="Q258" s="56"/>
      <c r="R258" s="56">
        <f>L258+N258+O258+P258+Q258</f>
        <v>0</v>
      </c>
      <c r="S258" s="56">
        <f>M258+Q258</f>
        <v>0</v>
      </c>
      <c r="T258" s="56"/>
      <c r="U258" s="56"/>
      <c r="V258" s="56"/>
      <c r="W258" s="56"/>
      <c r="X258" s="56">
        <f>R258+T258+U258+V258+W258</f>
        <v>0</v>
      </c>
      <c r="Y258" s="56">
        <f>S258+W258</f>
        <v>0</v>
      </c>
    </row>
    <row r="259" spans="1:25" ht="82.5">
      <c r="A259" s="42" t="s">
        <v>147</v>
      </c>
      <c r="B259" s="33" t="s">
        <v>21</v>
      </c>
      <c r="C259" s="33" t="s">
        <v>82</v>
      </c>
      <c r="D259" s="34" t="s">
        <v>148</v>
      </c>
      <c r="E259" s="33"/>
      <c r="F259" s="35">
        <f>F260+F268</f>
        <v>12288</v>
      </c>
      <c r="G259" s="35">
        <f>G260+G268</f>
        <v>0</v>
      </c>
      <c r="H259" s="35">
        <f t="shared" ref="H259:M259" si="211">H260+H268</f>
        <v>0</v>
      </c>
      <c r="I259" s="35">
        <f t="shared" si="211"/>
        <v>0</v>
      </c>
      <c r="J259" s="35">
        <f t="shared" si="211"/>
        <v>0</v>
      </c>
      <c r="K259" s="35">
        <f t="shared" si="211"/>
        <v>0</v>
      </c>
      <c r="L259" s="35">
        <f t="shared" si="211"/>
        <v>12288</v>
      </c>
      <c r="M259" s="35">
        <f t="shared" si="211"/>
        <v>0</v>
      </c>
      <c r="N259" s="35">
        <f t="shared" ref="N259:S259" si="212">N260+N268</f>
        <v>0</v>
      </c>
      <c r="O259" s="35">
        <f t="shared" si="212"/>
        <v>0</v>
      </c>
      <c r="P259" s="35">
        <f t="shared" si="212"/>
        <v>0</v>
      </c>
      <c r="Q259" s="35">
        <f t="shared" si="212"/>
        <v>0</v>
      </c>
      <c r="R259" s="35">
        <f t="shared" si="212"/>
        <v>12288</v>
      </c>
      <c r="S259" s="35">
        <f t="shared" si="212"/>
        <v>0</v>
      </c>
      <c r="T259" s="35">
        <f t="shared" ref="T259:Y259" si="213">T260+T268</f>
        <v>0</v>
      </c>
      <c r="U259" s="35">
        <f t="shared" si="213"/>
        <v>0</v>
      </c>
      <c r="V259" s="35">
        <f t="shared" si="213"/>
        <v>0</v>
      </c>
      <c r="W259" s="35">
        <f t="shared" si="213"/>
        <v>0</v>
      </c>
      <c r="X259" s="35">
        <f t="shared" si="213"/>
        <v>12288</v>
      </c>
      <c r="Y259" s="35">
        <f t="shared" si="213"/>
        <v>0</v>
      </c>
    </row>
    <row r="260" spans="1:25" ht="33">
      <c r="A260" s="42" t="s">
        <v>125</v>
      </c>
      <c r="B260" s="33" t="s">
        <v>21</v>
      </c>
      <c r="C260" s="33" t="s">
        <v>82</v>
      </c>
      <c r="D260" s="34" t="s">
        <v>149</v>
      </c>
      <c r="E260" s="33"/>
      <c r="F260" s="35">
        <f>F261</f>
        <v>12288</v>
      </c>
      <c r="G260" s="35">
        <f>G261</f>
        <v>0</v>
      </c>
      <c r="H260" s="35">
        <f t="shared" ref="H260:Y260" si="214">H261</f>
        <v>0</v>
      </c>
      <c r="I260" s="35">
        <f t="shared" si="214"/>
        <v>0</v>
      </c>
      <c r="J260" s="35">
        <f t="shared" si="214"/>
        <v>0</v>
      </c>
      <c r="K260" s="35">
        <f t="shared" si="214"/>
        <v>0</v>
      </c>
      <c r="L260" s="35">
        <f t="shared" si="214"/>
        <v>12288</v>
      </c>
      <c r="M260" s="35">
        <f t="shared" si="214"/>
        <v>0</v>
      </c>
      <c r="N260" s="35">
        <f t="shared" si="214"/>
        <v>0</v>
      </c>
      <c r="O260" s="35">
        <f t="shared" si="214"/>
        <v>0</v>
      </c>
      <c r="P260" s="35">
        <f t="shared" si="214"/>
        <v>0</v>
      </c>
      <c r="Q260" s="35">
        <f t="shared" si="214"/>
        <v>0</v>
      </c>
      <c r="R260" s="35">
        <f t="shared" si="214"/>
        <v>12288</v>
      </c>
      <c r="S260" s="35">
        <f t="shared" si="214"/>
        <v>0</v>
      </c>
      <c r="T260" s="35">
        <f t="shared" si="214"/>
        <v>0</v>
      </c>
      <c r="U260" s="35">
        <f t="shared" si="214"/>
        <v>0</v>
      </c>
      <c r="V260" s="35">
        <f t="shared" si="214"/>
        <v>0</v>
      </c>
      <c r="W260" s="35">
        <f t="shared" si="214"/>
        <v>0</v>
      </c>
      <c r="X260" s="35">
        <f t="shared" si="214"/>
        <v>12288</v>
      </c>
      <c r="Y260" s="35">
        <f t="shared" si="214"/>
        <v>0</v>
      </c>
    </row>
    <row r="261" spans="1:25" ht="33">
      <c r="A261" s="42" t="s">
        <v>150</v>
      </c>
      <c r="B261" s="33" t="s">
        <v>21</v>
      </c>
      <c r="C261" s="33" t="s">
        <v>82</v>
      </c>
      <c r="D261" s="34" t="s">
        <v>151</v>
      </c>
      <c r="E261" s="33"/>
      <c r="F261" s="35">
        <f>F262+F264+F266</f>
        <v>12288</v>
      </c>
      <c r="G261" s="35">
        <f>G262+G264+G266</f>
        <v>0</v>
      </c>
      <c r="H261" s="35">
        <f t="shared" ref="H261:M261" si="215">H262+H264+H266</f>
        <v>0</v>
      </c>
      <c r="I261" s="35">
        <f t="shared" si="215"/>
        <v>0</v>
      </c>
      <c r="J261" s="35">
        <f t="shared" si="215"/>
        <v>0</v>
      </c>
      <c r="K261" s="35">
        <f t="shared" si="215"/>
        <v>0</v>
      </c>
      <c r="L261" s="35">
        <f t="shared" si="215"/>
        <v>12288</v>
      </c>
      <c r="M261" s="35">
        <f t="shared" si="215"/>
        <v>0</v>
      </c>
      <c r="N261" s="35">
        <f t="shared" ref="N261:S261" si="216">N262+N264+N266</f>
        <v>0</v>
      </c>
      <c r="O261" s="35">
        <f t="shared" si="216"/>
        <v>0</v>
      </c>
      <c r="P261" s="35">
        <f t="shared" si="216"/>
        <v>0</v>
      </c>
      <c r="Q261" s="35">
        <f t="shared" si="216"/>
        <v>0</v>
      </c>
      <c r="R261" s="35">
        <f t="shared" si="216"/>
        <v>12288</v>
      </c>
      <c r="S261" s="35">
        <f t="shared" si="216"/>
        <v>0</v>
      </c>
      <c r="T261" s="35">
        <f t="shared" ref="T261:Y261" si="217">T262+T264+T266</f>
        <v>0</v>
      </c>
      <c r="U261" s="35">
        <f t="shared" si="217"/>
        <v>0</v>
      </c>
      <c r="V261" s="35">
        <f t="shared" si="217"/>
        <v>0</v>
      </c>
      <c r="W261" s="35">
        <f t="shared" si="217"/>
        <v>0</v>
      </c>
      <c r="X261" s="35">
        <f t="shared" si="217"/>
        <v>12288</v>
      </c>
      <c r="Y261" s="35">
        <f t="shared" si="217"/>
        <v>0</v>
      </c>
    </row>
    <row r="262" spans="1:25" ht="82.5">
      <c r="A262" s="32" t="s">
        <v>29</v>
      </c>
      <c r="B262" s="33" t="s">
        <v>21</v>
      </c>
      <c r="C262" s="33" t="s">
        <v>82</v>
      </c>
      <c r="D262" s="34" t="s">
        <v>151</v>
      </c>
      <c r="E262" s="40">
        <v>100</v>
      </c>
      <c r="F262" s="35">
        <f>F263</f>
        <v>7086</v>
      </c>
      <c r="G262" s="35">
        <f>G263</f>
        <v>0</v>
      </c>
      <c r="H262" s="35">
        <f t="shared" ref="H262:Y262" si="218">H263</f>
        <v>0</v>
      </c>
      <c r="I262" s="35">
        <f t="shared" si="218"/>
        <v>0</v>
      </c>
      <c r="J262" s="35">
        <f t="shared" si="218"/>
        <v>0</v>
      </c>
      <c r="K262" s="35">
        <f t="shared" si="218"/>
        <v>0</v>
      </c>
      <c r="L262" s="35">
        <f t="shared" si="218"/>
        <v>7086</v>
      </c>
      <c r="M262" s="35">
        <f t="shared" si="218"/>
        <v>0</v>
      </c>
      <c r="N262" s="35">
        <f t="shared" si="218"/>
        <v>0</v>
      </c>
      <c r="O262" s="35">
        <f t="shared" si="218"/>
        <v>0</v>
      </c>
      <c r="P262" s="35">
        <f t="shared" si="218"/>
        <v>0</v>
      </c>
      <c r="Q262" s="35">
        <f t="shared" si="218"/>
        <v>0</v>
      </c>
      <c r="R262" s="35">
        <f t="shared" si="218"/>
        <v>7086</v>
      </c>
      <c r="S262" s="35">
        <f t="shared" si="218"/>
        <v>0</v>
      </c>
      <c r="T262" s="35">
        <f t="shared" si="218"/>
        <v>0</v>
      </c>
      <c r="U262" s="35">
        <f t="shared" si="218"/>
        <v>0</v>
      </c>
      <c r="V262" s="35">
        <f t="shared" si="218"/>
        <v>0</v>
      </c>
      <c r="W262" s="35">
        <f t="shared" si="218"/>
        <v>0</v>
      </c>
      <c r="X262" s="35">
        <f t="shared" si="218"/>
        <v>7086</v>
      </c>
      <c r="Y262" s="35">
        <f t="shared" si="218"/>
        <v>0</v>
      </c>
    </row>
    <row r="263" spans="1:25" ht="33">
      <c r="A263" s="42" t="s">
        <v>129</v>
      </c>
      <c r="B263" s="33" t="s">
        <v>21</v>
      </c>
      <c r="C263" s="33" t="s">
        <v>82</v>
      </c>
      <c r="D263" s="34" t="s">
        <v>151</v>
      </c>
      <c r="E263" s="40">
        <v>110</v>
      </c>
      <c r="F263" s="35">
        <f>7082+4</f>
        <v>7086</v>
      </c>
      <c r="G263" s="35"/>
      <c r="H263" s="36"/>
      <c r="I263" s="36"/>
      <c r="J263" s="36"/>
      <c r="K263" s="37"/>
      <c r="L263" s="35">
        <f>F263+H263+I263+J263+K263</f>
        <v>7086</v>
      </c>
      <c r="M263" s="35">
        <f>G263+K263</f>
        <v>0</v>
      </c>
      <c r="N263" s="36"/>
      <c r="O263" s="36"/>
      <c r="P263" s="36"/>
      <c r="Q263" s="37"/>
      <c r="R263" s="35">
        <f>L263+N263+O263+P263+Q263</f>
        <v>7086</v>
      </c>
      <c r="S263" s="35">
        <f>M263+Q263</f>
        <v>0</v>
      </c>
      <c r="T263" s="36"/>
      <c r="U263" s="36"/>
      <c r="V263" s="36"/>
      <c r="W263" s="37"/>
      <c r="X263" s="35">
        <f>R263+T263+U263+V263+W263</f>
        <v>7086</v>
      </c>
      <c r="Y263" s="35">
        <f>S263+W263</f>
        <v>0</v>
      </c>
    </row>
    <row r="264" spans="1:25" ht="33">
      <c r="A264" s="32" t="s">
        <v>42</v>
      </c>
      <c r="B264" s="33" t="s">
        <v>21</v>
      </c>
      <c r="C264" s="33" t="s">
        <v>82</v>
      </c>
      <c r="D264" s="34" t="s">
        <v>151</v>
      </c>
      <c r="E264" s="40">
        <v>200</v>
      </c>
      <c r="F264" s="35">
        <f>F265</f>
        <v>4938</v>
      </c>
      <c r="G264" s="35">
        <f>G265</f>
        <v>0</v>
      </c>
      <c r="H264" s="35">
        <f t="shared" ref="H264:Y264" si="219">H265</f>
        <v>0</v>
      </c>
      <c r="I264" s="35">
        <f t="shared" si="219"/>
        <v>0</v>
      </c>
      <c r="J264" s="35">
        <f t="shared" si="219"/>
        <v>0</v>
      </c>
      <c r="K264" s="35">
        <f t="shared" si="219"/>
        <v>0</v>
      </c>
      <c r="L264" s="35">
        <f t="shared" si="219"/>
        <v>4938</v>
      </c>
      <c r="M264" s="35">
        <f t="shared" si="219"/>
        <v>0</v>
      </c>
      <c r="N264" s="35">
        <f t="shared" si="219"/>
        <v>0</v>
      </c>
      <c r="O264" s="35">
        <f t="shared" si="219"/>
        <v>0</v>
      </c>
      <c r="P264" s="35">
        <f t="shared" si="219"/>
        <v>0</v>
      </c>
      <c r="Q264" s="35">
        <f t="shared" si="219"/>
        <v>0</v>
      </c>
      <c r="R264" s="35">
        <f t="shared" si="219"/>
        <v>4938</v>
      </c>
      <c r="S264" s="35">
        <f t="shared" si="219"/>
        <v>0</v>
      </c>
      <c r="T264" s="35">
        <f t="shared" si="219"/>
        <v>0</v>
      </c>
      <c r="U264" s="35">
        <f t="shared" si="219"/>
        <v>0</v>
      </c>
      <c r="V264" s="35">
        <f t="shared" si="219"/>
        <v>0</v>
      </c>
      <c r="W264" s="35">
        <f t="shared" si="219"/>
        <v>0</v>
      </c>
      <c r="X264" s="35">
        <f t="shared" si="219"/>
        <v>4938</v>
      </c>
      <c r="Y264" s="35">
        <f t="shared" si="219"/>
        <v>0</v>
      </c>
    </row>
    <row r="265" spans="1:25" ht="49.5">
      <c r="A265" s="42" t="s">
        <v>43</v>
      </c>
      <c r="B265" s="33" t="s">
        <v>21</v>
      </c>
      <c r="C265" s="33" t="s">
        <v>82</v>
      </c>
      <c r="D265" s="34" t="s">
        <v>151</v>
      </c>
      <c r="E265" s="40">
        <v>240</v>
      </c>
      <c r="F265" s="35">
        <v>4938</v>
      </c>
      <c r="G265" s="35"/>
      <c r="H265" s="36"/>
      <c r="I265" s="36"/>
      <c r="J265" s="36"/>
      <c r="K265" s="37"/>
      <c r="L265" s="35">
        <f>F265+H265+I265+J265+K265</f>
        <v>4938</v>
      </c>
      <c r="M265" s="35">
        <f>G265+K265</f>
        <v>0</v>
      </c>
      <c r="N265" s="36"/>
      <c r="O265" s="36"/>
      <c r="P265" s="36"/>
      <c r="Q265" s="37"/>
      <c r="R265" s="35">
        <f>L265+N265+O265+P265+Q265</f>
        <v>4938</v>
      </c>
      <c r="S265" s="35">
        <f>M265+Q265</f>
        <v>0</v>
      </c>
      <c r="T265" s="36"/>
      <c r="U265" s="36"/>
      <c r="V265" s="36"/>
      <c r="W265" s="37"/>
      <c r="X265" s="35">
        <f>R265+T265+U265+V265+W265</f>
        <v>4938</v>
      </c>
      <c r="Y265" s="35">
        <f>S265+W265</f>
        <v>0</v>
      </c>
    </row>
    <row r="266" spans="1:25" ht="16.5">
      <c r="A266" s="32" t="s">
        <v>47</v>
      </c>
      <c r="B266" s="33" t="s">
        <v>21</v>
      </c>
      <c r="C266" s="33" t="s">
        <v>82</v>
      </c>
      <c r="D266" s="34" t="s">
        <v>151</v>
      </c>
      <c r="E266" s="40">
        <v>800</v>
      </c>
      <c r="F266" s="35">
        <f>F267</f>
        <v>264</v>
      </c>
      <c r="G266" s="35">
        <f>G267</f>
        <v>0</v>
      </c>
      <c r="H266" s="35">
        <f t="shared" ref="H266:Y266" si="220">H267</f>
        <v>0</v>
      </c>
      <c r="I266" s="35">
        <f t="shared" si="220"/>
        <v>0</v>
      </c>
      <c r="J266" s="35">
        <f t="shared" si="220"/>
        <v>0</v>
      </c>
      <c r="K266" s="35">
        <f t="shared" si="220"/>
        <v>0</v>
      </c>
      <c r="L266" s="35">
        <f t="shared" si="220"/>
        <v>264</v>
      </c>
      <c r="M266" s="35">
        <f t="shared" si="220"/>
        <v>0</v>
      </c>
      <c r="N266" s="35">
        <f t="shared" si="220"/>
        <v>0</v>
      </c>
      <c r="O266" s="35">
        <f t="shared" si="220"/>
        <v>0</v>
      </c>
      <c r="P266" s="35">
        <f t="shared" si="220"/>
        <v>0</v>
      </c>
      <c r="Q266" s="35">
        <f t="shared" si="220"/>
        <v>0</v>
      </c>
      <c r="R266" s="35">
        <f t="shared" si="220"/>
        <v>264</v>
      </c>
      <c r="S266" s="35">
        <f t="shared" si="220"/>
        <v>0</v>
      </c>
      <c r="T266" s="35">
        <f t="shared" si="220"/>
        <v>0</v>
      </c>
      <c r="U266" s="35">
        <f t="shared" si="220"/>
        <v>0</v>
      </c>
      <c r="V266" s="35">
        <f t="shared" si="220"/>
        <v>0</v>
      </c>
      <c r="W266" s="35">
        <f t="shared" si="220"/>
        <v>0</v>
      </c>
      <c r="X266" s="35">
        <f t="shared" si="220"/>
        <v>264</v>
      </c>
      <c r="Y266" s="35">
        <f t="shared" si="220"/>
        <v>0</v>
      </c>
    </row>
    <row r="267" spans="1:25" ht="16.5">
      <c r="A267" s="32" t="s">
        <v>49</v>
      </c>
      <c r="B267" s="33" t="s">
        <v>21</v>
      </c>
      <c r="C267" s="33" t="s">
        <v>82</v>
      </c>
      <c r="D267" s="34" t="s">
        <v>151</v>
      </c>
      <c r="E267" s="40">
        <v>850</v>
      </c>
      <c r="F267" s="35">
        <v>264</v>
      </c>
      <c r="G267" s="35"/>
      <c r="H267" s="36"/>
      <c r="I267" s="36"/>
      <c r="J267" s="36"/>
      <c r="K267" s="37"/>
      <c r="L267" s="35">
        <f>F267+H267+I267+J267+K267</f>
        <v>264</v>
      </c>
      <c r="M267" s="35">
        <f>G267+K267</f>
        <v>0</v>
      </c>
      <c r="N267" s="36"/>
      <c r="O267" s="36"/>
      <c r="P267" s="36"/>
      <c r="Q267" s="37"/>
      <c r="R267" s="35">
        <f>L267+N267+O267+P267+Q267</f>
        <v>264</v>
      </c>
      <c r="S267" s="35">
        <f>M267+Q267</f>
        <v>0</v>
      </c>
      <c r="T267" s="36"/>
      <c r="U267" s="36"/>
      <c r="V267" s="36"/>
      <c r="W267" s="37"/>
      <c r="X267" s="35">
        <f>R267+T267+U267+V267+W267</f>
        <v>264</v>
      </c>
      <c r="Y267" s="35">
        <f>S267+W267</f>
        <v>0</v>
      </c>
    </row>
    <row r="268" spans="1:25" s="84" customFormat="1" ht="49.5" hidden="1">
      <c r="A268" s="32" t="s">
        <v>152</v>
      </c>
      <c r="B268" s="33" t="s">
        <v>21</v>
      </c>
      <c r="C268" s="33" t="s">
        <v>82</v>
      </c>
      <c r="D268" s="34" t="s">
        <v>153</v>
      </c>
      <c r="E268" s="33"/>
      <c r="F268" s="35">
        <f>F269+F271</f>
        <v>0</v>
      </c>
      <c r="G268" s="35">
        <f>G269+G271</f>
        <v>0</v>
      </c>
      <c r="H268" s="56">
        <f t="shared" ref="H268:M268" si="221">H269+H271</f>
        <v>0</v>
      </c>
      <c r="I268" s="56">
        <f t="shared" si="221"/>
        <v>0</v>
      </c>
      <c r="J268" s="56">
        <f t="shared" si="221"/>
        <v>0</v>
      </c>
      <c r="K268" s="56">
        <f t="shared" si="221"/>
        <v>0</v>
      </c>
      <c r="L268" s="56">
        <f t="shared" si="221"/>
        <v>0</v>
      </c>
      <c r="M268" s="56">
        <f t="shared" si="221"/>
        <v>0</v>
      </c>
      <c r="N268" s="56">
        <f t="shared" ref="N268:S268" si="222">N269+N271</f>
        <v>0</v>
      </c>
      <c r="O268" s="56">
        <f t="shared" si="222"/>
        <v>0</v>
      </c>
      <c r="P268" s="56">
        <f t="shared" si="222"/>
        <v>0</v>
      </c>
      <c r="Q268" s="56">
        <f t="shared" si="222"/>
        <v>0</v>
      </c>
      <c r="R268" s="56">
        <f t="shared" si="222"/>
        <v>0</v>
      </c>
      <c r="S268" s="56">
        <f t="shared" si="222"/>
        <v>0</v>
      </c>
      <c r="T268" s="56">
        <f t="shared" ref="T268:Y268" si="223">T269+T271</f>
        <v>0</v>
      </c>
      <c r="U268" s="56">
        <f t="shared" si="223"/>
        <v>0</v>
      </c>
      <c r="V268" s="56">
        <f t="shared" si="223"/>
        <v>0</v>
      </c>
      <c r="W268" s="56">
        <f t="shared" si="223"/>
        <v>0</v>
      </c>
      <c r="X268" s="56">
        <f t="shared" si="223"/>
        <v>0</v>
      </c>
      <c r="Y268" s="56">
        <f t="shared" si="223"/>
        <v>0</v>
      </c>
    </row>
    <row r="269" spans="1:25" s="84" customFormat="1" ht="82.5" hidden="1">
      <c r="A269" s="32" t="s">
        <v>29</v>
      </c>
      <c r="B269" s="33" t="s">
        <v>21</v>
      </c>
      <c r="C269" s="33" t="s">
        <v>82</v>
      </c>
      <c r="D269" s="34" t="s">
        <v>153</v>
      </c>
      <c r="E269" s="40">
        <v>100</v>
      </c>
      <c r="F269" s="35">
        <f>F270</f>
        <v>0</v>
      </c>
      <c r="G269" s="35">
        <f>G270</f>
        <v>0</v>
      </c>
      <c r="H269" s="56">
        <f t="shared" ref="H269:Y269" si="224">H270</f>
        <v>0</v>
      </c>
      <c r="I269" s="56">
        <f t="shared" si="224"/>
        <v>0</v>
      </c>
      <c r="J269" s="56">
        <f t="shared" si="224"/>
        <v>0</v>
      </c>
      <c r="K269" s="56">
        <f t="shared" si="224"/>
        <v>0</v>
      </c>
      <c r="L269" s="56">
        <f t="shared" si="224"/>
        <v>0</v>
      </c>
      <c r="M269" s="56">
        <f t="shared" si="224"/>
        <v>0</v>
      </c>
      <c r="N269" s="56">
        <f t="shared" si="224"/>
        <v>0</v>
      </c>
      <c r="O269" s="56">
        <f t="shared" si="224"/>
        <v>0</v>
      </c>
      <c r="P269" s="56">
        <f t="shared" si="224"/>
        <v>0</v>
      </c>
      <c r="Q269" s="56">
        <f t="shared" si="224"/>
        <v>0</v>
      </c>
      <c r="R269" s="56">
        <f t="shared" si="224"/>
        <v>0</v>
      </c>
      <c r="S269" s="56">
        <f t="shared" si="224"/>
        <v>0</v>
      </c>
      <c r="T269" s="56">
        <f t="shared" si="224"/>
        <v>0</v>
      </c>
      <c r="U269" s="56">
        <f t="shared" si="224"/>
        <v>0</v>
      </c>
      <c r="V269" s="56">
        <f t="shared" si="224"/>
        <v>0</v>
      </c>
      <c r="W269" s="56">
        <f t="shared" si="224"/>
        <v>0</v>
      </c>
      <c r="X269" s="56">
        <f t="shared" si="224"/>
        <v>0</v>
      </c>
      <c r="Y269" s="56">
        <f t="shared" si="224"/>
        <v>0</v>
      </c>
    </row>
    <row r="270" spans="1:25" s="84" customFormat="1" ht="33" hidden="1">
      <c r="A270" s="42" t="s">
        <v>129</v>
      </c>
      <c r="B270" s="33" t="s">
        <v>21</v>
      </c>
      <c r="C270" s="33" t="s">
        <v>82</v>
      </c>
      <c r="D270" s="34" t="s">
        <v>153</v>
      </c>
      <c r="E270" s="40">
        <v>110</v>
      </c>
      <c r="F270" s="35"/>
      <c r="G270" s="35"/>
      <c r="H270" s="36"/>
      <c r="I270" s="36"/>
      <c r="J270" s="36"/>
      <c r="K270" s="37"/>
      <c r="L270" s="35">
        <f>F270+H270+I270+J270+K270</f>
        <v>0</v>
      </c>
      <c r="M270" s="35">
        <f>G270+K270</f>
        <v>0</v>
      </c>
      <c r="N270" s="36"/>
      <c r="O270" s="36"/>
      <c r="P270" s="36"/>
      <c r="Q270" s="37"/>
      <c r="R270" s="35">
        <f>L270+N270+O270+P270+Q270</f>
        <v>0</v>
      </c>
      <c r="S270" s="35">
        <f>M270+Q270</f>
        <v>0</v>
      </c>
      <c r="T270" s="36"/>
      <c r="U270" s="36"/>
      <c r="V270" s="36"/>
      <c r="W270" s="37"/>
      <c r="X270" s="35">
        <f>R270+T270+U270+V270+W270</f>
        <v>0</v>
      </c>
      <c r="Y270" s="35">
        <f>S270+W270</f>
        <v>0</v>
      </c>
    </row>
    <row r="271" spans="1:25" s="84" customFormat="1" ht="33" hidden="1">
      <c r="A271" s="32" t="s">
        <v>42</v>
      </c>
      <c r="B271" s="33" t="s">
        <v>21</v>
      </c>
      <c r="C271" s="33" t="s">
        <v>82</v>
      </c>
      <c r="D271" s="34" t="s">
        <v>153</v>
      </c>
      <c r="E271" s="40">
        <v>200</v>
      </c>
      <c r="F271" s="35">
        <f>F272</f>
        <v>0</v>
      </c>
      <c r="G271" s="35">
        <f>G272</f>
        <v>0</v>
      </c>
      <c r="H271" s="56">
        <f t="shared" ref="H271:Y271" si="225">H272</f>
        <v>0</v>
      </c>
      <c r="I271" s="56">
        <f t="shared" si="225"/>
        <v>0</v>
      </c>
      <c r="J271" s="56">
        <f t="shared" si="225"/>
        <v>0</v>
      </c>
      <c r="K271" s="56">
        <f t="shared" si="225"/>
        <v>0</v>
      </c>
      <c r="L271" s="56">
        <f t="shared" si="225"/>
        <v>0</v>
      </c>
      <c r="M271" s="56">
        <f t="shared" si="225"/>
        <v>0</v>
      </c>
      <c r="N271" s="56">
        <f t="shared" si="225"/>
        <v>0</v>
      </c>
      <c r="O271" s="56">
        <f t="shared" si="225"/>
        <v>0</v>
      </c>
      <c r="P271" s="56">
        <f t="shared" si="225"/>
        <v>0</v>
      </c>
      <c r="Q271" s="56">
        <f t="shared" si="225"/>
        <v>0</v>
      </c>
      <c r="R271" s="56">
        <f t="shared" si="225"/>
        <v>0</v>
      </c>
      <c r="S271" s="56">
        <f t="shared" si="225"/>
        <v>0</v>
      </c>
      <c r="T271" s="56">
        <f t="shared" si="225"/>
        <v>0</v>
      </c>
      <c r="U271" s="56">
        <f t="shared" si="225"/>
        <v>0</v>
      </c>
      <c r="V271" s="56">
        <f t="shared" si="225"/>
        <v>0</v>
      </c>
      <c r="W271" s="56">
        <f t="shared" si="225"/>
        <v>0</v>
      </c>
      <c r="X271" s="56">
        <f t="shared" si="225"/>
        <v>0</v>
      </c>
      <c r="Y271" s="56">
        <f t="shared" si="225"/>
        <v>0</v>
      </c>
    </row>
    <row r="272" spans="1:25" s="75" customFormat="1" ht="49.5" hidden="1">
      <c r="A272" s="72" t="s">
        <v>43</v>
      </c>
      <c r="B272" s="64" t="s">
        <v>21</v>
      </c>
      <c r="C272" s="64" t="s">
        <v>82</v>
      </c>
      <c r="D272" s="65" t="s">
        <v>153</v>
      </c>
      <c r="E272" s="66">
        <v>240</v>
      </c>
      <c r="F272" s="56"/>
      <c r="G272" s="56"/>
      <c r="H272" s="56"/>
      <c r="I272" s="56"/>
      <c r="J272" s="56"/>
      <c r="K272" s="56"/>
      <c r="L272" s="56">
        <f>F272+H272+I272+J272+K272</f>
        <v>0</v>
      </c>
      <c r="M272" s="56">
        <f>G272+K272</f>
        <v>0</v>
      </c>
      <c r="N272" s="56"/>
      <c r="O272" s="56"/>
      <c r="P272" s="56"/>
      <c r="Q272" s="56"/>
      <c r="R272" s="56">
        <f>L272+N272+O272+P272+Q272</f>
        <v>0</v>
      </c>
      <c r="S272" s="56">
        <f>M272+Q272</f>
        <v>0</v>
      </c>
      <c r="T272" s="56"/>
      <c r="U272" s="56"/>
      <c r="V272" s="56"/>
      <c r="W272" s="56"/>
      <c r="X272" s="56">
        <f>R272+T272+U272+V272+W272</f>
        <v>0</v>
      </c>
      <c r="Y272" s="56">
        <f>S272+W272</f>
        <v>0</v>
      </c>
    </row>
    <row r="273" spans="1:25" ht="16.5">
      <c r="A273" s="32" t="s">
        <v>33</v>
      </c>
      <c r="B273" s="77" t="s">
        <v>21</v>
      </c>
      <c r="C273" s="77" t="s">
        <v>82</v>
      </c>
      <c r="D273" s="45" t="s">
        <v>34</v>
      </c>
      <c r="E273" s="77"/>
      <c r="F273" s="35">
        <f>F274+F301+F297</f>
        <v>89098</v>
      </c>
      <c r="G273" s="35">
        <f>G274+G301+G297</f>
        <v>3823</v>
      </c>
      <c r="H273" s="35">
        <f t="shared" ref="H273:M273" si="226">H274+H301+H297</f>
        <v>0</v>
      </c>
      <c r="I273" s="35">
        <f t="shared" si="226"/>
        <v>0</v>
      </c>
      <c r="J273" s="35">
        <f t="shared" si="226"/>
        <v>0</v>
      </c>
      <c r="K273" s="35">
        <f t="shared" si="226"/>
        <v>0</v>
      </c>
      <c r="L273" s="35">
        <f t="shared" si="226"/>
        <v>89098</v>
      </c>
      <c r="M273" s="35">
        <f t="shared" si="226"/>
        <v>3823</v>
      </c>
      <c r="N273" s="35">
        <f t="shared" ref="N273:S273" si="227">N274+N301+N297</f>
        <v>0</v>
      </c>
      <c r="O273" s="35">
        <f t="shared" si="227"/>
        <v>0</v>
      </c>
      <c r="P273" s="35">
        <f t="shared" si="227"/>
        <v>0</v>
      </c>
      <c r="Q273" s="35">
        <f t="shared" si="227"/>
        <v>0</v>
      </c>
      <c r="R273" s="35">
        <f t="shared" si="227"/>
        <v>89098</v>
      </c>
      <c r="S273" s="35">
        <f t="shared" si="227"/>
        <v>3823</v>
      </c>
      <c r="T273" s="35">
        <f t="shared" ref="T273:Y273" si="228">T274+T301+T297</f>
        <v>0</v>
      </c>
      <c r="U273" s="35">
        <f t="shared" si="228"/>
        <v>0</v>
      </c>
      <c r="V273" s="35">
        <f t="shared" si="228"/>
        <v>0</v>
      </c>
      <c r="W273" s="35">
        <f t="shared" si="228"/>
        <v>0</v>
      </c>
      <c r="X273" s="35">
        <f t="shared" si="228"/>
        <v>89098</v>
      </c>
      <c r="Y273" s="35">
        <f t="shared" si="228"/>
        <v>3823</v>
      </c>
    </row>
    <row r="274" spans="1:25" ht="16.5">
      <c r="A274" s="42" t="s">
        <v>85</v>
      </c>
      <c r="B274" s="77" t="s">
        <v>21</v>
      </c>
      <c r="C274" s="77" t="s">
        <v>82</v>
      </c>
      <c r="D274" s="77" t="s">
        <v>154</v>
      </c>
      <c r="E274" s="77"/>
      <c r="F274" s="35">
        <f>F275+F285+F288+F291+F294</f>
        <v>85275</v>
      </c>
      <c r="G274" s="35">
        <f>G275+G285+G288+G291+G294</f>
        <v>0</v>
      </c>
      <c r="H274" s="35">
        <f t="shared" ref="H274:M274" si="229">H275+H285+H288+H291+H294</f>
        <v>0</v>
      </c>
      <c r="I274" s="35">
        <f t="shared" si="229"/>
        <v>0</v>
      </c>
      <c r="J274" s="35">
        <f t="shared" si="229"/>
        <v>0</v>
      </c>
      <c r="K274" s="35">
        <f t="shared" si="229"/>
        <v>0</v>
      </c>
      <c r="L274" s="35">
        <f t="shared" si="229"/>
        <v>85275</v>
      </c>
      <c r="M274" s="35">
        <f t="shared" si="229"/>
        <v>0</v>
      </c>
      <c r="N274" s="35">
        <f t="shared" ref="N274:S274" si="230">N275+N285+N288+N291+N294</f>
        <v>0</v>
      </c>
      <c r="O274" s="35">
        <f t="shared" si="230"/>
        <v>0</v>
      </c>
      <c r="P274" s="35">
        <f t="shared" si="230"/>
        <v>0</v>
      </c>
      <c r="Q274" s="35">
        <f t="shared" si="230"/>
        <v>0</v>
      </c>
      <c r="R274" s="35">
        <f t="shared" si="230"/>
        <v>85275</v>
      </c>
      <c r="S274" s="35">
        <f t="shared" si="230"/>
        <v>0</v>
      </c>
      <c r="T274" s="35">
        <f t="shared" ref="T274:Y274" si="231">T275+T285+T288+T291+T294</f>
        <v>0</v>
      </c>
      <c r="U274" s="35">
        <f t="shared" si="231"/>
        <v>0</v>
      </c>
      <c r="V274" s="35">
        <f t="shared" si="231"/>
        <v>0</v>
      </c>
      <c r="W274" s="35">
        <f t="shared" si="231"/>
        <v>0</v>
      </c>
      <c r="X274" s="35">
        <f t="shared" si="231"/>
        <v>85275</v>
      </c>
      <c r="Y274" s="35">
        <f t="shared" si="231"/>
        <v>0</v>
      </c>
    </row>
    <row r="275" spans="1:25" ht="33">
      <c r="A275" s="32" t="s">
        <v>87</v>
      </c>
      <c r="B275" s="77" t="s">
        <v>21</v>
      </c>
      <c r="C275" s="77" t="s">
        <v>82</v>
      </c>
      <c r="D275" s="77" t="s">
        <v>155</v>
      </c>
      <c r="E275" s="33"/>
      <c r="F275" s="35">
        <f>F276+F278+F280+F282</f>
        <v>76681</v>
      </c>
      <c r="G275" s="35">
        <f>G276+G278+G280+G282</f>
        <v>0</v>
      </c>
      <c r="H275" s="35">
        <f t="shared" ref="H275:M275" si="232">H276+H278+H280+H282</f>
        <v>0</v>
      </c>
      <c r="I275" s="35">
        <f t="shared" si="232"/>
        <v>0</v>
      </c>
      <c r="J275" s="35">
        <f t="shared" si="232"/>
        <v>0</v>
      </c>
      <c r="K275" s="35">
        <f t="shared" si="232"/>
        <v>0</v>
      </c>
      <c r="L275" s="35">
        <f t="shared" si="232"/>
        <v>76681</v>
      </c>
      <c r="M275" s="35">
        <f t="shared" si="232"/>
        <v>0</v>
      </c>
      <c r="N275" s="35">
        <f t="shared" ref="N275:S275" si="233">N276+N278+N280+N282</f>
        <v>0</v>
      </c>
      <c r="O275" s="35">
        <f t="shared" si="233"/>
        <v>0</v>
      </c>
      <c r="P275" s="35">
        <f t="shared" si="233"/>
        <v>0</v>
      </c>
      <c r="Q275" s="35">
        <f t="shared" si="233"/>
        <v>0</v>
      </c>
      <c r="R275" s="35">
        <f t="shared" si="233"/>
        <v>76681</v>
      </c>
      <c r="S275" s="35">
        <f t="shared" si="233"/>
        <v>0</v>
      </c>
      <c r="T275" s="35">
        <f t="shared" ref="T275:Y275" si="234">T276+T278+T280+T282</f>
        <v>0</v>
      </c>
      <c r="U275" s="35">
        <f t="shared" si="234"/>
        <v>0</v>
      </c>
      <c r="V275" s="35">
        <f t="shared" si="234"/>
        <v>0</v>
      </c>
      <c r="W275" s="35">
        <f t="shared" si="234"/>
        <v>0</v>
      </c>
      <c r="X275" s="35">
        <f t="shared" si="234"/>
        <v>76681</v>
      </c>
      <c r="Y275" s="35">
        <f t="shared" si="234"/>
        <v>0</v>
      </c>
    </row>
    <row r="276" spans="1:25" ht="82.5">
      <c r="A276" s="32" t="s">
        <v>29</v>
      </c>
      <c r="B276" s="77" t="s">
        <v>21</v>
      </c>
      <c r="C276" s="77" t="s">
        <v>82</v>
      </c>
      <c r="D276" s="77" t="s">
        <v>155</v>
      </c>
      <c r="E276" s="40">
        <v>100</v>
      </c>
      <c r="F276" s="35">
        <f>F277</f>
        <v>27053</v>
      </c>
      <c r="G276" s="35">
        <f>G277</f>
        <v>0</v>
      </c>
      <c r="H276" s="35">
        <f t="shared" ref="H276:Y276" si="235">H277</f>
        <v>0</v>
      </c>
      <c r="I276" s="35">
        <f t="shared" si="235"/>
        <v>0</v>
      </c>
      <c r="J276" s="35">
        <f t="shared" si="235"/>
        <v>0</v>
      </c>
      <c r="K276" s="35">
        <f t="shared" si="235"/>
        <v>0</v>
      </c>
      <c r="L276" s="35">
        <f t="shared" si="235"/>
        <v>27053</v>
      </c>
      <c r="M276" s="35">
        <f t="shared" si="235"/>
        <v>0</v>
      </c>
      <c r="N276" s="35">
        <f t="shared" si="235"/>
        <v>0</v>
      </c>
      <c r="O276" s="35">
        <f t="shared" si="235"/>
        <v>0</v>
      </c>
      <c r="P276" s="35">
        <f t="shared" si="235"/>
        <v>0</v>
      </c>
      <c r="Q276" s="35">
        <f t="shared" si="235"/>
        <v>0</v>
      </c>
      <c r="R276" s="35">
        <f t="shared" si="235"/>
        <v>27053</v>
      </c>
      <c r="S276" s="35">
        <f t="shared" si="235"/>
        <v>0</v>
      </c>
      <c r="T276" s="35">
        <f t="shared" si="235"/>
        <v>0</v>
      </c>
      <c r="U276" s="35">
        <f t="shared" si="235"/>
        <v>0</v>
      </c>
      <c r="V276" s="35">
        <f t="shared" si="235"/>
        <v>0</v>
      </c>
      <c r="W276" s="35">
        <f t="shared" si="235"/>
        <v>0</v>
      </c>
      <c r="X276" s="35">
        <f t="shared" si="235"/>
        <v>27053</v>
      </c>
      <c r="Y276" s="35">
        <f t="shared" si="235"/>
        <v>0</v>
      </c>
    </row>
    <row r="277" spans="1:25" ht="33">
      <c r="A277" s="42" t="s">
        <v>30</v>
      </c>
      <c r="B277" s="77" t="s">
        <v>21</v>
      </c>
      <c r="C277" s="77" t="s">
        <v>82</v>
      </c>
      <c r="D277" s="77" t="s">
        <v>155</v>
      </c>
      <c r="E277" s="40">
        <v>120</v>
      </c>
      <c r="F277" s="35">
        <v>27053</v>
      </c>
      <c r="G277" s="35"/>
      <c r="H277" s="36"/>
      <c r="I277" s="36"/>
      <c r="J277" s="36"/>
      <c r="K277" s="37"/>
      <c r="L277" s="35">
        <f>F277+H277+I277+J277+K277</f>
        <v>27053</v>
      </c>
      <c r="M277" s="35">
        <f>G277+K277</f>
        <v>0</v>
      </c>
      <c r="N277" s="36"/>
      <c r="O277" s="36"/>
      <c r="P277" s="36"/>
      <c r="Q277" s="37"/>
      <c r="R277" s="35">
        <f>L277+N277+O277+P277+Q277</f>
        <v>27053</v>
      </c>
      <c r="S277" s="35">
        <f>M277+Q277</f>
        <v>0</v>
      </c>
      <c r="T277" s="36"/>
      <c r="U277" s="36"/>
      <c r="V277" s="36"/>
      <c r="W277" s="37"/>
      <c r="X277" s="35">
        <f>R277+T277+U277+V277+W277</f>
        <v>27053</v>
      </c>
      <c r="Y277" s="35">
        <f>S277+W277</f>
        <v>0</v>
      </c>
    </row>
    <row r="278" spans="1:25" ht="33">
      <c r="A278" s="32" t="s">
        <v>42</v>
      </c>
      <c r="B278" s="77" t="s">
        <v>21</v>
      </c>
      <c r="C278" s="77" t="s">
        <v>82</v>
      </c>
      <c r="D278" s="77" t="s">
        <v>155</v>
      </c>
      <c r="E278" s="40">
        <v>200</v>
      </c>
      <c r="F278" s="35">
        <f>F279</f>
        <v>18274</v>
      </c>
      <c r="G278" s="35">
        <f>G279</f>
        <v>0</v>
      </c>
      <c r="H278" s="35">
        <f t="shared" ref="H278:Y278" si="236">H279</f>
        <v>0</v>
      </c>
      <c r="I278" s="35">
        <f t="shared" si="236"/>
        <v>0</v>
      </c>
      <c r="J278" s="35">
        <f t="shared" si="236"/>
        <v>0</v>
      </c>
      <c r="K278" s="35">
        <f t="shared" si="236"/>
        <v>0</v>
      </c>
      <c r="L278" s="35">
        <f t="shared" si="236"/>
        <v>18274</v>
      </c>
      <c r="M278" s="35">
        <f t="shared" si="236"/>
        <v>0</v>
      </c>
      <c r="N278" s="35">
        <f t="shared" si="236"/>
        <v>0</v>
      </c>
      <c r="O278" s="35">
        <f t="shared" si="236"/>
        <v>0</v>
      </c>
      <c r="P278" s="35">
        <f t="shared" si="236"/>
        <v>0</v>
      </c>
      <c r="Q278" s="35">
        <f t="shared" si="236"/>
        <v>0</v>
      </c>
      <c r="R278" s="35">
        <f t="shared" si="236"/>
        <v>18274</v>
      </c>
      <c r="S278" s="35">
        <f t="shared" si="236"/>
        <v>0</v>
      </c>
      <c r="T278" s="35">
        <f t="shared" si="236"/>
        <v>0</v>
      </c>
      <c r="U278" s="35">
        <f t="shared" si="236"/>
        <v>0</v>
      </c>
      <c r="V278" s="35">
        <f t="shared" si="236"/>
        <v>0</v>
      </c>
      <c r="W278" s="35">
        <f t="shared" si="236"/>
        <v>0</v>
      </c>
      <c r="X278" s="35">
        <f t="shared" si="236"/>
        <v>18274</v>
      </c>
      <c r="Y278" s="35">
        <f t="shared" si="236"/>
        <v>0</v>
      </c>
    </row>
    <row r="279" spans="1:25" ht="49.5">
      <c r="A279" s="42" t="s">
        <v>43</v>
      </c>
      <c r="B279" s="77" t="s">
        <v>21</v>
      </c>
      <c r="C279" s="77" t="s">
        <v>82</v>
      </c>
      <c r="D279" s="77" t="s">
        <v>155</v>
      </c>
      <c r="E279" s="40">
        <v>240</v>
      </c>
      <c r="F279" s="35">
        <f>100+264+1062+4242+10367+2239</f>
        <v>18274</v>
      </c>
      <c r="G279" s="35"/>
      <c r="H279" s="36"/>
      <c r="I279" s="36"/>
      <c r="J279" s="36"/>
      <c r="K279" s="37"/>
      <c r="L279" s="35">
        <f>F279+H279+I279+J279+K279</f>
        <v>18274</v>
      </c>
      <c r="M279" s="35">
        <f>G279+K279</f>
        <v>0</v>
      </c>
      <c r="N279" s="36"/>
      <c r="O279" s="36"/>
      <c r="P279" s="36"/>
      <c r="Q279" s="37"/>
      <c r="R279" s="35">
        <f>L279+N279+O279+P279+Q279</f>
        <v>18274</v>
      </c>
      <c r="S279" s="35">
        <f>M279+Q279</f>
        <v>0</v>
      </c>
      <c r="T279" s="36"/>
      <c r="U279" s="36"/>
      <c r="V279" s="36"/>
      <c r="W279" s="37"/>
      <c r="X279" s="35">
        <f>R279+T279+U279+V279+W279</f>
        <v>18274</v>
      </c>
      <c r="Y279" s="35">
        <f>S279+W279</f>
        <v>0</v>
      </c>
    </row>
    <row r="280" spans="1:25" s="84" customFormat="1" ht="49.5" hidden="1">
      <c r="A280" s="61" t="s">
        <v>99</v>
      </c>
      <c r="B280" s="33" t="s">
        <v>21</v>
      </c>
      <c r="C280" s="33" t="s">
        <v>82</v>
      </c>
      <c r="D280" s="33" t="s">
        <v>155</v>
      </c>
      <c r="E280" s="40">
        <v>600</v>
      </c>
      <c r="F280" s="71"/>
      <c r="G280" s="71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</row>
    <row r="281" spans="1:25" s="75" customFormat="1" ht="16.5" hidden="1">
      <c r="A281" s="187" t="s">
        <v>100</v>
      </c>
      <c r="B281" s="64" t="s">
        <v>21</v>
      </c>
      <c r="C281" s="64" t="s">
        <v>82</v>
      </c>
      <c r="D281" s="64" t="s">
        <v>155</v>
      </c>
      <c r="E281" s="66">
        <v>620</v>
      </c>
      <c r="F281" s="83"/>
      <c r="G281" s="83"/>
      <c r="H281" s="56"/>
      <c r="I281" s="56"/>
      <c r="J281" s="56"/>
      <c r="K281" s="56"/>
      <c r="L281" s="56">
        <f>F281+H281+I281+J281+K281</f>
        <v>0</v>
      </c>
      <c r="M281" s="56">
        <f>G281+K281</f>
        <v>0</v>
      </c>
      <c r="N281" s="56"/>
      <c r="O281" s="56"/>
      <c r="P281" s="56"/>
      <c r="Q281" s="56"/>
      <c r="R281" s="56">
        <f>L281+N281+O281+P281+Q281</f>
        <v>0</v>
      </c>
      <c r="S281" s="56">
        <f>M281+Q281</f>
        <v>0</v>
      </c>
      <c r="T281" s="56"/>
      <c r="U281" s="56"/>
      <c r="V281" s="56"/>
      <c r="W281" s="56"/>
      <c r="X281" s="56">
        <f>R281+T281+U281+V281+W281</f>
        <v>0</v>
      </c>
      <c r="Y281" s="56">
        <f>S281+W281</f>
        <v>0</v>
      </c>
    </row>
    <row r="282" spans="1:25" ht="16.5">
      <c r="A282" s="32" t="s">
        <v>47</v>
      </c>
      <c r="B282" s="77" t="s">
        <v>21</v>
      </c>
      <c r="C282" s="77" t="s">
        <v>82</v>
      </c>
      <c r="D282" s="77" t="s">
        <v>155</v>
      </c>
      <c r="E282" s="40">
        <v>800</v>
      </c>
      <c r="F282" s="35">
        <f>F283+F284</f>
        <v>31354</v>
      </c>
      <c r="G282" s="35">
        <f>G283+G284</f>
        <v>0</v>
      </c>
      <c r="H282" s="35">
        <f t="shared" ref="H282:M282" si="237">H283+H284</f>
        <v>0</v>
      </c>
      <c r="I282" s="35">
        <f t="shared" si="237"/>
        <v>0</v>
      </c>
      <c r="J282" s="35">
        <f t="shared" si="237"/>
        <v>0</v>
      </c>
      <c r="K282" s="35">
        <f t="shared" si="237"/>
        <v>0</v>
      </c>
      <c r="L282" s="35">
        <f t="shared" si="237"/>
        <v>31354</v>
      </c>
      <c r="M282" s="35">
        <f t="shared" si="237"/>
        <v>0</v>
      </c>
      <c r="N282" s="35">
        <f t="shared" ref="N282:S282" si="238">N283+N284</f>
        <v>0</v>
      </c>
      <c r="O282" s="35">
        <f t="shared" si="238"/>
        <v>0</v>
      </c>
      <c r="P282" s="35">
        <f t="shared" si="238"/>
        <v>0</v>
      </c>
      <c r="Q282" s="35">
        <f t="shared" si="238"/>
        <v>0</v>
      </c>
      <c r="R282" s="35">
        <f t="shared" si="238"/>
        <v>31354</v>
      </c>
      <c r="S282" s="35">
        <f t="shared" si="238"/>
        <v>0</v>
      </c>
      <c r="T282" s="35">
        <f t="shared" ref="T282:Y282" si="239">T283+T284</f>
        <v>0</v>
      </c>
      <c r="U282" s="35">
        <f t="shared" si="239"/>
        <v>0</v>
      </c>
      <c r="V282" s="35">
        <f t="shared" si="239"/>
        <v>0</v>
      </c>
      <c r="W282" s="35">
        <f t="shared" si="239"/>
        <v>0</v>
      </c>
      <c r="X282" s="35">
        <f t="shared" si="239"/>
        <v>31354</v>
      </c>
      <c r="Y282" s="35">
        <f t="shared" si="239"/>
        <v>0</v>
      </c>
    </row>
    <row r="283" spans="1:25" ht="16.5">
      <c r="A283" s="32" t="s">
        <v>48</v>
      </c>
      <c r="B283" s="77" t="s">
        <v>21</v>
      </c>
      <c r="C283" s="77" t="s">
        <v>82</v>
      </c>
      <c r="D283" s="77" t="s">
        <v>155</v>
      </c>
      <c r="E283" s="40">
        <v>830</v>
      </c>
      <c r="F283" s="35">
        <f>1300+25650+728+100</f>
        <v>27778</v>
      </c>
      <c r="G283" s="35"/>
      <c r="H283" s="36"/>
      <c r="I283" s="36"/>
      <c r="J283" s="36"/>
      <c r="K283" s="37"/>
      <c r="L283" s="35">
        <f>F283+H283+I283+J283+K283</f>
        <v>27778</v>
      </c>
      <c r="M283" s="35">
        <f>G283+K283</f>
        <v>0</v>
      </c>
      <c r="N283" s="36"/>
      <c r="O283" s="36"/>
      <c r="P283" s="36"/>
      <c r="Q283" s="37"/>
      <c r="R283" s="35">
        <f>L283+N283+O283+P283+Q283</f>
        <v>27778</v>
      </c>
      <c r="S283" s="35">
        <f>M283+Q283</f>
        <v>0</v>
      </c>
      <c r="T283" s="36"/>
      <c r="U283" s="36"/>
      <c r="V283" s="36"/>
      <c r="W283" s="37"/>
      <c r="X283" s="35">
        <f>R283+T283+U283+V283+W283</f>
        <v>27778</v>
      </c>
      <c r="Y283" s="35">
        <f>S283+W283</f>
        <v>0</v>
      </c>
    </row>
    <row r="284" spans="1:25" ht="16.5">
      <c r="A284" s="32" t="s">
        <v>49</v>
      </c>
      <c r="B284" s="77" t="s">
        <v>21</v>
      </c>
      <c r="C284" s="77" t="s">
        <v>82</v>
      </c>
      <c r="D284" s="77" t="s">
        <v>155</v>
      </c>
      <c r="E284" s="40">
        <v>850</v>
      </c>
      <c r="F284" s="35">
        <f>100+2600+376+500</f>
        <v>3576</v>
      </c>
      <c r="G284" s="35"/>
      <c r="H284" s="36"/>
      <c r="I284" s="36"/>
      <c r="J284" s="36"/>
      <c r="K284" s="37"/>
      <c r="L284" s="35">
        <f>F284+H284+I284+J284+K284</f>
        <v>3576</v>
      </c>
      <c r="M284" s="35">
        <f>G284+K284</f>
        <v>0</v>
      </c>
      <c r="N284" s="36"/>
      <c r="O284" s="36"/>
      <c r="P284" s="36"/>
      <c r="Q284" s="37"/>
      <c r="R284" s="35">
        <f>L284+N284+O284+P284+Q284</f>
        <v>3576</v>
      </c>
      <c r="S284" s="35">
        <f>M284+Q284</f>
        <v>0</v>
      </c>
      <c r="T284" s="36"/>
      <c r="U284" s="36"/>
      <c r="V284" s="36"/>
      <c r="W284" s="37"/>
      <c r="X284" s="35">
        <f>R284+T284+U284+V284+W284</f>
        <v>3576</v>
      </c>
      <c r="Y284" s="35">
        <f>S284+W284</f>
        <v>0</v>
      </c>
    </row>
    <row r="285" spans="1:25" ht="33">
      <c r="A285" s="32" t="s">
        <v>156</v>
      </c>
      <c r="B285" s="77" t="s">
        <v>21</v>
      </c>
      <c r="C285" s="77" t="s">
        <v>82</v>
      </c>
      <c r="D285" s="77" t="s">
        <v>157</v>
      </c>
      <c r="E285" s="33"/>
      <c r="F285" s="35">
        <f>F286</f>
        <v>94</v>
      </c>
      <c r="G285" s="35">
        <f>G286</f>
        <v>0</v>
      </c>
      <c r="H285" s="35">
        <f t="shared" ref="H285:W286" si="240">H286</f>
        <v>0</v>
      </c>
      <c r="I285" s="35">
        <f t="shared" si="240"/>
        <v>0</v>
      </c>
      <c r="J285" s="35">
        <f t="shared" si="240"/>
        <v>0</v>
      </c>
      <c r="K285" s="35">
        <f t="shared" si="240"/>
        <v>0</v>
      </c>
      <c r="L285" s="35">
        <f t="shared" si="240"/>
        <v>94</v>
      </c>
      <c r="M285" s="35">
        <f t="shared" si="240"/>
        <v>0</v>
      </c>
      <c r="N285" s="35">
        <f t="shared" si="240"/>
        <v>0</v>
      </c>
      <c r="O285" s="35">
        <f t="shared" si="240"/>
        <v>0</v>
      </c>
      <c r="P285" s="35">
        <f t="shared" si="240"/>
        <v>0</v>
      </c>
      <c r="Q285" s="35">
        <f t="shared" si="240"/>
        <v>0</v>
      </c>
      <c r="R285" s="35">
        <f t="shared" si="240"/>
        <v>94</v>
      </c>
      <c r="S285" s="35">
        <f t="shared" si="240"/>
        <v>0</v>
      </c>
      <c r="T285" s="35">
        <f t="shared" si="240"/>
        <v>0</v>
      </c>
      <c r="U285" s="35">
        <f t="shared" si="240"/>
        <v>0</v>
      </c>
      <c r="V285" s="35">
        <f t="shared" si="240"/>
        <v>0</v>
      </c>
      <c r="W285" s="35">
        <f t="shared" si="240"/>
        <v>0</v>
      </c>
      <c r="X285" s="35">
        <f t="shared" ref="T285:Y286" si="241">X286</f>
        <v>94</v>
      </c>
      <c r="Y285" s="35">
        <f t="shared" si="241"/>
        <v>0</v>
      </c>
    </row>
    <row r="286" spans="1:25" ht="33">
      <c r="A286" s="32" t="s">
        <v>42</v>
      </c>
      <c r="B286" s="77" t="s">
        <v>21</v>
      </c>
      <c r="C286" s="77" t="s">
        <v>82</v>
      </c>
      <c r="D286" s="77" t="s">
        <v>157</v>
      </c>
      <c r="E286" s="40">
        <v>200</v>
      </c>
      <c r="F286" s="35">
        <f>F287</f>
        <v>94</v>
      </c>
      <c r="G286" s="35">
        <f>G287</f>
        <v>0</v>
      </c>
      <c r="H286" s="35">
        <f t="shared" si="240"/>
        <v>0</v>
      </c>
      <c r="I286" s="35">
        <f t="shared" si="240"/>
        <v>0</v>
      </c>
      <c r="J286" s="35">
        <f t="shared" si="240"/>
        <v>0</v>
      </c>
      <c r="K286" s="35">
        <f t="shared" si="240"/>
        <v>0</v>
      </c>
      <c r="L286" s="35">
        <f t="shared" si="240"/>
        <v>94</v>
      </c>
      <c r="M286" s="35">
        <f t="shared" si="240"/>
        <v>0</v>
      </c>
      <c r="N286" s="35">
        <f t="shared" si="240"/>
        <v>0</v>
      </c>
      <c r="O286" s="35">
        <f t="shared" si="240"/>
        <v>0</v>
      </c>
      <c r="P286" s="35">
        <f t="shared" si="240"/>
        <v>0</v>
      </c>
      <c r="Q286" s="35">
        <f t="shared" si="240"/>
        <v>0</v>
      </c>
      <c r="R286" s="35">
        <f t="shared" si="240"/>
        <v>94</v>
      </c>
      <c r="S286" s="35">
        <f t="shared" si="240"/>
        <v>0</v>
      </c>
      <c r="T286" s="35">
        <f t="shared" si="241"/>
        <v>0</v>
      </c>
      <c r="U286" s="35">
        <f t="shared" si="241"/>
        <v>0</v>
      </c>
      <c r="V286" s="35">
        <f t="shared" si="241"/>
        <v>0</v>
      </c>
      <c r="W286" s="35">
        <f t="shared" si="241"/>
        <v>0</v>
      </c>
      <c r="X286" s="35">
        <f t="shared" si="241"/>
        <v>94</v>
      </c>
      <c r="Y286" s="35">
        <f t="shared" si="241"/>
        <v>0</v>
      </c>
    </row>
    <row r="287" spans="1:25" ht="49.5">
      <c r="A287" s="42" t="s">
        <v>43</v>
      </c>
      <c r="B287" s="77" t="s">
        <v>21</v>
      </c>
      <c r="C287" s="77" t="s">
        <v>82</v>
      </c>
      <c r="D287" s="77" t="s">
        <v>157</v>
      </c>
      <c r="E287" s="40">
        <v>240</v>
      </c>
      <c r="F287" s="35">
        <v>94</v>
      </c>
      <c r="G287" s="35"/>
      <c r="H287" s="36"/>
      <c r="I287" s="36"/>
      <c r="J287" s="36"/>
      <c r="K287" s="37"/>
      <c r="L287" s="35">
        <f>F287+H287+I287+J287+K287</f>
        <v>94</v>
      </c>
      <c r="M287" s="35">
        <f>G287+K287</f>
        <v>0</v>
      </c>
      <c r="N287" s="36"/>
      <c r="O287" s="36"/>
      <c r="P287" s="36"/>
      <c r="Q287" s="37"/>
      <c r="R287" s="35">
        <f>L287+N287+O287+P287+Q287</f>
        <v>94</v>
      </c>
      <c r="S287" s="35">
        <f>M287+Q287</f>
        <v>0</v>
      </c>
      <c r="T287" s="36"/>
      <c r="U287" s="36"/>
      <c r="V287" s="36"/>
      <c r="W287" s="37"/>
      <c r="X287" s="35">
        <f>R287+T287+U287+V287+W287</f>
        <v>94</v>
      </c>
      <c r="Y287" s="35">
        <f>S287+W287</f>
        <v>0</v>
      </c>
    </row>
    <row r="288" spans="1:25" s="85" customFormat="1" ht="33" hidden="1">
      <c r="A288" s="88" t="s">
        <v>158</v>
      </c>
      <c r="B288" s="89" t="s">
        <v>21</v>
      </c>
      <c r="C288" s="89" t="s">
        <v>82</v>
      </c>
      <c r="D288" s="89" t="s">
        <v>159</v>
      </c>
      <c r="E288" s="90"/>
      <c r="F288" s="91">
        <f>F289</f>
        <v>0</v>
      </c>
      <c r="G288" s="91">
        <f>G289</f>
        <v>0</v>
      </c>
      <c r="H288" s="56">
        <f t="shared" ref="H288:W289" si="242">H289</f>
        <v>0</v>
      </c>
      <c r="I288" s="56">
        <f t="shared" si="242"/>
        <v>0</v>
      </c>
      <c r="J288" s="56">
        <f t="shared" si="242"/>
        <v>0</v>
      </c>
      <c r="K288" s="56">
        <f t="shared" si="242"/>
        <v>0</v>
      </c>
      <c r="L288" s="56">
        <f t="shared" si="242"/>
        <v>0</v>
      </c>
      <c r="M288" s="56">
        <f t="shared" si="242"/>
        <v>0</v>
      </c>
      <c r="N288" s="56">
        <f t="shared" si="242"/>
        <v>0</v>
      </c>
      <c r="O288" s="56">
        <f t="shared" si="242"/>
        <v>0</v>
      </c>
      <c r="P288" s="56">
        <f t="shared" si="242"/>
        <v>0</v>
      </c>
      <c r="Q288" s="56">
        <f t="shared" si="242"/>
        <v>0</v>
      </c>
      <c r="R288" s="56">
        <f t="shared" si="242"/>
        <v>0</v>
      </c>
      <c r="S288" s="56">
        <f t="shared" si="242"/>
        <v>0</v>
      </c>
      <c r="T288" s="56">
        <f t="shared" si="242"/>
        <v>0</v>
      </c>
      <c r="U288" s="56">
        <f t="shared" si="242"/>
        <v>0</v>
      </c>
      <c r="V288" s="56">
        <f t="shared" si="242"/>
        <v>0</v>
      </c>
      <c r="W288" s="56">
        <f t="shared" si="242"/>
        <v>0</v>
      </c>
      <c r="X288" s="56">
        <f t="shared" ref="T288:Y289" si="243">X289</f>
        <v>0</v>
      </c>
      <c r="Y288" s="56">
        <f t="shared" si="243"/>
        <v>0</v>
      </c>
    </row>
    <row r="289" spans="1:25" s="85" customFormat="1" ht="16.5" hidden="1">
      <c r="A289" s="88" t="s">
        <v>47</v>
      </c>
      <c r="B289" s="89" t="s">
        <v>21</v>
      </c>
      <c r="C289" s="89" t="s">
        <v>82</v>
      </c>
      <c r="D289" s="89" t="s">
        <v>159</v>
      </c>
      <c r="E289" s="90">
        <v>800</v>
      </c>
      <c r="F289" s="91">
        <f>F290</f>
        <v>0</v>
      </c>
      <c r="G289" s="91">
        <f>G290</f>
        <v>0</v>
      </c>
      <c r="H289" s="56">
        <f t="shared" si="242"/>
        <v>0</v>
      </c>
      <c r="I289" s="56">
        <f t="shared" si="242"/>
        <v>0</v>
      </c>
      <c r="J289" s="56">
        <f t="shared" si="242"/>
        <v>0</v>
      </c>
      <c r="K289" s="56">
        <f t="shared" si="242"/>
        <v>0</v>
      </c>
      <c r="L289" s="56">
        <f t="shared" si="242"/>
        <v>0</v>
      </c>
      <c r="M289" s="56">
        <f t="shared" si="242"/>
        <v>0</v>
      </c>
      <c r="N289" s="56">
        <f t="shared" si="242"/>
        <v>0</v>
      </c>
      <c r="O289" s="56">
        <f t="shared" si="242"/>
        <v>0</v>
      </c>
      <c r="P289" s="56">
        <f t="shared" si="242"/>
        <v>0</v>
      </c>
      <c r="Q289" s="56">
        <f t="shared" si="242"/>
        <v>0</v>
      </c>
      <c r="R289" s="56">
        <f t="shared" si="242"/>
        <v>0</v>
      </c>
      <c r="S289" s="56">
        <f t="shared" si="242"/>
        <v>0</v>
      </c>
      <c r="T289" s="56">
        <f t="shared" si="243"/>
        <v>0</v>
      </c>
      <c r="U289" s="56">
        <f t="shared" si="243"/>
        <v>0</v>
      </c>
      <c r="V289" s="56">
        <f t="shared" si="243"/>
        <v>0</v>
      </c>
      <c r="W289" s="56">
        <f t="shared" si="243"/>
        <v>0</v>
      </c>
      <c r="X289" s="56">
        <f t="shared" si="243"/>
        <v>0</v>
      </c>
      <c r="Y289" s="56">
        <f t="shared" si="243"/>
        <v>0</v>
      </c>
    </row>
    <row r="290" spans="1:25" s="85" customFormat="1" ht="16.5" hidden="1">
      <c r="A290" s="88" t="s">
        <v>80</v>
      </c>
      <c r="B290" s="89" t="s">
        <v>21</v>
      </c>
      <c r="C290" s="89" t="s">
        <v>82</v>
      </c>
      <c r="D290" s="89" t="s">
        <v>159</v>
      </c>
      <c r="E290" s="90">
        <v>870</v>
      </c>
      <c r="F290" s="91">
        <f>157085-157085</f>
        <v>0</v>
      </c>
      <c r="G290" s="91"/>
      <c r="H290" s="36"/>
      <c r="I290" s="36"/>
      <c r="J290" s="36"/>
      <c r="K290" s="37"/>
      <c r="L290" s="35">
        <f>F290+H290+I290+J290+K290</f>
        <v>0</v>
      </c>
      <c r="M290" s="35">
        <f>G290+K290</f>
        <v>0</v>
      </c>
      <c r="N290" s="36"/>
      <c r="O290" s="36"/>
      <c r="P290" s="36"/>
      <c r="Q290" s="37"/>
      <c r="R290" s="35">
        <f>L290+N290+O290+P290+Q290</f>
        <v>0</v>
      </c>
      <c r="S290" s="35">
        <f>M290+Q290</f>
        <v>0</v>
      </c>
      <c r="T290" s="36"/>
      <c r="U290" s="36"/>
      <c r="V290" s="36"/>
      <c r="W290" s="37"/>
      <c r="X290" s="35">
        <f>R290+T290+U290+V290+W290</f>
        <v>0</v>
      </c>
      <c r="Y290" s="35">
        <f>S290+W290</f>
        <v>0</v>
      </c>
    </row>
    <row r="291" spans="1:25" s="92" customFormat="1" ht="33">
      <c r="A291" s="32" t="s">
        <v>160</v>
      </c>
      <c r="B291" s="33" t="s">
        <v>21</v>
      </c>
      <c r="C291" s="33" t="s">
        <v>82</v>
      </c>
      <c r="D291" s="33" t="s">
        <v>161</v>
      </c>
      <c r="E291" s="58"/>
      <c r="F291" s="35">
        <f>F292</f>
        <v>8500</v>
      </c>
      <c r="G291" s="35">
        <f>G292</f>
        <v>0</v>
      </c>
      <c r="H291" s="35">
        <f t="shared" ref="H291:W292" si="244">H292</f>
        <v>0</v>
      </c>
      <c r="I291" s="35">
        <f t="shared" si="244"/>
        <v>0</v>
      </c>
      <c r="J291" s="35">
        <f t="shared" si="244"/>
        <v>0</v>
      </c>
      <c r="K291" s="35">
        <f t="shared" si="244"/>
        <v>0</v>
      </c>
      <c r="L291" s="35">
        <f t="shared" si="244"/>
        <v>8500</v>
      </c>
      <c r="M291" s="35">
        <f t="shared" si="244"/>
        <v>0</v>
      </c>
      <c r="N291" s="35">
        <f t="shared" si="244"/>
        <v>0</v>
      </c>
      <c r="O291" s="35">
        <f t="shared" si="244"/>
        <v>0</v>
      </c>
      <c r="P291" s="35">
        <f t="shared" si="244"/>
        <v>0</v>
      </c>
      <c r="Q291" s="35">
        <f t="shared" si="244"/>
        <v>0</v>
      </c>
      <c r="R291" s="35">
        <f t="shared" si="244"/>
        <v>8500</v>
      </c>
      <c r="S291" s="35">
        <f t="shared" si="244"/>
        <v>0</v>
      </c>
      <c r="T291" s="35">
        <f t="shared" si="244"/>
        <v>0</v>
      </c>
      <c r="U291" s="35">
        <f t="shared" si="244"/>
        <v>0</v>
      </c>
      <c r="V291" s="35">
        <f t="shared" si="244"/>
        <v>0</v>
      </c>
      <c r="W291" s="35">
        <f t="shared" si="244"/>
        <v>0</v>
      </c>
      <c r="X291" s="35">
        <f t="shared" ref="T291:Y292" si="245">X292</f>
        <v>8500</v>
      </c>
      <c r="Y291" s="35">
        <f t="shared" si="245"/>
        <v>0</v>
      </c>
    </row>
    <row r="292" spans="1:25" s="92" customFormat="1" ht="16.5">
      <c r="A292" s="32" t="s">
        <v>47</v>
      </c>
      <c r="B292" s="33" t="s">
        <v>21</v>
      </c>
      <c r="C292" s="33" t="s">
        <v>82</v>
      </c>
      <c r="D292" s="33" t="s">
        <v>161</v>
      </c>
      <c r="E292" s="58">
        <v>800</v>
      </c>
      <c r="F292" s="35">
        <f>F293</f>
        <v>8500</v>
      </c>
      <c r="G292" s="35">
        <f>G293</f>
        <v>0</v>
      </c>
      <c r="H292" s="35">
        <f t="shared" si="244"/>
        <v>0</v>
      </c>
      <c r="I292" s="35">
        <f t="shared" si="244"/>
        <v>0</v>
      </c>
      <c r="J292" s="35">
        <f t="shared" si="244"/>
        <v>0</v>
      </c>
      <c r="K292" s="35">
        <f t="shared" si="244"/>
        <v>0</v>
      </c>
      <c r="L292" s="35">
        <f t="shared" si="244"/>
        <v>8500</v>
      </c>
      <c r="M292" s="35">
        <f t="shared" si="244"/>
        <v>0</v>
      </c>
      <c r="N292" s="35">
        <f t="shared" si="244"/>
        <v>0</v>
      </c>
      <c r="O292" s="35">
        <f t="shared" si="244"/>
        <v>0</v>
      </c>
      <c r="P292" s="35">
        <f t="shared" si="244"/>
        <v>0</v>
      </c>
      <c r="Q292" s="35">
        <f t="shared" si="244"/>
        <v>0</v>
      </c>
      <c r="R292" s="35">
        <f t="shared" si="244"/>
        <v>8500</v>
      </c>
      <c r="S292" s="35">
        <f t="shared" si="244"/>
        <v>0</v>
      </c>
      <c r="T292" s="35">
        <f t="shared" si="245"/>
        <v>0</v>
      </c>
      <c r="U292" s="35">
        <f t="shared" si="245"/>
        <v>0</v>
      </c>
      <c r="V292" s="35">
        <f t="shared" si="245"/>
        <v>0</v>
      </c>
      <c r="W292" s="35">
        <f t="shared" si="245"/>
        <v>0</v>
      </c>
      <c r="X292" s="35">
        <f t="shared" si="245"/>
        <v>8500</v>
      </c>
      <c r="Y292" s="35">
        <f t="shared" si="245"/>
        <v>0</v>
      </c>
    </row>
    <row r="293" spans="1:25" s="92" customFormat="1" ht="16.5">
      <c r="A293" s="32" t="s">
        <v>80</v>
      </c>
      <c r="B293" s="33" t="s">
        <v>21</v>
      </c>
      <c r="C293" s="33" t="s">
        <v>82</v>
      </c>
      <c r="D293" s="33" t="s">
        <v>161</v>
      </c>
      <c r="E293" s="58">
        <v>870</v>
      </c>
      <c r="F293" s="35">
        <f>51000-42500</f>
        <v>8500</v>
      </c>
      <c r="G293" s="35"/>
      <c r="H293" s="36"/>
      <c r="I293" s="36"/>
      <c r="J293" s="36"/>
      <c r="K293" s="37"/>
      <c r="L293" s="35">
        <f>F293+H293+I293+J293+K293</f>
        <v>8500</v>
      </c>
      <c r="M293" s="35">
        <f>G293+K293</f>
        <v>0</v>
      </c>
      <c r="N293" s="36"/>
      <c r="O293" s="36"/>
      <c r="P293" s="36"/>
      <c r="Q293" s="37"/>
      <c r="R293" s="35">
        <f>L293+N293+O293+P293+Q293</f>
        <v>8500</v>
      </c>
      <c r="S293" s="35">
        <f>M293+Q293</f>
        <v>0</v>
      </c>
      <c r="T293" s="36"/>
      <c r="U293" s="36"/>
      <c r="V293" s="36"/>
      <c r="W293" s="37"/>
      <c r="X293" s="35">
        <f>R293+T293+U293+V293+W293</f>
        <v>8500</v>
      </c>
      <c r="Y293" s="35">
        <f>S293+W293</f>
        <v>0</v>
      </c>
    </row>
    <row r="294" spans="1:25" s="75" customFormat="1" ht="33" hidden="1">
      <c r="A294" s="80" t="s">
        <v>162</v>
      </c>
      <c r="B294" s="64" t="s">
        <v>21</v>
      </c>
      <c r="C294" s="64" t="s">
        <v>82</v>
      </c>
      <c r="D294" s="64" t="s">
        <v>163</v>
      </c>
      <c r="E294" s="86"/>
      <c r="F294" s="56">
        <f>F295</f>
        <v>0</v>
      </c>
      <c r="G294" s="56">
        <f>G295</f>
        <v>0</v>
      </c>
      <c r="H294" s="56">
        <f t="shared" ref="H294:W295" si="246">H295</f>
        <v>0</v>
      </c>
      <c r="I294" s="56">
        <f t="shared" si="246"/>
        <v>0</v>
      </c>
      <c r="J294" s="56">
        <f t="shared" si="246"/>
        <v>0</v>
      </c>
      <c r="K294" s="56">
        <f t="shared" si="246"/>
        <v>0</v>
      </c>
      <c r="L294" s="56">
        <f t="shared" si="246"/>
        <v>0</v>
      </c>
      <c r="M294" s="56">
        <f t="shared" si="246"/>
        <v>0</v>
      </c>
      <c r="N294" s="56">
        <f t="shared" si="246"/>
        <v>0</v>
      </c>
      <c r="O294" s="56">
        <f t="shared" si="246"/>
        <v>0</v>
      </c>
      <c r="P294" s="56">
        <f t="shared" si="246"/>
        <v>0</v>
      </c>
      <c r="Q294" s="56">
        <f t="shared" si="246"/>
        <v>0</v>
      </c>
      <c r="R294" s="56">
        <f t="shared" si="246"/>
        <v>0</v>
      </c>
      <c r="S294" s="56">
        <f t="shared" si="246"/>
        <v>0</v>
      </c>
      <c r="T294" s="56">
        <f t="shared" si="246"/>
        <v>0</v>
      </c>
      <c r="U294" s="56">
        <f t="shared" si="246"/>
        <v>0</v>
      </c>
      <c r="V294" s="56">
        <f t="shared" si="246"/>
        <v>0</v>
      </c>
      <c r="W294" s="56">
        <f t="shared" si="246"/>
        <v>0</v>
      </c>
      <c r="X294" s="56">
        <f t="shared" ref="T294:Y295" si="247">X295</f>
        <v>0</v>
      </c>
      <c r="Y294" s="56">
        <f t="shared" si="247"/>
        <v>0</v>
      </c>
    </row>
    <row r="295" spans="1:25" s="75" customFormat="1" ht="16.5" hidden="1">
      <c r="A295" s="80" t="s">
        <v>47</v>
      </c>
      <c r="B295" s="64" t="s">
        <v>21</v>
      </c>
      <c r="C295" s="64" t="s">
        <v>82</v>
      </c>
      <c r="D295" s="64" t="s">
        <v>163</v>
      </c>
      <c r="E295" s="86">
        <v>800</v>
      </c>
      <c r="F295" s="56">
        <f>F296</f>
        <v>0</v>
      </c>
      <c r="G295" s="56">
        <f>G296</f>
        <v>0</v>
      </c>
      <c r="H295" s="56">
        <f t="shared" si="246"/>
        <v>0</v>
      </c>
      <c r="I295" s="56">
        <f t="shared" si="246"/>
        <v>0</v>
      </c>
      <c r="J295" s="56">
        <f t="shared" si="246"/>
        <v>0</v>
      </c>
      <c r="K295" s="56">
        <f t="shared" si="246"/>
        <v>0</v>
      </c>
      <c r="L295" s="56">
        <f t="shared" si="246"/>
        <v>0</v>
      </c>
      <c r="M295" s="56">
        <f t="shared" si="246"/>
        <v>0</v>
      </c>
      <c r="N295" s="56">
        <f t="shared" si="246"/>
        <v>0</v>
      </c>
      <c r="O295" s="56">
        <f t="shared" si="246"/>
        <v>0</v>
      </c>
      <c r="P295" s="56">
        <f t="shared" si="246"/>
        <v>0</v>
      </c>
      <c r="Q295" s="56">
        <f t="shared" si="246"/>
        <v>0</v>
      </c>
      <c r="R295" s="56">
        <f t="shared" si="246"/>
        <v>0</v>
      </c>
      <c r="S295" s="56">
        <f t="shared" si="246"/>
        <v>0</v>
      </c>
      <c r="T295" s="56">
        <f t="shared" si="247"/>
        <v>0</v>
      </c>
      <c r="U295" s="56">
        <f t="shared" si="247"/>
        <v>0</v>
      </c>
      <c r="V295" s="56">
        <f t="shared" si="247"/>
        <v>0</v>
      </c>
      <c r="W295" s="56">
        <f t="shared" si="247"/>
        <v>0</v>
      </c>
      <c r="X295" s="56">
        <f t="shared" si="247"/>
        <v>0</v>
      </c>
      <c r="Y295" s="56">
        <f t="shared" si="247"/>
        <v>0</v>
      </c>
    </row>
    <row r="296" spans="1:25" s="75" customFormat="1" ht="16.5" hidden="1">
      <c r="A296" s="80" t="s">
        <v>80</v>
      </c>
      <c r="B296" s="64" t="s">
        <v>21</v>
      </c>
      <c r="C296" s="64" t="s">
        <v>82</v>
      </c>
      <c r="D296" s="64" t="s">
        <v>163</v>
      </c>
      <c r="E296" s="86">
        <v>870</v>
      </c>
      <c r="F296" s="56"/>
      <c r="G296" s="56"/>
      <c r="H296" s="56"/>
      <c r="I296" s="56"/>
      <c r="J296" s="56"/>
      <c r="K296" s="56"/>
      <c r="L296" s="56">
        <f>F296+H296+I296+J296+K296</f>
        <v>0</v>
      </c>
      <c r="M296" s="56">
        <f>G296+K296</f>
        <v>0</v>
      </c>
      <c r="N296" s="56"/>
      <c r="O296" s="56"/>
      <c r="P296" s="56"/>
      <c r="Q296" s="56"/>
      <c r="R296" s="56">
        <f>L296+N296+O296+P296+Q296</f>
        <v>0</v>
      </c>
      <c r="S296" s="56">
        <f>M296+Q296</f>
        <v>0</v>
      </c>
      <c r="T296" s="56"/>
      <c r="U296" s="56"/>
      <c r="V296" s="56"/>
      <c r="W296" s="56"/>
      <c r="X296" s="56">
        <f>R296+T296+U296+V296+W296</f>
        <v>0</v>
      </c>
      <c r="Y296" s="56">
        <f>S296+W296</f>
        <v>0</v>
      </c>
    </row>
    <row r="297" spans="1:25" s="75" customFormat="1" ht="33" hidden="1">
      <c r="A297" s="72" t="s">
        <v>125</v>
      </c>
      <c r="B297" s="64" t="s">
        <v>21</v>
      </c>
      <c r="C297" s="64" t="s">
        <v>82</v>
      </c>
      <c r="D297" s="65" t="s">
        <v>164</v>
      </c>
      <c r="E297" s="86"/>
      <c r="F297" s="56">
        <f t="shared" ref="F297:U302" si="248">F298</f>
        <v>0</v>
      </c>
      <c r="G297" s="83">
        <f t="shared" si="248"/>
        <v>0</v>
      </c>
      <c r="H297" s="56">
        <f t="shared" si="248"/>
        <v>0</v>
      </c>
      <c r="I297" s="56">
        <f t="shared" si="248"/>
        <v>0</v>
      </c>
      <c r="J297" s="56">
        <f t="shared" si="248"/>
        <v>0</v>
      </c>
      <c r="K297" s="56">
        <f t="shared" si="248"/>
        <v>0</v>
      </c>
      <c r="L297" s="56">
        <f t="shared" si="248"/>
        <v>0</v>
      </c>
      <c r="M297" s="56">
        <f t="shared" si="248"/>
        <v>0</v>
      </c>
      <c r="N297" s="56">
        <f t="shared" si="248"/>
        <v>0</v>
      </c>
      <c r="O297" s="56">
        <f t="shared" si="248"/>
        <v>0</v>
      </c>
      <c r="P297" s="56">
        <f t="shared" si="248"/>
        <v>0</v>
      </c>
      <c r="Q297" s="56">
        <f t="shared" si="248"/>
        <v>0</v>
      </c>
      <c r="R297" s="56">
        <f t="shared" si="248"/>
        <v>0</v>
      </c>
      <c r="S297" s="56">
        <f t="shared" si="248"/>
        <v>0</v>
      </c>
      <c r="T297" s="56">
        <f t="shared" si="248"/>
        <v>0</v>
      </c>
      <c r="U297" s="56">
        <f t="shared" si="248"/>
        <v>0</v>
      </c>
      <c r="V297" s="56">
        <f t="shared" ref="T297:Y302" si="249">V298</f>
        <v>0</v>
      </c>
      <c r="W297" s="56">
        <f t="shared" si="249"/>
        <v>0</v>
      </c>
      <c r="X297" s="56">
        <f t="shared" si="249"/>
        <v>0</v>
      </c>
      <c r="Y297" s="56">
        <f t="shared" si="249"/>
        <v>0</v>
      </c>
    </row>
    <row r="298" spans="1:25" s="75" customFormat="1" ht="33" hidden="1">
      <c r="A298" s="72" t="s">
        <v>165</v>
      </c>
      <c r="B298" s="64" t="s">
        <v>21</v>
      </c>
      <c r="C298" s="64" t="s">
        <v>82</v>
      </c>
      <c r="D298" s="65" t="s">
        <v>166</v>
      </c>
      <c r="E298" s="86"/>
      <c r="F298" s="56">
        <f t="shared" si="248"/>
        <v>0</v>
      </c>
      <c r="G298" s="83">
        <f t="shared" si="248"/>
        <v>0</v>
      </c>
      <c r="H298" s="56">
        <f t="shared" si="248"/>
        <v>0</v>
      </c>
      <c r="I298" s="56">
        <f t="shared" si="248"/>
        <v>0</v>
      </c>
      <c r="J298" s="56">
        <f t="shared" si="248"/>
        <v>0</v>
      </c>
      <c r="K298" s="56">
        <f t="shared" si="248"/>
        <v>0</v>
      </c>
      <c r="L298" s="56">
        <f t="shared" si="248"/>
        <v>0</v>
      </c>
      <c r="M298" s="56">
        <f t="shared" si="248"/>
        <v>0</v>
      </c>
      <c r="N298" s="56">
        <f t="shared" si="248"/>
        <v>0</v>
      </c>
      <c r="O298" s="56">
        <f t="shared" si="248"/>
        <v>0</v>
      </c>
      <c r="P298" s="56">
        <f t="shared" si="248"/>
        <v>0</v>
      </c>
      <c r="Q298" s="56">
        <f t="shared" si="248"/>
        <v>0</v>
      </c>
      <c r="R298" s="56">
        <f t="shared" si="248"/>
        <v>0</v>
      </c>
      <c r="S298" s="56">
        <f t="shared" si="248"/>
        <v>0</v>
      </c>
      <c r="T298" s="56">
        <f t="shared" si="249"/>
        <v>0</v>
      </c>
      <c r="U298" s="56">
        <f t="shared" si="249"/>
        <v>0</v>
      </c>
      <c r="V298" s="56">
        <f t="shared" si="249"/>
        <v>0</v>
      </c>
      <c r="W298" s="56">
        <f t="shared" si="249"/>
        <v>0</v>
      </c>
      <c r="X298" s="56">
        <f t="shared" si="249"/>
        <v>0</v>
      </c>
      <c r="Y298" s="56">
        <f t="shared" si="249"/>
        <v>0</v>
      </c>
    </row>
    <row r="299" spans="1:25" s="75" customFormat="1" ht="16.5" hidden="1">
      <c r="A299" s="80" t="s">
        <v>47</v>
      </c>
      <c r="B299" s="64" t="s">
        <v>21</v>
      </c>
      <c r="C299" s="64" t="s">
        <v>82</v>
      </c>
      <c r="D299" s="65" t="s">
        <v>166</v>
      </c>
      <c r="E299" s="66">
        <v>800</v>
      </c>
      <c r="F299" s="56">
        <f t="shared" si="248"/>
        <v>0</v>
      </c>
      <c r="G299" s="56">
        <f t="shared" si="248"/>
        <v>0</v>
      </c>
      <c r="H299" s="56">
        <f t="shared" si="248"/>
        <v>0</v>
      </c>
      <c r="I299" s="56">
        <f t="shared" si="248"/>
        <v>0</v>
      </c>
      <c r="J299" s="56">
        <f t="shared" si="248"/>
        <v>0</v>
      </c>
      <c r="K299" s="56">
        <f t="shared" si="248"/>
        <v>0</v>
      </c>
      <c r="L299" s="56">
        <f t="shared" si="248"/>
        <v>0</v>
      </c>
      <c r="M299" s="56">
        <f t="shared" si="248"/>
        <v>0</v>
      </c>
      <c r="N299" s="56">
        <f t="shared" si="248"/>
        <v>0</v>
      </c>
      <c r="O299" s="56">
        <f t="shared" si="248"/>
        <v>0</v>
      </c>
      <c r="P299" s="56">
        <f t="shared" si="248"/>
        <v>0</v>
      </c>
      <c r="Q299" s="56">
        <f t="shared" si="248"/>
        <v>0</v>
      </c>
      <c r="R299" s="56">
        <f t="shared" si="248"/>
        <v>0</v>
      </c>
      <c r="S299" s="56">
        <f t="shared" si="248"/>
        <v>0</v>
      </c>
      <c r="T299" s="56">
        <f t="shared" si="249"/>
        <v>0</v>
      </c>
      <c r="U299" s="56">
        <f t="shared" si="249"/>
        <v>0</v>
      </c>
      <c r="V299" s="56">
        <f t="shared" si="249"/>
        <v>0</v>
      </c>
      <c r="W299" s="56">
        <f t="shared" si="249"/>
        <v>0</v>
      </c>
      <c r="X299" s="56">
        <f t="shared" si="249"/>
        <v>0</v>
      </c>
      <c r="Y299" s="56">
        <f t="shared" si="249"/>
        <v>0</v>
      </c>
    </row>
    <row r="300" spans="1:25" s="75" customFormat="1" ht="16.5" hidden="1">
      <c r="A300" s="80" t="s">
        <v>48</v>
      </c>
      <c r="B300" s="64" t="s">
        <v>21</v>
      </c>
      <c r="C300" s="64" t="s">
        <v>82</v>
      </c>
      <c r="D300" s="65" t="s">
        <v>166</v>
      </c>
      <c r="E300" s="66">
        <v>830</v>
      </c>
      <c r="F300" s="56"/>
      <c r="G300" s="56"/>
      <c r="H300" s="56"/>
      <c r="I300" s="56"/>
      <c r="J300" s="56"/>
      <c r="K300" s="56"/>
      <c r="L300" s="56">
        <f>F300+H300+I300+J300+K300</f>
        <v>0</v>
      </c>
      <c r="M300" s="56">
        <f>G300+K300</f>
        <v>0</v>
      </c>
      <c r="N300" s="56"/>
      <c r="O300" s="56"/>
      <c r="P300" s="56"/>
      <c r="Q300" s="56"/>
      <c r="R300" s="56">
        <f>L300+N300+O300+P300+Q300</f>
        <v>0</v>
      </c>
      <c r="S300" s="56">
        <f>M300+Q300</f>
        <v>0</v>
      </c>
      <c r="T300" s="56"/>
      <c r="U300" s="56"/>
      <c r="V300" s="56"/>
      <c r="W300" s="56"/>
      <c r="X300" s="56">
        <f>R300+T300+U300+V300+W300</f>
        <v>0</v>
      </c>
      <c r="Y300" s="56">
        <f>S300+W300</f>
        <v>0</v>
      </c>
    </row>
    <row r="301" spans="1:25" s="84" customFormat="1" ht="66">
      <c r="A301" s="32" t="s">
        <v>167</v>
      </c>
      <c r="B301" s="33" t="s">
        <v>21</v>
      </c>
      <c r="C301" s="33" t="s">
        <v>82</v>
      </c>
      <c r="D301" s="33" t="s">
        <v>168</v>
      </c>
      <c r="E301" s="58"/>
      <c r="F301" s="35">
        <f t="shared" si="248"/>
        <v>3823</v>
      </c>
      <c r="G301" s="35">
        <f t="shared" si="248"/>
        <v>3823</v>
      </c>
      <c r="H301" s="35">
        <f t="shared" si="248"/>
        <v>0</v>
      </c>
      <c r="I301" s="35">
        <f t="shared" si="248"/>
        <v>0</v>
      </c>
      <c r="J301" s="35">
        <f t="shared" si="248"/>
        <v>0</v>
      </c>
      <c r="K301" s="35">
        <f t="shared" si="248"/>
        <v>0</v>
      </c>
      <c r="L301" s="35">
        <f t="shared" si="248"/>
        <v>3823</v>
      </c>
      <c r="M301" s="35">
        <f t="shared" si="248"/>
        <v>3823</v>
      </c>
      <c r="N301" s="35">
        <f t="shared" si="248"/>
        <v>0</v>
      </c>
      <c r="O301" s="35">
        <f t="shared" si="248"/>
        <v>0</v>
      </c>
      <c r="P301" s="35">
        <f t="shared" si="248"/>
        <v>0</v>
      </c>
      <c r="Q301" s="35">
        <f t="shared" si="248"/>
        <v>0</v>
      </c>
      <c r="R301" s="35">
        <f t="shared" si="248"/>
        <v>3823</v>
      </c>
      <c r="S301" s="35">
        <f t="shared" si="248"/>
        <v>3823</v>
      </c>
      <c r="T301" s="35">
        <f t="shared" si="249"/>
        <v>0</v>
      </c>
      <c r="U301" s="35">
        <f t="shared" si="249"/>
        <v>0</v>
      </c>
      <c r="V301" s="35">
        <f t="shared" si="249"/>
        <v>0</v>
      </c>
      <c r="W301" s="35">
        <f t="shared" si="249"/>
        <v>0</v>
      </c>
      <c r="X301" s="35">
        <f t="shared" si="249"/>
        <v>3823</v>
      </c>
      <c r="Y301" s="35">
        <f t="shared" si="249"/>
        <v>3823</v>
      </c>
    </row>
    <row r="302" spans="1:25" s="84" customFormat="1" ht="33">
      <c r="A302" s="32" t="s">
        <v>42</v>
      </c>
      <c r="B302" s="33" t="s">
        <v>21</v>
      </c>
      <c r="C302" s="33" t="s">
        <v>82</v>
      </c>
      <c r="D302" s="33" t="s">
        <v>168</v>
      </c>
      <c r="E302" s="58">
        <v>200</v>
      </c>
      <c r="F302" s="35">
        <f t="shared" si="248"/>
        <v>3823</v>
      </c>
      <c r="G302" s="35">
        <f t="shared" si="248"/>
        <v>3823</v>
      </c>
      <c r="H302" s="35">
        <f t="shared" si="248"/>
        <v>0</v>
      </c>
      <c r="I302" s="35">
        <f t="shared" si="248"/>
        <v>0</v>
      </c>
      <c r="J302" s="35">
        <f t="shared" si="248"/>
        <v>0</v>
      </c>
      <c r="K302" s="35">
        <f t="shared" si="248"/>
        <v>0</v>
      </c>
      <c r="L302" s="35">
        <f t="shared" si="248"/>
        <v>3823</v>
      </c>
      <c r="M302" s="35">
        <f t="shared" si="248"/>
        <v>3823</v>
      </c>
      <c r="N302" s="35">
        <f t="shared" si="248"/>
        <v>0</v>
      </c>
      <c r="O302" s="35">
        <f t="shared" si="248"/>
        <v>0</v>
      </c>
      <c r="P302" s="35">
        <f t="shared" si="248"/>
        <v>0</v>
      </c>
      <c r="Q302" s="35">
        <f t="shared" si="248"/>
        <v>0</v>
      </c>
      <c r="R302" s="35">
        <f t="shared" si="248"/>
        <v>3823</v>
      </c>
      <c r="S302" s="35">
        <f t="shared" si="248"/>
        <v>3823</v>
      </c>
      <c r="T302" s="35">
        <f t="shared" si="249"/>
        <v>0</v>
      </c>
      <c r="U302" s="35">
        <f t="shared" si="249"/>
        <v>0</v>
      </c>
      <c r="V302" s="35">
        <f t="shared" si="249"/>
        <v>0</v>
      </c>
      <c r="W302" s="35">
        <f t="shared" si="249"/>
        <v>0</v>
      </c>
      <c r="X302" s="35">
        <f t="shared" si="249"/>
        <v>3823</v>
      </c>
      <c r="Y302" s="35">
        <f t="shared" si="249"/>
        <v>3823</v>
      </c>
    </row>
    <row r="303" spans="1:25" s="84" customFormat="1" ht="49.5">
      <c r="A303" s="42" t="s">
        <v>43</v>
      </c>
      <c r="B303" s="33" t="s">
        <v>21</v>
      </c>
      <c r="C303" s="33" t="s">
        <v>82</v>
      </c>
      <c r="D303" s="33" t="s">
        <v>168</v>
      </c>
      <c r="E303" s="58">
        <v>240</v>
      </c>
      <c r="F303" s="35">
        <v>3823</v>
      </c>
      <c r="G303" s="35">
        <v>3823</v>
      </c>
      <c r="H303" s="36"/>
      <c r="I303" s="36"/>
      <c r="J303" s="36"/>
      <c r="K303" s="37"/>
      <c r="L303" s="35">
        <f>F303+H303+I303+J303+K303</f>
        <v>3823</v>
      </c>
      <c r="M303" s="35">
        <f>G303+K303</f>
        <v>3823</v>
      </c>
      <c r="N303" s="36"/>
      <c r="O303" s="36"/>
      <c r="P303" s="36"/>
      <c r="Q303" s="37"/>
      <c r="R303" s="35">
        <f>L303+N303+O303+P303+Q303</f>
        <v>3823</v>
      </c>
      <c r="S303" s="35">
        <f>M303+Q303</f>
        <v>3823</v>
      </c>
      <c r="T303" s="36"/>
      <c r="U303" s="36"/>
      <c r="V303" s="36"/>
      <c r="W303" s="37"/>
      <c r="X303" s="35">
        <f>R303+T303+U303+V303+W303</f>
        <v>3823</v>
      </c>
      <c r="Y303" s="35">
        <f>S303+W303</f>
        <v>3823</v>
      </c>
    </row>
    <row r="304" spans="1:25" ht="16.5">
      <c r="A304" s="42"/>
      <c r="B304" s="77"/>
      <c r="C304" s="77"/>
      <c r="D304" s="77"/>
      <c r="E304" s="77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>
        <v>0</v>
      </c>
      <c r="S304" s="35"/>
      <c r="T304" s="35"/>
      <c r="U304" s="35"/>
      <c r="V304" s="35"/>
      <c r="W304" s="35"/>
      <c r="X304" s="35">
        <v>0</v>
      </c>
      <c r="Y304" s="35"/>
    </row>
    <row r="305" spans="1:25" s="20" customFormat="1" ht="60.75">
      <c r="A305" s="16" t="s">
        <v>169</v>
      </c>
      <c r="B305" s="17" t="s">
        <v>170</v>
      </c>
      <c r="C305" s="17"/>
      <c r="D305" s="18"/>
      <c r="E305" s="17"/>
      <c r="F305" s="19">
        <f>F307+F336</f>
        <v>146580</v>
      </c>
      <c r="G305" s="19">
        <f>G307+G336</f>
        <v>0</v>
      </c>
      <c r="H305" s="19">
        <f t="shared" ref="H305:M305" si="250">H307+H336</f>
        <v>0</v>
      </c>
      <c r="I305" s="19">
        <f t="shared" si="250"/>
        <v>0</v>
      </c>
      <c r="J305" s="19">
        <f t="shared" si="250"/>
        <v>0</v>
      </c>
      <c r="K305" s="19">
        <f t="shared" si="250"/>
        <v>0</v>
      </c>
      <c r="L305" s="19">
        <f t="shared" si="250"/>
        <v>146580</v>
      </c>
      <c r="M305" s="19">
        <f t="shared" si="250"/>
        <v>0</v>
      </c>
      <c r="N305" s="19">
        <f t="shared" ref="N305:S305" si="251">N307+N336</f>
        <v>0</v>
      </c>
      <c r="O305" s="19">
        <f t="shared" si="251"/>
        <v>0</v>
      </c>
      <c r="P305" s="19">
        <f t="shared" si="251"/>
        <v>0</v>
      </c>
      <c r="Q305" s="19">
        <f t="shared" si="251"/>
        <v>0</v>
      </c>
      <c r="R305" s="19">
        <f t="shared" si="251"/>
        <v>146580</v>
      </c>
      <c r="S305" s="19">
        <f t="shared" si="251"/>
        <v>0</v>
      </c>
      <c r="T305" s="19">
        <f t="shared" ref="T305:Y305" si="252">T307+T336</f>
        <v>0</v>
      </c>
      <c r="U305" s="19">
        <f t="shared" si="252"/>
        <v>0</v>
      </c>
      <c r="V305" s="19">
        <f t="shared" si="252"/>
        <v>0</v>
      </c>
      <c r="W305" s="19">
        <f t="shared" si="252"/>
        <v>0</v>
      </c>
      <c r="X305" s="19">
        <f t="shared" si="252"/>
        <v>146580</v>
      </c>
      <c r="Y305" s="19">
        <f t="shared" si="252"/>
        <v>0</v>
      </c>
    </row>
    <row r="306" spans="1:25" s="20" customFormat="1" ht="20.25">
      <c r="A306" s="16"/>
      <c r="B306" s="17"/>
      <c r="C306" s="17"/>
      <c r="D306" s="18"/>
      <c r="E306" s="17"/>
      <c r="F306" s="93"/>
      <c r="G306" s="93"/>
      <c r="H306" s="93"/>
      <c r="I306" s="93"/>
      <c r="J306" s="93"/>
      <c r="K306" s="93"/>
      <c r="L306" s="93"/>
      <c r="M306" s="93"/>
      <c r="N306" s="93"/>
      <c r="O306" s="93"/>
      <c r="P306" s="93"/>
      <c r="Q306" s="93"/>
      <c r="R306" s="93">
        <v>0</v>
      </c>
      <c r="S306" s="93"/>
      <c r="T306" s="93"/>
      <c r="U306" s="93"/>
      <c r="V306" s="93"/>
      <c r="W306" s="93"/>
      <c r="X306" s="93">
        <v>0</v>
      </c>
      <c r="Y306" s="93"/>
    </row>
    <row r="307" spans="1:25" ht="75">
      <c r="A307" s="94" t="s">
        <v>171</v>
      </c>
      <c r="B307" s="26" t="s">
        <v>32</v>
      </c>
      <c r="C307" s="26" t="s">
        <v>172</v>
      </c>
      <c r="D307" s="52"/>
      <c r="E307" s="33"/>
      <c r="F307" s="28">
        <f>F313+F322+F327+F308</f>
        <v>90414</v>
      </c>
      <c r="G307" s="28">
        <f>G313+G322+G327+G308</f>
        <v>0</v>
      </c>
      <c r="H307" s="28">
        <f t="shared" ref="H307:M307" si="253">H313+H322+H327+H308</f>
        <v>0</v>
      </c>
      <c r="I307" s="28">
        <f t="shared" si="253"/>
        <v>0</v>
      </c>
      <c r="J307" s="28">
        <f t="shared" si="253"/>
        <v>0</v>
      </c>
      <c r="K307" s="28">
        <f t="shared" si="253"/>
        <v>0</v>
      </c>
      <c r="L307" s="28">
        <f t="shared" si="253"/>
        <v>90414</v>
      </c>
      <c r="M307" s="28">
        <f t="shared" si="253"/>
        <v>0</v>
      </c>
      <c r="N307" s="28">
        <f t="shared" ref="N307:S307" si="254">N313+N322+N327+N308</f>
        <v>0</v>
      </c>
      <c r="O307" s="28">
        <f t="shared" si="254"/>
        <v>0</v>
      </c>
      <c r="P307" s="28">
        <f t="shared" si="254"/>
        <v>0</v>
      </c>
      <c r="Q307" s="28">
        <f t="shared" si="254"/>
        <v>0</v>
      </c>
      <c r="R307" s="28">
        <f t="shared" si="254"/>
        <v>90414</v>
      </c>
      <c r="S307" s="28">
        <f t="shared" si="254"/>
        <v>0</v>
      </c>
      <c r="T307" s="28">
        <f t="shared" ref="T307:Y307" si="255">T313+T322+T327+T308</f>
        <v>0</v>
      </c>
      <c r="U307" s="28">
        <f t="shared" si="255"/>
        <v>0</v>
      </c>
      <c r="V307" s="28">
        <f t="shared" si="255"/>
        <v>0</v>
      </c>
      <c r="W307" s="28">
        <f t="shared" si="255"/>
        <v>0</v>
      </c>
      <c r="X307" s="28">
        <f t="shared" si="255"/>
        <v>90414</v>
      </c>
      <c r="Y307" s="28">
        <f t="shared" si="255"/>
        <v>0</v>
      </c>
    </row>
    <row r="308" spans="1:25" s="75" customFormat="1" ht="82.5" hidden="1">
      <c r="A308" s="72" t="s">
        <v>147</v>
      </c>
      <c r="B308" s="64" t="s">
        <v>32</v>
      </c>
      <c r="C308" s="64" t="s">
        <v>172</v>
      </c>
      <c r="D308" s="64" t="s">
        <v>148</v>
      </c>
      <c r="E308" s="64"/>
      <c r="F308" s="56">
        <f t="shared" ref="F308:U311" si="256">F309</f>
        <v>0</v>
      </c>
      <c r="G308" s="56">
        <f t="shared" si="256"/>
        <v>0</v>
      </c>
      <c r="H308" s="56">
        <f t="shared" si="256"/>
        <v>0</v>
      </c>
      <c r="I308" s="56">
        <f t="shared" si="256"/>
        <v>0</v>
      </c>
      <c r="J308" s="56">
        <f t="shared" si="256"/>
        <v>0</v>
      </c>
      <c r="K308" s="56">
        <f t="shared" si="256"/>
        <v>0</v>
      </c>
      <c r="L308" s="56">
        <f t="shared" si="256"/>
        <v>0</v>
      </c>
      <c r="M308" s="56">
        <f t="shared" si="256"/>
        <v>0</v>
      </c>
      <c r="N308" s="56">
        <f t="shared" si="256"/>
        <v>0</v>
      </c>
      <c r="O308" s="56">
        <f t="shared" si="256"/>
        <v>0</v>
      </c>
      <c r="P308" s="56">
        <f t="shared" si="256"/>
        <v>0</v>
      </c>
      <c r="Q308" s="56">
        <f t="shared" si="256"/>
        <v>0</v>
      </c>
      <c r="R308" s="56">
        <f t="shared" si="256"/>
        <v>0</v>
      </c>
      <c r="S308" s="56">
        <f t="shared" si="256"/>
        <v>0</v>
      </c>
      <c r="T308" s="56">
        <f t="shared" si="256"/>
        <v>0</v>
      </c>
      <c r="U308" s="56">
        <f t="shared" si="256"/>
        <v>0</v>
      </c>
      <c r="V308" s="56">
        <f t="shared" ref="T308:Y311" si="257">V309</f>
        <v>0</v>
      </c>
      <c r="W308" s="56">
        <f t="shared" si="257"/>
        <v>0</v>
      </c>
      <c r="X308" s="56">
        <f t="shared" si="257"/>
        <v>0</v>
      </c>
      <c r="Y308" s="56">
        <f t="shared" si="257"/>
        <v>0</v>
      </c>
    </row>
    <row r="309" spans="1:25" s="75" customFormat="1" ht="18.75" hidden="1">
      <c r="A309" s="80" t="s">
        <v>173</v>
      </c>
      <c r="B309" s="64" t="s">
        <v>32</v>
      </c>
      <c r="C309" s="64" t="s">
        <v>172</v>
      </c>
      <c r="D309" s="64" t="s">
        <v>174</v>
      </c>
      <c r="E309" s="64"/>
      <c r="F309" s="95">
        <f t="shared" si="256"/>
        <v>0</v>
      </c>
      <c r="G309" s="95">
        <f t="shared" si="256"/>
        <v>0</v>
      </c>
      <c r="H309" s="95">
        <f t="shared" si="256"/>
        <v>0</v>
      </c>
      <c r="I309" s="95">
        <f t="shared" si="256"/>
        <v>0</v>
      </c>
      <c r="J309" s="95">
        <f t="shared" si="256"/>
        <v>0</v>
      </c>
      <c r="K309" s="95">
        <f t="shared" si="256"/>
        <v>0</v>
      </c>
      <c r="L309" s="95">
        <f t="shared" si="256"/>
        <v>0</v>
      </c>
      <c r="M309" s="95">
        <f t="shared" si="256"/>
        <v>0</v>
      </c>
      <c r="N309" s="95">
        <f t="shared" si="256"/>
        <v>0</v>
      </c>
      <c r="O309" s="95">
        <f t="shared" si="256"/>
        <v>0</v>
      </c>
      <c r="P309" s="95">
        <f t="shared" si="256"/>
        <v>0</v>
      </c>
      <c r="Q309" s="95">
        <f t="shared" si="256"/>
        <v>0</v>
      </c>
      <c r="R309" s="95">
        <f t="shared" si="256"/>
        <v>0</v>
      </c>
      <c r="S309" s="95">
        <f t="shared" si="256"/>
        <v>0</v>
      </c>
      <c r="T309" s="95">
        <f t="shared" si="257"/>
        <v>0</v>
      </c>
      <c r="U309" s="95">
        <f t="shared" si="257"/>
        <v>0</v>
      </c>
      <c r="V309" s="95">
        <f t="shared" si="257"/>
        <v>0</v>
      </c>
      <c r="W309" s="95">
        <f t="shared" si="257"/>
        <v>0</v>
      </c>
      <c r="X309" s="95">
        <f t="shared" si="257"/>
        <v>0</v>
      </c>
      <c r="Y309" s="95">
        <f t="shared" si="257"/>
        <v>0</v>
      </c>
    </row>
    <row r="310" spans="1:25" s="75" customFormat="1" ht="132.75" hidden="1">
      <c r="A310" s="96" t="s">
        <v>175</v>
      </c>
      <c r="B310" s="64" t="s">
        <v>32</v>
      </c>
      <c r="C310" s="64" t="s">
        <v>172</v>
      </c>
      <c r="D310" s="64" t="s">
        <v>176</v>
      </c>
      <c r="E310" s="64"/>
      <c r="F310" s="95">
        <f t="shared" si="256"/>
        <v>0</v>
      </c>
      <c r="G310" s="95">
        <f t="shared" si="256"/>
        <v>0</v>
      </c>
      <c r="H310" s="95">
        <f t="shared" si="256"/>
        <v>0</v>
      </c>
      <c r="I310" s="95">
        <f t="shared" si="256"/>
        <v>0</v>
      </c>
      <c r="J310" s="95">
        <f t="shared" si="256"/>
        <v>0</v>
      </c>
      <c r="K310" s="95">
        <f t="shared" si="256"/>
        <v>0</v>
      </c>
      <c r="L310" s="95">
        <f t="shared" si="256"/>
        <v>0</v>
      </c>
      <c r="M310" s="95">
        <f t="shared" si="256"/>
        <v>0</v>
      </c>
      <c r="N310" s="95">
        <f t="shared" si="256"/>
        <v>0</v>
      </c>
      <c r="O310" s="95">
        <f t="shared" si="256"/>
        <v>0</v>
      </c>
      <c r="P310" s="95">
        <f t="shared" si="256"/>
        <v>0</v>
      </c>
      <c r="Q310" s="95">
        <f t="shared" si="256"/>
        <v>0</v>
      </c>
      <c r="R310" s="95">
        <f t="shared" si="256"/>
        <v>0</v>
      </c>
      <c r="S310" s="95">
        <f t="shared" si="256"/>
        <v>0</v>
      </c>
      <c r="T310" s="95">
        <f t="shared" si="257"/>
        <v>0</v>
      </c>
      <c r="U310" s="95">
        <f t="shared" si="257"/>
        <v>0</v>
      </c>
      <c r="V310" s="95">
        <f t="shared" si="257"/>
        <v>0</v>
      </c>
      <c r="W310" s="95">
        <f t="shared" si="257"/>
        <v>0</v>
      </c>
      <c r="X310" s="95">
        <f t="shared" si="257"/>
        <v>0</v>
      </c>
      <c r="Y310" s="95">
        <f t="shared" si="257"/>
        <v>0</v>
      </c>
    </row>
    <row r="311" spans="1:25" s="75" customFormat="1" ht="50.25" hidden="1">
      <c r="A311" s="80" t="s">
        <v>99</v>
      </c>
      <c r="B311" s="64" t="s">
        <v>32</v>
      </c>
      <c r="C311" s="64" t="s">
        <v>172</v>
      </c>
      <c r="D311" s="64" t="s">
        <v>176</v>
      </c>
      <c r="E311" s="66">
        <v>600</v>
      </c>
      <c r="F311" s="95">
        <f t="shared" si="256"/>
        <v>0</v>
      </c>
      <c r="G311" s="95">
        <f t="shared" si="256"/>
        <v>0</v>
      </c>
      <c r="H311" s="95">
        <f t="shared" si="256"/>
        <v>0</v>
      </c>
      <c r="I311" s="95">
        <f t="shared" si="256"/>
        <v>0</v>
      </c>
      <c r="J311" s="95">
        <f t="shared" si="256"/>
        <v>0</v>
      </c>
      <c r="K311" s="95">
        <f t="shared" si="256"/>
        <v>0</v>
      </c>
      <c r="L311" s="95">
        <f t="shared" si="256"/>
        <v>0</v>
      </c>
      <c r="M311" s="95">
        <f t="shared" si="256"/>
        <v>0</v>
      </c>
      <c r="N311" s="95">
        <f t="shared" si="256"/>
        <v>0</v>
      </c>
      <c r="O311" s="95">
        <f t="shared" si="256"/>
        <v>0</v>
      </c>
      <c r="P311" s="95">
        <f t="shared" si="256"/>
        <v>0</v>
      </c>
      <c r="Q311" s="95">
        <f t="shared" si="256"/>
        <v>0</v>
      </c>
      <c r="R311" s="95">
        <f t="shared" si="256"/>
        <v>0</v>
      </c>
      <c r="S311" s="95">
        <f t="shared" si="256"/>
        <v>0</v>
      </c>
      <c r="T311" s="95">
        <f t="shared" si="257"/>
        <v>0</v>
      </c>
      <c r="U311" s="95">
        <f t="shared" si="257"/>
        <v>0</v>
      </c>
      <c r="V311" s="95">
        <f t="shared" si="257"/>
        <v>0</v>
      </c>
      <c r="W311" s="95">
        <f t="shared" si="257"/>
        <v>0</v>
      </c>
      <c r="X311" s="95">
        <f t="shared" si="257"/>
        <v>0</v>
      </c>
      <c r="Y311" s="95">
        <f t="shared" si="257"/>
        <v>0</v>
      </c>
    </row>
    <row r="312" spans="1:25" s="75" customFormat="1" ht="66" hidden="1">
      <c r="A312" s="80" t="s">
        <v>177</v>
      </c>
      <c r="B312" s="64" t="s">
        <v>32</v>
      </c>
      <c r="C312" s="64" t="s">
        <v>172</v>
      </c>
      <c r="D312" s="64" t="s">
        <v>176</v>
      </c>
      <c r="E312" s="66">
        <v>630</v>
      </c>
      <c r="F312" s="56"/>
      <c r="G312" s="56"/>
      <c r="H312" s="56"/>
      <c r="I312" s="56"/>
      <c r="J312" s="56"/>
      <c r="K312" s="56"/>
      <c r="L312" s="56">
        <f>F312+H312+I312+J312+K312</f>
        <v>0</v>
      </c>
      <c r="M312" s="56">
        <f>G312+K312</f>
        <v>0</v>
      </c>
      <c r="N312" s="56"/>
      <c r="O312" s="56"/>
      <c r="P312" s="56"/>
      <c r="Q312" s="56"/>
      <c r="R312" s="56">
        <f>L312+N312+O312+P312+Q312</f>
        <v>0</v>
      </c>
      <c r="S312" s="56">
        <f>M312+Q312</f>
        <v>0</v>
      </c>
      <c r="T312" s="56"/>
      <c r="U312" s="56"/>
      <c r="V312" s="56"/>
      <c r="W312" s="56"/>
      <c r="X312" s="56">
        <f>R312+T312+U312+V312+W312</f>
        <v>0</v>
      </c>
      <c r="Y312" s="56">
        <f>S312+W312</f>
        <v>0</v>
      </c>
    </row>
    <row r="313" spans="1:25" ht="103.5" customHeight="1">
      <c r="A313" s="61" t="s">
        <v>89</v>
      </c>
      <c r="B313" s="33" t="s">
        <v>32</v>
      </c>
      <c r="C313" s="33" t="s">
        <v>172</v>
      </c>
      <c r="D313" s="52" t="s">
        <v>90</v>
      </c>
      <c r="E313" s="26"/>
      <c r="F313" s="35">
        <f>F314</f>
        <v>88414</v>
      </c>
      <c r="G313" s="35">
        <f>G314</f>
        <v>0</v>
      </c>
      <c r="H313" s="35">
        <f t="shared" ref="H313:W314" si="258">H314</f>
        <v>0</v>
      </c>
      <c r="I313" s="35">
        <f t="shared" si="258"/>
        <v>0</v>
      </c>
      <c r="J313" s="35">
        <f t="shared" si="258"/>
        <v>0</v>
      </c>
      <c r="K313" s="35">
        <f t="shared" si="258"/>
        <v>0</v>
      </c>
      <c r="L313" s="35">
        <f t="shared" si="258"/>
        <v>88414</v>
      </c>
      <c r="M313" s="35">
        <f t="shared" si="258"/>
        <v>0</v>
      </c>
      <c r="N313" s="35">
        <f t="shared" si="258"/>
        <v>0</v>
      </c>
      <c r="O313" s="35">
        <f t="shared" si="258"/>
        <v>0</v>
      </c>
      <c r="P313" s="35">
        <f t="shared" si="258"/>
        <v>0</v>
      </c>
      <c r="Q313" s="35">
        <f t="shared" si="258"/>
        <v>0</v>
      </c>
      <c r="R313" s="35">
        <f t="shared" si="258"/>
        <v>88414</v>
      </c>
      <c r="S313" s="35">
        <f t="shared" si="258"/>
        <v>0</v>
      </c>
      <c r="T313" s="35">
        <f t="shared" si="258"/>
        <v>0</v>
      </c>
      <c r="U313" s="35">
        <f t="shared" si="258"/>
        <v>0</v>
      </c>
      <c r="V313" s="35">
        <f t="shared" si="258"/>
        <v>0</v>
      </c>
      <c r="W313" s="35">
        <f t="shared" si="258"/>
        <v>0</v>
      </c>
      <c r="X313" s="35">
        <f t="shared" ref="T313:Y314" si="259">X314</f>
        <v>88414</v>
      </c>
      <c r="Y313" s="35">
        <f t="shared" si="259"/>
        <v>0</v>
      </c>
    </row>
    <row r="314" spans="1:25" ht="33">
      <c r="A314" s="32" t="s">
        <v>125</v>
      </c>
      <c r="B314" s="33" t="s">
        <v>32</v>
      </c>
      <c r="C314" s="33" t="s">
        <v>172</v>
      </c>
      <c r="D314" s="52" t="s">
        <v>178</v>
      </c>
      <c r="E314" s="33"/>
      <c r="F314" s="35">
        <f>F315</f>
        <v>88414</v>
      </c>
      <c r="G314" s="35">
        <f>G315</f>
        <v>0</v>
      </c>
      <c r="H314" s="35">
        <f t="shared" si="258"/>
        <v>0</v>
      </c>
      <c r="I314" s="35">
        <f t="shared" si="258"/>
        <v>0</v>
      </c>
      <c r="J314" s="35">
        <f t="shared" si="258"/>
        <v>0</v>
      </c>
      <c r="K314" s="35">
        <f t="shared" si="258"/>
        <v>0</v>
      </c>
      <c r="L314" s="35">
        <f t="shared" si="258"/>
        <v>88414</v>
      </c>
      <c r="M314" s="35">
        <f t="shared" si="258"/>
        <v>0</v>
      </c>
      <c r="N314" s="35">
        <f t="shared" si="258"/>
        <v>0</v>
      </c>
      <c r="O314" s="35">
        <f t="shared" si="258"/>
        <v>0</v>
      </c>
      <c r="P314" s="35">
        <f t="shared" si="258"/>
        <v>0</v>
      </c>
      <c r="Q314" s="35">
        <f t="shared" si="258"/>
        <v>0</v>
      </c>
      <c r="R314" s="35">
        <f t="shared" si="258"/>
        <v>88414</v>
      </c>
      <c r="S314" s="35">
        <f t="shared" si="258"/>
        <v>0</v>
      </c>
      <c r="T314" s="35">
        <f t="shared" si="259"/>
        <v>0</v>
      </c>
      <c r="U314" s="35">
        <f t="shared" si="259"/>
        <v>0</v>
      </c>
      <c r="V314" s="35">
        <f t="shared" si="259"/>
        <v>0</v>
      </c>
      <c r="W314" s="35">
        <f t="shared" si="259"/>
        <v>0</v>
      </c>
      <c r="X314" s="35">
        <f t="shared" si="259"/>
        <v>88414</v>
      </c>
      <c r="Y314" s="35">
        <f t="shared" si="259"/>
        <v>0</v>
      </c>
    </row>
    <row r="315" spans="1:25" ht="66">
      <c r="A315" s="32" t="s">
        <v>179</v>
      </c>
      <c r="B315" s="33" t="s">
        <v>32</v>
      </c>
      <c r="C315" s="33" t="s">
        <v>172</v>
      </c>
      <c r="D315" s="52" t="s">
        <v>180</v>
      </c>
      <c r="E315" s="33"/>
      <c r="F315" s="35">
        <f>F316+F318+F320</f>
        <v>88414</v>
      </c>
      <c r="G315" s="35">
        <f>G316+G318+G320</f>
        <v>0</v>
      </c>
      <c r="H315" s="35">
        <f t="shared" ref="H315:M315" si="260">H316+H318+H320</f>
        <v>0</v>
      </c>
      <c r="I315" s="35">
        <f t="shared" si="260"/>
        <v>0</v>
      </c>
      <c r="J315" s="35">
        <f t="shared" si="260"/>
        <v>0</v>
      </c>
      <c r="K315" s="35">
        <f t="shared" si="260"/>
        <v>0</v>
      </c>
      <c r="L315" s="35">
        <f t="shared" si="260"/>
        <v>88414</v>
      </c>
      <c r="M315" s="35">
        <f t="shared" si="260"/>
        <v>0</v>
      </c>
      <c r="N315" s="35">
        <f t="shared" ref="N315:S315" si="261">N316+N318+N320</f>
        <v>0</v>
      </c>
      <c r="O315" s="35">
        <f t="shared" si="261"/>
        <v>0</v>
      </c>
      <c r="P315" s="35">
        <f t="shared" si="261"/>
        <v>0</v>
      </c>
      <c r="Q315" s="35">
        <f t="shared" si="261"/>
        <v>0</v>
      </c>
      <c r="R315" s="35">
        <f t="shared" si="261"/>
        <v>88414</v>
      </c>
      <c r="S315" s="35">
        <f t="shared" si="261"/>
        <v>0</v>
      </c>
      <c r="T315" s="35">
        <f t="shared" ref="T315:Y315" si="262">T316+T318+T320</f>
        <v>0</v>
      </c>
      <c r="U315" s="35">
        <f t="shared" si="262"/>
        <v>0</v>
      </c>
      <c r="V315" s="35">
        <f t="shared" si="262"/>
        <v>0</v>
      </c>
      <c r="W315" s="35">
        <f t="shared" si="262"/>
        <v>0</v>
      </c>
      <c r="X315" s="35">
        <f t="shared" si="262"/>
        <v>88414</v>
      </c>
      <c r="Y315" s="35">
        <f t="shared" si="262"/>
        <v>0</v>
      </c>
    </row>
    <row r="316" spans="1:25" ht="82.5">
      <c r="A316" s="32" t="s">
        <v>29</v>
      </c>
      <c r="B316" s="33" t="s">
        <v>32</v>
      </c>
      <c r="C316" s="33" t="s">
        <v>172</v>
      </c>
      <c r="D316" s="52" t="s">
        <v>180</v>
      </c>
      <c r="E316" s="40">
        <v>100</v>
      </c>
      <c r="F316" s="35">
        <f>F317</f>
        <v>72692</v>
      </c>
      <c r="G316" s="35">
        <f>G317</f>
        <v>0</v>
      </c>
      <c r="H316" s="35">
        <f t="shared" ref="H316:Y316" si="263">H317</f>
        <v>0</v>
      </c>
      <c r="I316" s="35">
        <f t="shared" si="263"/>
        <v>0</v>
      </c>
      <c r="J316" s="35">
        <f t="shared" si="263"/>
        <v>0</v>
      </c>
      <c r="K316" s="35">
        <f t="shared" si="263"/>
        <v>0</v>
      </c>
      <c r="L316" s="35">
        <f t="shared" si="263"/>
        <v>72692</v>
      </c>
      <c r="M316" s="35">
        <f t="shared" si="263"/>
        <v>0</v>
      </c>
      <c r="N316" s="35">
        <f t="shared" si="263"/>
        <v>0</v>
      </c>
      <c r="O316" s="35">
        <f t="shared" si="263"/>
        <v>0</v>
      </c>
      <c r="P316" s="35">
        <f t="shared" si="263"/>
        <v>0</v>
      </c>
      <c r="Q316" s="35">
        <f t="shared" si="263"/>
        <v>0</v>
      </c>
      <c r="R316" s="35">
        <f t="shared" si="263"/>
        <v>72692</v>
      </c>
      <c r="S316" s="35">
        <f t="shared" si="263"/>
        <v>0</v>
      </c>
      <c r="T316" s="35">
        <f t="shared" si="263"/>
        <v>0</v>
      </c>
      <c r="U316" s="35">
        <f t="shared" si="263"/>
        <v>0</v>
      </c>
      <c r="V316" s="35">
        <f t="shared" si="263"/>
        <v>0</v>
      </c>
      <c r="W316" s="35">
        <f t="shared" si="263"/>
        <v>0</v>
      </c>
      <c r="X316" s="35">
        <f t="shared" si="263"/>
        <v>72692</v>
      </c>
      <c r="Y316" s="35">
        <f t="shared" si="263"/>
        <v>0</v>
      </c>
    </row>
    <row r="317" spans="1:25" ht="33">
      <c r="A317" s="42" t="s">
        <v>129</v>
      </c>
      <c r="B317" s="33" t="s">
        <v>32</v>
      </c>
      <c r="C317" s="33" t="s">
        <v>172</v>
      </c>
      <c r="D317" s="52" t="s">
        <v>180</v>
      </c>
      <c r="E317" s="40">
        <v>110</v>
      </c>
      <c r="F317" s="35">
        <f>72615+77</f>
        <v>72692</v>
      </c>
      <c r="G317" s="35"/>
      <c r="H317" s="36"/>
      <c r="I317" s="36"/>
      <c r="J317" s="36"/>
      <c r="K317" s="37"/>
      <c r="L317" s="35">
        <f>F317+H317+I317+J317+K317</f>
        <v>72692</v>
      </c>
      <c r="M317" s="35">
        <f>G317+K317</f>
        <v>0</v>
      </c>
      <c r="N317" s="36"/>
      <c r="O317" s="36"/>
      <c r="P317" s="36"/>
      <c r="Q317" s="37"/>
      <c r="R317" s="35">
        <f>L317+N317+O317+P317+Q317</f>
        <v>72692</v>
      </c>
      <c r="S317" s="35">
        <f>M317+Q317</f>
        <v>0</v>
      </c>
      <c r="T317" s="36"/>
      <c r="U317" s="36"/>
      <c r="V317" s="36"/>
      <c r="W317" s="37"/>
      <c r="X317" s="35">
        <f>R317+T317+U317+V317+W317</f>
        <v>72692</v>
      </c>
      <c r="Y317" s="35">
        <f>S317+W317</f>
        <v>0</v>
      </c>
    </row>
    <row r="318" spans="1:25" ht="33">
      <c r="A318" s="32" t="s">
        <v>42</v>
      </c>
      <c r="B318" s="33" t="s">
        <v>32</v>
      </c>
      <c r="C318" s="33" t="s">
        <v>172</v>
      </c>
      <c r="D318" s="52" t="s">
        <v>180</v>
      </c>
      <c r="E318" s="40">
        <v>200</v>
      </c>
      <c r="F318" s="35">
        <f>F319</f>
        <v>15342</v>
      </c>
      <c r="G318" s="35">
        <f>G319</f>
        <v>0</v>
      </c>
      <c r="H318" s="35">
        <f t="shared" ref="H318:Y318" si="264">H319</f>
        <v>0</v>
      </c>
      <c r="I318" s="35">
        <f t="shared" si="264"/>
        <v>0</v>
      </c>
      <c r="J318" s="35">
        <f t="shared" si="264"/>
        <v>0</v>
      </c>
      <c r="K318" s="35">
        <f t="shared" si="264"/>
        <v>0</v>
      </c>
      <c r="L318" s="35">
        <f t="shared" si="264"/>
        <v>15342</v>
      </c>
      <c r="M318" s="35">
        <f t="shared" si="264"/>
        <v>0</v>
      </c>
      <c r="N318" s="35">
        <f t="shared" si="264"/>
        <v>0</v>
      </c>
      <c r="O318" s="35">
        <f t="shared" si="264"/>
        <v>0</v>
      </c>
      <c r="P318" s="35">
        <f t="shared" si="264"/>
        <v>0</v>
      </c>
      <c r="Q318" s="35">
        <f t="shared" si="264"/>
        <v>0</v>
      </c>
      <c r="R318" s="35">
        <f t="shared" si="264"/>
        <v>15342</v>
      </c>
      <c r="S318" s="35">
        <f t="shared" si="264"/>
        <v>0</v>
      </c>
      <c r="T318" s="35">
        <f t="shared" si="264"/>
        <v>0</v>
      </c>
      <c r="U318" s="35">
        <f t="shared" si="264"/>
        <v>0</v>
      </c>
      <c r="V318" s="35">
        <f t="shared" si="264"/>
        <v>0</v>
      </c>
      <c r="W318" s="35">
        <f t="shared" si="264"/>
        <v>0</v>
      </c>
      <c r="X318" s="35">
        <f t="shared" si="264"/>
        <v>15342</v>
      </c>
      <c r="Y318" s="35">
        <f t="shared" si="264"/>
        <v>0</v>
      </c>
    </row>
    <row r="319" spans="1:25" ht="49.5">
      <c r="A319" s="42" t="s">
        <v>43</v>
      </c>
      <c r="B319" s="33" t="s">
        <v>32</v>
      </c>
      <c r="C319" s="33" t="s">
        <v>172</v>
      </c>
      <c r="D319" s="52" t="s">
        <v>180</v>
      </c>
      <c r="E319" s="40">
        <v>240</v>
      </c>
      <c r="F319" s="35">
        <f>14342+1000</f>
        <v>15342</v>
      </c>
      <c r="G319" s="35"/>
      <c r="H319" s="36"/>
      <c r="I319" s="36"/>
      <c r="J319" s="36"/>
      <c r="K319" s="37"/>
      <c r="L319" s="35">
        <f>F319+H319+I319+J319+K319</f>
        <v>15342</v>
      </c>
      <c r="M319" s="35">
        <f>G319+K319</f>
        <v>0</v>
      </c>
      <c r="N319" s="36"/>
      <c r="O319" s="36"/>
      <c r="P319" s="36"/>
      <c r="Q319" s="37"/>
      <c r="R319" s="35">
        <f>L319+N319+O319+P319+Q319</f>
        <v>15342</v>
      </c>
      <c r="S319" s="35">
        <f>M319+Q319</f>
        <v>0</v>
      </c>
      <c r="T319" s="36"/>
      <c r="U319" s="36"/>
      <c r="V319" s="36"/>
      <c r="W319" s="37"/>
      <c r="X319" s="35">
        <f>R319+T319+U319+V319+W319</f>
        <v>15342</v>
      </c>
      <c r="Y319" s="35">
        <f>S319+W319</f>
        <v>0</v>
      </c>
    </row>
    <row r="320" spans="1:25" ht="16.5">
      <c r="A320" s="32" t="s">
        <v>47</v>
      </c>
      <c r="B320" s="33" t="s">
        <v>32</v>
      </c>
      <c r="C320" s="33" t="s">
        <v>172</v>
      </c>
      <c r="D320" s="52" t="s">
        <v>180</v>
      </c>
      <c r="E320" s="40">
        <v>800</v>
      </c>
      <c r="F320" s="35">
        <f>F321</f>
        <v>380</v>
      </c>
      <c r="G320" s="35">
        <f>G321</f>
        <v>0</v>
      </c>
      <c r="H320" s="35">
        <f t="shared" ref="H320:Y320" si="265">H321</f>
        <v>0</v>
      </c>
      <c r="I320" s="35">
        <f t="shared" si="265"/>
        <v>0</v>
      </c>
      <c r="J320" s="35">
        <f t="shared" si="265"/>
        <v>0</v>
      </c>
      <c r="K320" s="35">
        <f t="shared" si="265"/>
        <v>0</v>
      </c>
      <c r="L320" s="35">
        <f t="shared" si="265"/>
        <v>380</v>
      </c>
      <c r="M320" s="35">
        <f t="shared" si="265"/>
        <v>0</v>
      </c>
      <c r="N320" s="35">
        <f t="shared" si="265"/>
        <v>0</v>
      </c>
      <c r="O320" s="35">
        <f t="shared" si="265"/>
        <v>0</v>
      </c>
      <c r="P320" s="35">
        <f t="shared" si="265"/>
        <v>0</v>
      </c>
      <c r="Q320" s="35">
        <f t="shared" si="265"/>
        <v>0</v>
      </c>
      <c r="R320" s="35">
        <f t="shared" si="265"/>
        <v>380</v>
      </c>
      <c r="S320" s="35">
        <f t="shared" si="265"/>
        <v>0</v>
      </c>
      <c r="T320" s="35">
        <f t="shared" si="265"/>
        <v>0</v>
      </c>
      <c r="U320" s="35">
        <f t="shared" si="265"/>
        <v>0</v>
      </c>
      <c r="V320" s="35">
        <f t="shared" si="265"/>
        <v>0</v>
      </c>
      <c r="W320" s="35">
        <f t="shared" si="265"/>
        <v>0</v>
      </c>
      <c r="X320" s="35">
        <f t="shared" si="265"/>
        <v>380</v>
      </c>
      <c r="Y320" s="35">
        <f t="shared" si="265"/>
        <v>0</v>
      </c>
    </row>
    <row r="321" spans="1:25" ht="16.5">
      <c r="A321" s="32" t="s">
        <v>49</v>
      </c>
      <c r="B321" s="33" t="s">
        <v>32</v>
      </c>
      <c r="C321" s="33" t="s">
        <v>172</v>
      </c>
      <c r="D321" s="52" t="s">
        <v>180</v>
      </c>
      <c r="E321" s="40">
        <v>850</v>
      </c>
      <c r="F321" s="35">
        <v>380</v>
      </c>
      <c r="G321" s="35"/>
      <c r="H321" s="36"/>
      <c r="I321" s="36"/>
      <c r="J321" s="36"/>
      <c r="K321" s="37"/>
      <c r="L321" s="35">
        <f>F321+H321+I321+J321+K321</f>
        <v>380</v>
      </c>
      <c r="M321" s="35">
        <f>G321+K321</f>
        <v>0</v>
      </c>
      <c r="N321" s="36"/>
      <c r="O321" s="36"/>
      <c r="P321" s="36"/>
      <c r="Q321" s="37"/>
      <c r="R321" s="35">
        <f>L321+N321+O321+P321+Q321</f>
        <v>380</v>
      </c>
      <c r="S321" s="35">
        <f>M321+Q321</f>
        <v>0</v>
      </c>
      <c r="T321" s="36"/>
      <c r="U321" s="36"/>
      <c r="V321" s="36"/>
      <c r="W321" s="37"/>
      <c r="X321" s="35">
        <f>R321+T321+U321+V321+W321</f>
        <v>380</v>
      </c>
      <c r="Y321" s="35">
        <f>S321+W321</f>
        <v>0</v>
      </c>
    </row>
    <row r="322" spans="1:25" ht="82.5">
      <c r="A322" s="42" t="s">
        <v>147</v>
      </c>
      <c r="B322" s="33" t="s">
        <v>32</v>
      </c>
      <c r="C322" s="33" t="s">
        <v>172</v>
      </c>
      <c r="D322" s="34" t="s">
        <v>148</v>
      </c>
      <c r="E322" s="33"/>
      <c r="F322" s="35">
        <f t="shared" ref="F322:U325" si="266">F323</f>
        <v>2000</v>
      </c>
      <c r="G322" s="35">
        <f t="shared" si="266"/>
        <v>0</v>
      </c>
      <c r="H322" s="35">
        <f t="shared" si="266"/>
        <v>0</v>
      </c>
      <c r="I322" s="35">
        <f t="shared" si="266"/>
        <v>0</v>
      </c>
      <c r="J322" s="35">
        <f t="shared" si="266"/>
        <v>0</v>
      </c>
      <c r="K322" s="35">
        <f t="shared" si="266"/>
        <v>0</v>
      </c>
      <c r="L322" s="35">
        <f t="shared" si="266"/>
        <v>2000</v>
      </c>
      <c r="M322" s="35">
        <f t="shared" si="266"/>
        <v>0</v>
      </c>
      <c r="N322" s="35">
        <f t="shared" si="266"/>
        <v>0</v>
      </c>
      <c r="O322" s="35">
        <f t="shared" si="266"/>
        <v>0</v>
      </c>
      <c r="P322" s="35">
        <f t="shared" si="266"/>
        <v>0</v>
      </c>
      <c r="Q322" s="35">
        <f t="shared" si="266"/>
        <v>0</v>
      </c>
      <c r="R322" s="35">
        <f t="shared" si="266"/>
        <v>2000</v>
      </c>
      <c r="S322" s="35">
        <f t="shared" si="266"/>
        <v>0</v>
      </c>
      <c r="T322" s="35">
        <f t="shared" si="266"/>
        <v>0</v>
      </c>
      <c r="U322" s="35">
        <f t="shared" si="266"/>
        <v>0</v>
      </c>
      <c r="V322" s="35">
        <f t="shared" ref="T322:Y325" si="267">V323</f>
        <v>0</v>
      </c>
      <c r="W322" s="35">
        <f t="shared" si="267"/>
        <v>0</v>
      </c>
      <c r="X322" s="35">
        <f t="shared" si="267"/>
        <v>2000</v>
      </c>
      <c r="Y322" s="35">
        <f t="shared" si="267"/>
        <v>0</v>
      </c>
    </row>
    <row r="323" spans="1:25" ht="18.75">
      <c r="A323" s="32" t="s">
        <v>173</v>
      </c>
      <c r="B323" s="33" t="s">
        <v>32</v>
      </c>
      <c r="C323" s="33" t="s">
        <v>172</v>
      </c>
      <c r="D323" s="34" t="s">
        <v>174</v>
      </c>
      <c r="E323" s="33"/>
      <c r="F323" s="35">
        <f t="shared" si="266"/>
        <v>2000</v>
      </c>
      <c r="G323" s="97">
        <f t="shared" si="266"/>
        <v>0</v>
      </c>
      <c r="H323" s="35">
        <f t="shared" si="266"/>
        <v>0</v>
      </c>
      <c r="I323" s="35">
        <f t="shared" si="266"/>
        <v>0</v>
      </c>
      <c r="J323" s="35">
        <f t="shared" si="266"/>
        <v>0</v>
      </c>
      <c r="K323" s="35">
        <f t="shared" si="266"/>
        <v>0</v>
      </c>
      <c r="L323" s="35">
        <f t="shared" si="266"/>
        <v>2000</v>
      </c>
      <c r="M323" s="35">
        <f t="shared" si="266"/>
        <v>0</v>
      </c>
      <c r="N323" s="35">
        <f t="shared" si="266"/>
        <v>0</v>
      </c>
      <c r="O323" s="35">
        <f t="shared" si="266"/>
        <v>0</v>
      </c>
      <c r="P323" s="35">
        <f t="shared" si="266"/>
        <v>0</v>
      </c>
      <c r="Q323" s="35">
        <f t="shared" si="266"/>
        <v>0</v>
      </c>
      <c r="R323" s="35">
        <f t="shared" si="266"/>
        <v>2000</v>
      </c>
      <c r="S323" s="35">
        <f t="shared" si="266"/>
        <v>0</v>
      </c>
      <c r="T323" s="35">
        <f t="shared" si="267"/>
        <v>0</v>
      </c>
      <c r="U323" s="35">
        <f t="shared" si="267"/>
        <v>0</v>
      </c>
      <c r="V323" s="35">
        <f t="shared" si="267"/>
        <v>0</v>
      </c>
      <c r="W323" s="35">
        <f t="shared" si="267"/>
        <v>0</v>
      </c>
      <c r="X323" s="35">
        <f t="shared" si="267"/>
        <v>2000</v>
      </c>
      <c r="Y323" s="35">
        <f t="shared" si="267"/>
        <v>0</v>
      </c>
    </row>
    <row r="324" spans="1:25" ht="132.75">
      <c r="A324" s="48" t="s">
        <v>175</v>
      </c>
      <c r="B324" s="33" t="s">
        <v>32</v>
      </c>
      <c r="C324" s="33" t="s">
        <v>172</v>
      </c>
      <c r="D324" s="34" t="s">
        <v>176</v>
      </c>
      <c r="E324" s="33"/>
      <c r="F324" s="35">
        <f t="shared" si="266"/>
        <v>2000</v>
      </c>
      <c r="G324" s="97">
        <f t="shared" si="266"/>
        <v>0</v>
      </c>
      <c r="H324" s="35">
        <f t="shared" si="266"/>
        <v>0</v>
      </c>
      <c r="I324" s="35">
        <f t="shared" si="266"/>
        <v>0</v>
      </c>
      <c r="J324" s="35">
        <f t="shared" si="266"/>
        <v>0</v>
      </c>
      <c r="K324" s="35">
        <f t="shared" si="266"/>
        <v>0</v>
      </c>
      <c r="L324" s="35">
        <f t="shared" si="266"/>
        <v>2000</v>
      </c>
      <c r="M324" s="35">
        <f t="shared" si="266"/>
        <v>0</v>
      </c>
      <c r="N324" s="35">
        <f t="shared" si="266"/>
        <v>0</v>
      </c>
      <c r="O324" s="35">
        <f t="shared" si="266"/>
        <v>0</v>
      </c>
      <c r="P324" s="35">
        <f t="shared" si="266"/>
        <v>0</v>
      </c>
      <c r="Q324" s="35">
        <f t="shared" si="266"/>
        <v>0</v>
      </c>
      <c r="R324" s="35">
        <f t="shared" si="266"/>
        <v>2000</v>
      </c>
      <c r="S324" s="35">
        <f t="shared" si="266"/>
        <v>0</v>
      </c>
      <c r="T324" s="35">
        <f t="shared" si="267"/>
        <v>0</v>
      </c>
      <c r="U324" s="35">
        <f t="shared" si="267"/>
        <v>0</v>
      </c>
      <c r="V324" s="35">
        <f t="shared" si="267"/>
        <v>0</v>
      </c>
      <c r="W324" s="35">
        <f t="shared" si="267"/>
        <v>0</v>
      </c>
      <c r="X324" s="35">
        <f t="shared" si="267"/>
        <v>2000</v>
      </c>
      <c r="Y324" s="35">
        <f t="shared" si="267"/>
        <v>0</v>
      </c>
    </row>
    <row r="325" spans="1:25" ht="50.25">
      <c r="A325" s="32" t="s">
        <v>99</v>
      </c>
      <c r="B325" s="33" t="s">
        <v>32</v>
      </c>
      <c r="C325" s="33" t="s">
        <v>172</v>
      </c>
      <c r="D325" s="34" t="s">
        <v>176</v>
      </c>
      <c r="E325" s="40">
        <v>600</v>
      </c>
      <c r="F325" s="35">
        <f t="shared" si="266"/>
        <v>2000</v>
      </c>
      <c r="G325" s="97">
        <f t="shared" si="266"/>
        <v>0</v>
      </c>
      <c r="H325" s="35">
        <f t="shared" si="266"/>
        <v>0</v>
      </c>
      <c r="I325" s="35">
        <f t="shared" si="266"/>
        <v>0</v>
      </c>
      <c r="J325" s="35">
        <f t="shared" si="266"/>
        <v>0</v>
      </c>
      <c r="K325" s="35">
        <f t="shared" si="266"/>
        <v>0</v>
      </c>
      <c r="L325" s="35">
        <f t="shared" si="266"/>
        <v>2000</v>
      </c>
      <c r="M325" s="35">
        <f t="shared" si="266"/>
        <v>0</v>
      </c>
      <c r="N325" s="35">
        <f t="shared" si="266"/>
        <v>0</v>
      </c>
      <c r="O325" s="35">
        <f t="shared" si="266"/>
        <v>0</v>
      </c>
      <c r="P325" s="35">
        <f t="shared" si="266"/>
        <v>0</v>
      </c>
      <c r="Q325" s="35">
        <f t="shared" si="266"/>
        <v>0</v>
      </c>
      <c r="R325" s="35">
        <f t="shared" si="266"/>
        <v>2000</v>
      </c>
      <c r="S325" s="35">
        <f t="shared" si="266"/>
        <v>0</v>
      </c>
      <c r="T325" s="35">
        <f t="shared" si="267"/>
        <v>0</v>
      </c>
      <c r="U325" s="35">
        <f t="shared" si="267"/>
        <v>0</v>
      </c>
      <c r="V325" s="35">
        <f t="shared" si="267"/>
        <v>0</v>
      </c>
      <c r="W325" s="35">
        <f t="shared" si="267"/>
        <v>0</v>
      </c>
      <c r="X325" s="35">
        <f t="shared" si="267"/>
        <v>2000</v>
      </c>
      <c r="Y325" s="35">
        <f t="shared" si="267"/>
        <v>0</v>
      </c>
    </row>
    <row r="326" spans="1:25" ht="66">
      <c r="A326" s="32" t="s">
        <v>177</v>
      </c>
      <c r="B326" s="33" t="s">
        <v>32</v>
      </c>
      <c r="C326" s="33" t="s">
        <v>172</v>
      </c>
      <c r="D326" s="34" t="s">
        <v>176</v>
      </c>
      <c r="E326" s="40">
        <v>630</v>
      </c>
      <c r="F326" s="35">
        <v>2000</v>
      </c>
      <c r="G326" s="35"/>
      <c r="H326" s="36"/>
      <c r="I326" s="36"/>
      <c r="J326" s="36"/>
      <c r="K326" s="37"/>
      <c r="L326" s="35">
        <f>F326+H326+I326+J326+K326</f>
        <v>2000</v>
      </c>
      <c r="M326" s="35">
        <f>G326+K326</f>
        <v>0</v>
      </c>
      <c r="N326" s="36"/>
      <c r="O326" s="36"/>
      <c r="P326" s="36"/>
      <c r="Q326" s="37"/>
      <c r="R326" s="35">
        <f>L326+N326+O326+P326+Q326</f>
        <v>2000</v>
      </c>
      <c r="S326" s="35">
        <f>M326+Q326</f>
        <v>0</v>
      </c>
      <c r="T326" s="36"/>
      <c r="U326" s="36"/>
      <c r="V326" s="36"/>
      <c r="W326" s="37"/>
      <c r="X326" s="35">
        <f>R326+T326+U326+V326+W326</f>
        <v>2000</v>
      </c>
      <c r="Y326" s="35">
        <f>S326+W326</f>
        <v>0</v>
      </c>
    </row>
    <row r="327" spans="1:25" s="75" customFormat="1" ht="16.5" hidden="1">
      <c r="A327" s="80" t="s">
        <v>33</v>
      </c>
      <c r="B327" s="64" t="s">
        <v>32</v>
      </c>
      <c r="C327" s="64" t="s">
        <v>172</v>
      </c>
      <c r="D327" s="98" t="s">
        <v>34</v>
      </c>
      <c r="E327" s="64"/>
      <c r="F327" s="56">
        <f>F328</f>
        <v>0</v>
      </c>
      <c r="G327" s="56">
        <f>G328</f>
        <v>0</v>
      </c>
      <c r="H327" s="56">
        <f t="shared" ref="H327:W328" si="268">H328</f>
        <v>0</v>
      </c>
      <c r="I327" s="56">
        <f t="shared" si="268"/>
        <v>0</v>
      </c>
      <c r="J327" s="56">
        <f t="shared" si="268"/>
        <v>0</v>
      </c>
      <c r="K327" s="56">
        <f t="shared" si="268"/>
        <v>0</v>
      </c>
      <c r="L327" s="56">
        <f t="shared" si="268"/>
        <v>0</v>
      </c>
      <c r="M327" s="56">
        <f t="shared" si="268"/>
        <v>0</v>
      </c>
      <c r="N327" s="56">
        <f t="shared" si="268"/>
        <v>0</v>
      </c>
      <c r="O327" s="56">
        <f t="shared" si="268"/>
        <v>0</v>
      </c>
      <c r="P327" s="56">
        <f t="shared" si="268"/>
        <v>0</v>
      </c>
      <c r="Q327" s="56">
        <f t="shared" si="268"/>
        <v>0</v>
      </c>
      <c r="R327" s="56">
        <f t="shared" si="268"/>
        <v>0</v>
      </c>
      <c r="S327" s="56">
        <f t="shared" si="268"/>
        <v>0</v>
      </c>
      <c r="T327" s="56">
        <f t="shared" si="268"/>
        <v>0</v>
      </c>
      <c r="U327" s="56">
        <f t="shared" si="268"/>
        <v>0</v>
      </c>
      <c r="V327" s="56">
        <f t="shared" si="268"/>
        <v>0</v>
      </c>
      <c r="W327" s="56">
        <f t="shared" si="268"/>
        <v>0</v>
      </c>
      <c r="X327" s="56">
        <f t="shared" ref="T327:Y328" si="269">X328</f>
        <v>0</v>
      </c>
      <c r="Y327" s="56">
        <f t="shared" si="269"/>
        <v>0</v>
      </c>
    </row>
    <row r="328" spans="1:25" s="75" customFormat="1" ht="16.5" hidden="1">
      <c r="A328" s="80" t="s">
        <v>75</v>
      </c>
      <c r="B328" s="64" t="s">
        <v>32</v>
      </c>
      <c r="C328" s="64" t="s">
        <v>172</v>
      </c>
      <c r="D328" s="98" t="s">
        <v>77</v>
      </c>
      <c r="E328" s="64"/>
      <c r="F328" s="56">
        <f>F329</f>
        <v>0</v>
      </c>
      <c r="G328" s="83">
        <f>G329</f>
        <v>0</v>
      </c>
      <c r="H328" s="56">
        <f t="shared" si="268"/>
        <v>0</v>
      </c>
      <c r="I328" s="56">
        <f t="shared" si="268"/>
        <v>0</v>
      </c>
      <c r="J328" s="56">
        <f t="shared" si="268"/>
        <v>0</v>
      </c>
      <c r="K328" s="56">
        <f t="shared" si="268"/>
        <v>0</v>
      </c>
      <c r="L328" s="56">
        <f t="shared" si="268"/>
        <v>0</v>
      </c>
      <c r="M328" s="56">
        <f t="shared" si="268"/>
        <v>0</v>
      </c>
      <c r="N328" s="56">
        <f t="shared" si="268"/>
        <v>0</v>
      </c>
      <c r="O328" s="56">
        <f t="shared" si="268"/>
        <v>0</v>
      </c>
      <c r="P328" s="56">
        <f t="shared" si="268"/>
        <v>0</v>
      </c>
      <c r="Q328" s="56">
        <f t="shared" si="268"/>
        <v>0</v>
      </c>
      <c r="R328" s="56">
        <f t="shared" si="268"/>
        <v>0</v>
      </c>
      <c r="S328" s="56">
        <f t="shared" si="268"/>
        <v>0</v>
      </c>
      <c r="T328" s="56">
        <f t="shared" si="269"/>
        <v>0</v>
      </c>
      <c r="U328" s="56">
        <f t="shared" si="269"/>
        <v>0</v>
      </c>
      <c r="V328" s="56">
        <f t="shared" si="269"/>
        <v>0</v>
      </c>
      <c r="W328" s="56">
        <f t="shared" si="269"/>
        <v>0</v>
      </c>
      <c r="X328" s="56">
        <f t="shared" si="269"/>
        <v>0</v>
      </c>
      <c r="Y328" s="56">
        <f t="shared" si="269"/>
        <v>0</v>
      </c>
    </row>
    <row r="329" spans="1:25" s="75" customFormat="1" ht="33" hidden="1">
      <c r="A329" s="80" t="s">
        <v>78</v>
      </c>
      <c r="B329" s="64" t="s">
        <v>32</v>
      </c>
      <c r="C329" s="64" t="s">
        <v>172</v>
      </c>
      <c r="D329" s="98" t="s">
        <v>79</v>
      </c>
      <c r="E329" s="64"/>
      <c r="F329" s="56">
        <f>F330+F332</f>
        <v>0</v>
      </c>
      <c r="G329" s="83">
        <f>G330+G332</f>
        <v>0</v>
      </c>
      <c r="H329" s="56">
        <f t="shared" ref="H329:M329" si="270">H330+H332</f>
        <v>0</v>
      </c>
      <c r="I329" s="56">
        <f t="shared" si="270"/>
        <v>0</v>
      </c>
      <c r="J329" s="56">
        <f t="shared" si="270"/>
        <v>0</v>
      </c>
      <c r="K329" s="56">
        <f t="shared" si="270"/>
        <v>0</v>
      </c>
      <c r="L329" s="56">
        <f t="shared" si="270"/>
        <v>0</v>
      </c>
      <c r="M329" s="56">
        <f t="shared" si="270"/>
        <v>0</v>
      </c>
      <c r="N329" s="56">
        <f t="shared" ref="N329:S329" si="271">N330+N332</f>
        <v>0</v>
      </c>
      <c r="O329" s="56">
        <f t="shared" si="271"/>
        <v>0</v>
      </c>
      <c r="P329" s="56">
        <f t="shared" si="271"/>
        <v>0</v>
      </c>
      <c r="Q329" s="56">
        <f t="shared" si="271"/>
        <v>0</v>
      </c>
      <c r="R329" s="56">
        <f t="shared" si="271"/>
        <v>0</v>
      </c>
      <c r="S329" s="56">
        <f t="shared" si="271"/>
        <v>0</v>
      </c>
      <c r="T329" s="56">
        <f t="shared" ref="T329:Y329" si="272">T330+T332</f>
        <v>0</v>
      </c>
      <c r="U329" s="56">
        <f t="shared" si="272"/>
        <v>0</v>
      </c>
      <c r="V329" s="56">
        <f t="shared" si="272"/>
        <v>0</v>
      </c>
      <c r="W329" s="56">
        <f t="shared" si="272"/>
        <v>0</v>
      </c>
      <c r="X329" s="56">
        <f t="shared" si="272"/>
        <v>0</v>
      </c>
      <c r="Y329" s="56">
        <f t="shared" si="272"/>
        <v>0</v>
      </c>
    </row>
    <row r="330" spans="1:25" s="75" customFormat="1" ht="33" hidden="1">
      <c r="A330" s="80" t="s">
        <v>42</v>
      </c>
      <c r="B330" s="64" t="s">
        <v>32</v>
      </c>
      <c r="C330" s="64" t="s">
        <v>172</v>
      </c>
      <c r="D330" s="98" t="s">
        <v>79</v>
      </c>
      <c r="E330" s="66">
        <v>200</v>
      </c>
      <c r="F330" s="56">
        <f>F331</f>
        <v>0</v>
      </c>
      <c r="G330" s="83">
        <f>G331</f>
        <v>0</v>
      </c>
      <c r="H330" s="56">
        <f t="shared" ref="H330:Y330" si="273">H331</f>
        <v>0</v>
      </c>
      <c r="I330" s="56">
        <f t="shared" si="273"/>
        <v>0</v>
      </c>
      <c r="J330" s="56">
        <f t="shared" si="273"/>
        <v>0</v>
      </c>
      <c r="K330" s="56">
        <f t="shared" si="273"/>
        <v>0</v>
      </c>
      <c r="L330" s="56">
        <f t="shared" si="273"/>
        <v>0</v>
      </c>
      <c r="M330" s="56">
        <f t="shared" si="273"/>
        <v>0</v>
      </c>
      <c r="N330" s="56">
        <f t="shared" si="273"/>
        <v>0</v>
      </c>
      <c r="O330" s="56">
        <f t="shared" si="273"/>
        <v>0</v>
      </c>
      <c r="P330" s="56">
        <f t="shared" si="273"/>
        <v>0</v>
      </c>
      <c r="Q330" s="56">
        <f t="shared" si="273"/>
        <v>0</v>
      </c>
      <c r="R330" s="56">
        <f t="shared" si="273"/>
        <v>0</v>
      </c>
      <c r="S330" s="56">
        <f t="shared" si="273"/>
        <v>0</v>
      </c>
      <c r="T330" s="56">
        <f t="shared" si="273"/>
        <v>0</v>
      </c>
      <c r="U330" s="56">
        <f t="shared" si="273"/>
        <v>0</v>
      </c>
      <c r="V330" s="56">
        <f t="shared" si="273"/>
        <v>0</v>
      </c>
      <c r="W330" s="56">
        <f t="shared" si="273"/>
        <v>0</v>
      </c>
      <c r="X330" s="56">
        <f t="shared" si="273"/>
        <v>0</v>
      </c>
      <c r="Y330" s="56">
        <f t="shared" si="273"/>
        <v>0</v>
      </c>
    </row>
    <row r="331" spans="1:25" s="75" customFormat="1" ht="49.5" hidden="1">
      <c r="A331" s="72" t="s">
        <v>43</v>
      </c>
      <c r="B331" s="64" t="s">
        <v>32</v>
      </c>
      <c r="C331" s="64" t="s">
        <v>172</v>
      </c>
      <c r="D331" s="98" t="s">
        <v>79</v>
      </c>
      <c r="E331" s="66">
        <v>240</v>
      </c>
      <c r="F331" s="56"/>
      <c r="G331" s="56"/>
      <c r="H331" s="56"/>
      <c r="I331" s="56"/>
      <c r="J331" s="56"/>
      <c r="K331" s="56"/>
      <c r="L331" s="56">
        <f>F331+H331+I331+J331+K331</f>
        <v>0</v>
      </c>
      <c r="M331" s="56">
        <f>G331+K331</f>
        <v>0</v>
      </c>
      <c r="N331" s="56"/>
      <c r="O331" s="56"/>
      <c r="P331" s="56"/>
      <c r="Q331" s="56"/>
      <c r="R331" s="56">
        <f>L331+N331+O331+P331+Q331</f>
        <v>0</v>
      </c>
      <c r="S331" s="56">
        <f>M331+Q331</f>
        <v>0</v>
      </c>
      <c r="T331" s="56"/>
      <c r="U331" s="56"/>
      <c r="V331" s="56"/>
      <c r="W331" s="56"/>
      <c r="X331" s="56">
        <f>R331+T331+U331+V331+W331</f>
        <v>0</v>
      </c>
      <c r="Y331" s="56">
        <f>S331+W331</f>
        <v>0</v>
      </c>
    </row>
    <row r="332" spans="1:25" s="75" customFormat="1" ht="49.5" hidden="1">
      <c r="A332" s="80" t="s">
        <v>99</v>
      </c>
      <c r="B332" s="64" t="s">
        <v>32</v>
      </c>
      <c r="C332" s="64" t="s">
        <v>172</v>
      </c>
      <c r="D332" s="98" t="s">
        <v>79</v>
      </c>
      <c r="E332" s="66">
        <v>600</v>
      </c>
      <c r="F332" s="56">
        <f>F333+F334</f>
        <v>0</v>
      </c>
      <c r="G332" s="83">
        <f>G333+G334</f>
        <v>0</v>
      </c>
      <c r="H332" s="56">
        <f t="shared" ref="H332:M332" si="274">H333+H334</f>
        <v>0</v>
      </c>
      <c r="I332" s="56">
        <f t="shared" si="274"/>
        <v>0</v>
      </c>
      <c r="J332" s="56">
        <f t="shared" si="274"/>
        <v>0</v>
      </c>
      <c r="K332" s="56">
        <f t="shared" si="274"/>
        <v>0</v>
      </c>
      <c r="L332" s="56">
        <f t="shared" si="274"/>
        <v>0</v>
      </c>
      <c r="M332" s="56">
        <f t="shared" si="274"/>
        <v>0</v>
      </c>
      <c r="N332" s="56">
        <f t="shared" ref="N332:S332" si="275">N333+N334</f>
        <v>0</v>
      </c>
      <c r="O332" s="56">
        <f t="shared" si="275"/>
        <v>0</v>
      </c>
      <c r="P332" s="56">
        <f t="shared" si="275"/>
        <v>0</v>
      </c>
      <c r="Q332" s="56">
        <f t="shared" si="275"/>
        <v>0</v>
      </c>
      <c r="R332" s="56">
        <f t="shared" si="275"/>
        <v>0</v>
      </c>
      <c r="S332" s="56">
        <f t="shared" si="275"/>
        <v>0</v>
      </c>
      <c r="T332" s="56">
        <f t="shared" ref="T332:Y332" si="276">T333+T334</f>
        <v>0</v>
      </c>
      <c r="U332" s="56">
        <f t="shared" si="276"/>
        <v>0</v>
      </c>
      <c r="V332" s="56">
        <f t="shared" si="276"/>
        <v>0</v>
      </c>
      <c r="W332" s="56">
        <f t="shared" si="276"/>
        <v>0</v>
      </c>
      <c r="X332" s="56">
        <f t="shared" si="276"/>
        <v>0</v>
      </c>
      <c r="Y332" s="56">
        <f t="shared" si="276"/>
        <v>0</v>
      </c>
    </row>
    <row r="333" spans="1:25" s="75" customFormat="1" ht="16.5" hidden="1">
      <c r="A333" s="80" t="s">
        <v>181</v>
      </c>
      <c r="B333" s="64" t="s">
        <v>32</v>
      </c>
      <c r="C333" s="64" t="s">
        <v>172</v>
      </c>
      <c r="D333" s="98" t="s">
        <v>79</v>
      </c>
      <c r="E333" s="66">
        <v>610</v>
      </c>
      <c r="F333" s="56"/>
      <c r="G333" s="56"/>
      <c r="H333" s="56"/>
      <c r="I333" s="56"/>
      <c r="J333" s="56"/>
      <c r="K333" s="56"/>
      <c r="L333" s="56">
        <f>F333+H333+I333+J333+K333</f>
        <v>0</v>
      </c>
      <c r="M333" s="56">
        <f>G333+K333</f>
        <v>0</v>
      </c>
      <c r="N333" s="56"/>
      <c r="O333" s="56"/>
      <c r="P333" s="56"/>
      <c r="Q333" s="56"/>
      <c r="R333" s="56">
        <f>L333+N333+O333+P333+Q333</f>
        <v>0</v>
      </c>
      <c r="S333" s="56">
        <f>M333+Q333</f>
        <v>0</v>
      </c>
      <c r="T333" s="56"/>
      <c r="U333" s="56"/>
      <c r="V333" s="56"/>
      <c r="W333" s="56"/>
      <c r="X333" s="56">
        <f>R333+T333+U333+V333+W333</f>
        <v>0</v>
      </c>
      <c r="Y333" s="56">
        <f>S333+W333</f>
        <v>0</v>
      </c>
    </row>
    <row r="334" spans="1:25" s="75" customFormat="1" ht="16.5" hidden="1">
      <c r="A334" s="80" t="s">
        <v>100</v>
      </c>
      <c r="B334" s="64" t="s">
        <v>32</v>
      </c>
      <c r="C334" s="64" t="s">
        <v>172</v>
      </c>
      <c r="D334" s="98" t="s">
        <v>79</v>
      </c>
      <c r="E334" s="66">
        <v>620</v>
      </c>
      <c r="F334" s="56"/>
      <c r="G334" s="56"/>
      <c r="H334" s="56"/>
      <c r="I334" s="56"/>
      <c r="J334" s="56"/>
      <c r="K334" s="56"/>
      <c r="L334" s="56">
        <f>F334+H334+I334+J334+K334</f>
        <v>0</v>
      </c>
      <c r="M334" s="56">
        <f>G334+K334</f>
        <v>0</v>
      </c>
      <c r="N334" s="56"/>
      <c r="O334" s="56"/>
      <c r="P334" s="56"/>
      <c r="Q334" s="56"/>
      <c r="R334" s="56">
        <f>L334+N334+O334+P334+Q334</f>
        <v>0</v>
      </c>
      <c r="S334" s="56">
        <f>M334+Q334</f>
        <v>0</v>
      </c>
      <c r="T334" s="56"/>
      <c r="U334" s="56"/>
      <c r="V334" s="56"/>
      <c r="W334" s="56"/>
      <c r="X334" s="56">
        <f>R334+T334+U334+V334+W334</f>
        <v>0</v>
      </c>
      <c r="Y334" s="56">
        <f>S334+W334</f>
        <v>0</v>
      </c>
    </row>
    <row r="335" spans="1:25" ht="16.5">
      <c r="A335" s="32"/>
      <c r="B335" s="33"/>
      <c r="C335" s="33"/>
      <c r="D335" s="52"/>
      <c r="E335" s="33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  <c r="Q335" s="71"/>
      <c r="R335" s="71">
        <v>0</v>
      </c>
      <c r="S335" s="71"/>
      <c r="T335" s="71"/>
      <c r="U335" s="71"/>
      <c r="V335" s="71"/>
      <c r="W335" s="71"/>
      <c r="X335" s="71">
        <v>0</v>
      </c>
      <c r="Y335" s="71"/>
    </row>
    <row r="336" spans="1:25" ht="56.25">
      <c r="A336" s="25" t="s">
        <v>182</v>
      </c>
      <c r="B336" s="26" t="s">
        <v>32</v>
      </c>
      <c r="C336" s="26" t="s">
        <v>183</v>
      </c>
      <c r="D336" s="52"/>
      <c r="E336" s="33"/>
      <c r="F336" s="28">
        <f>F337+F342+F347+F364</f>
        <v>56166</v>
      </c>
      <c r="G336" s="28">
        <f>G337+G342+G347+G364</f>
        <v>0</v>
      </c>
      <c r="H336" s="28">
        <f t="shared" ref="H336:M336" si="277">H337+H342+H347+H364</f>
        <v>0</v>
      </c>
      <c r="I336" s="28">
        <f t="shared" si="277"/>
        <v>0</v>
      </c>
      <c r="J336" s="28">
        <f t="shared" si="277"/>
        <v>0</v>
      </c>
      <c r="K336" s="28">
        <f t="shared" si="277"/>
        <v>0</v>
      </c>
      <c r="L336" s="28">
        <f t="shared" si="277"/>
        <v>56166</v>
      </c>
      <c r="M336" s="28">
        <f t="shared" si="277"/>
        <v>0</v>
      </c>
      <c r="N336" s="28">
        <f t="shared" ref="N336:S336" si="278">N337+N342+N347+N364</f>
        <v>0</v>
      </c>
      <c r="O336" s="28">
        <f t="shared" si="278"/>
        <v>0</v>
      </c>
      <c r="P336" s="28">
        <f t="shared" si="278"/>
        <v>0</v>
      </c>
      <c r="Q336" s="28">
        <f t="shared" si="278"/>
        <v>0</v>
      </c>
      <c r="R336" s="28">
        <f t="shared" si="278"/>
        <v>56166</v>
      </c>
      <c r="S336" s="28">
        <f t="shared" si="278"/>
        <v>0</v>
      </c>
      <c r="T336" s="28">
        <f t="shared" ref="T336:Y336" si="279">T337+T342+T347+T364</f>
        <v>0</v>
      </c>
      <c r="U336" s="28">
        <f t="shared" si="279"/>
        <v>0</v>
      </c>
      <c r="V336" s="28">
        <f t="shared" si="279"/>
        <v>0</v>
      </c>
      <c r="W336" s="28">
        <f t="shared" si="279"/>
        <v>0</v>
      </c>
      <c r="X336" s="28">
        <f t="shared" si="279"/>
        <v>56166</v>
      </c>
      <c r="Y336" s="28">
        <f t="shared" si="279"/>
        <v>0</v>
      </c>
    </row>
    <row r="337" spans="1:25" ht="49.5">
      <c r="A337" s="32" t="s">
        <v>184</v>
      </c>
      <c r="B337" s="33" t="s">
        <v>32</v>
      </c>
      <c r="C337" s="33" t="s">
        <v>183</v>
      </c>
      <c r="D337" s="52" t="s">
        <v>185</v>
      </c>
      <c r="E337" s="33"/>
      <c r="F337" s="35">
        <f>F338</f>
        <v>242</v>
      </c>
      <c r="G337" s="35">
        <f>G338</f>
        <v>0</v>
      </c>
      <c r="H337" s="35">
        <f t="shared" ref="H337:W340" si="280">H338</f>
        <v>0</v>
      </c>
      <c r="I337" s="35">
        <f t="shared" si="280"/>
        <v>0</v>
      </c>
      <c r="J337" s="35">
        <f t="shared" si="280"/>
        <v>0</v>
      </c>
      <c r="K337" s="35">
        <f t="shared" si="280"/>
        <v>0</v>
      </c>
      <c r="L337" s="35">
        <f t="shared" si="280"/>
        <v>242</v>
      </c>
      <c r="M337" s="35">
        <f t="shared" si="280"/>
        <v>0</v>
      </c>
      <c r="N337" s="35">
        <f t="shared" si="280"/>
        <v>0</v>
      </c>
      <c r="O337" s="35">
        <f t="shared" si="280"/>
        <v>0</v>
      </c>
      <c r="P337" s="35">
        <f t="shared" si="280"/>
        <v>0</v>
      </c>
      <c r="Q337" s="35">
        <f t="shared" si="280"/>
        <v>0</v>
      </c>
      <c r="R337" s="35">
        <f t="shared" si="280"/>
        <v>242</v>
      </c>
      <c r="S337" s="35">
        <f t="shared" si="280"/>
        <v>0</v>
      </c>
      <c r="T337" s="35">
        <f t="shared" si="280"/>
        <v>0</v>
      </c>
      <c r="U337" s="35">
        <f t="shared" si="280"/>
        <v>0</v>
      </c>
      <c r="V337" s="35">
        <f t="shared" si="280"/>
        <v>0</v>
      </c>
      <c r="W337" s="35">
        <f t="shared" si="280"/>
        <v>0</v>
      </c>
      <c r="X337" s="35">
        <f t="shared" ref="T337:Y340" si="281">X338</f>
        <v>242</v>
      </c>
      <c r="Y337" s="35">
        <f t="shared" si="281"/>
        <v>0</v>
      </c>
    </row>
    <row r="338" spans="1:25" ht="16.5">
      <c r="A338" s="32" t="s">
        <v>85</v>
      </c>
      <c r="B338" s="33" t="s">
        <v>32</v>
      </c>
      <c r="C338" s="33" t="s">
        <v>183</v>
      </c>
      <c r="D338" s="52" t="s">
        <v>186</v>
      </c>
      <c r="E338" s="33"/>
      <c r="F338" s="35">
        <f t="shared" ref="F338:G340" si="282">F339</f>
        <v>242</v>
      </c>
      <c r="G338" s="35">
        <f t="shared" si="282"/>
        <v>0</v>
      </c>
      <c r="H338" s="35">
        <f t="shared" si="280"/>
        <v>0</v>
      </c>
      <c r="I338" s="35">
        <f t="shared" si="280"/>
        <v>0</v>
      </c>
      <c r="J338" s="35">
        <f t="shared" si="280"/>
        <v>0</v>
      </c>
      <c r="K338" s="35">
        <f t="shared" si="280"/>
        <v>0</v>
      </c>
      <c r="L338" s="35">
        <f t="shared" si="280"/>
        <v>242</v>
      </c>
      <c r="M338" s="35">
        <f t="shared" si="280"/>
        <v>0</v>
      </c>
      <c r="N338" s="35">
        <f t="shared" si="280"/>
        <v>0</v>
      </c>
      <c r="O338" s="35">
        <f t="shared" si="280"/>
        <v>0</v>
      </c>
      <c r="P338" s="35">
        <f t="shared" si="280"/>
        <v>0</v>
      </c>
      <c r="Q338" s="35">
        <f t="shared" si="280"/>
        <v>0</v>
      </c>
      <c r="R338" s="35">
        <f t="shared" si="280"/>
        <v>242</v>
      </c>
      <c r="S338" s="35">
        <f t="shared" si="280"/>
        <v>0</v>
      </c>
      <c r="T338" s="35">
        <f t="shared" si="281"/>
        <v>0</v>
      </c>
      <c r="U338" s="35">
        <f t="shared" si="281"/>
        <v>0</v>
      </c>
      <c r="V338" s="35">
        <f t="shared" si="281"/>
        <v>0</v>
      </c>
      <c r="W338" s="35">
        <f t="shared" si="281"/>
        <v>0</v>
      </c>
      <c r="X338" s="35">
        <f t="shared" si="281"/>
        <v>242</v>
      </c>
      <c r="Y338" s="35">
        <f t="shared" si="281"/>
        <v>0</v>
      </c>
    </row>
    <row r="339" spans="1:25" ht="49.5">
      <c r="A339" s="32" t="s">
        <v>187</v>
      </c>
      <c r="B339" s="33" t="s">
        <v>32</v>
      </c>
      <c r="C339" s="33" t="s">
        <v>183</v>
      </c>
      <c r="D339" s="52" t="s">
        <v>188</v>
      </c>
      <c r="E339" s="33"/>
      <c r="F339" s="35">
        <f t="shared" si="282"/>
        <v>242</v>
      </c>
      <c r="G339" s="35">
        <f t="shared" si="282"/>
        <v>0</v>
      </c>
      <c r="H339" s="35">
        <f t="shared" si="280"/>
        <v>0</v>
      </c>
      <c r="I339" s="35">
        <f t="shared" si="280"/>
        <v>0</v>
      </c>
      <c r="J339" s="35">
        <f t="shared" si="280"/>
        <v>0</v>
      </c>
      <c r="K339" s="35">
        <f t="shared" si="280"/>
        <v>0</v>
      </c>
      <c r="L339" s="35">
        <f t="shared" si="280"/>
        <v>242</v>
      </c>
      <c r="M339" s="35">
        <f t="shared" si="280"/>
        <v>0</v>
      </c>
      <c r="N339" s="35">
        <f t="shared" si="280"/>
        <v>0</v>
      </c>
      <c r="O339" s="35">
        <f t="shared" si="280"/>
        <v>0</v>
      </c>
      <c r="P339" s="35">
        <f t="shared" si="280"/>
        <v>0</v>
      </c>
      <c r="Q339" s="35">
        <f t="shared" si="280"/>
        <v>0</v>
      </c>
      <c r="R339" s="35">
        <f t="shared" si="280"/>
        <v>242</v>
      </c>
      <c r="S339" s="35">
        <f t="shared" si="280"/>
        <v>0</v>
      </c>
      <c r="T339" s="35">
        <f t="shared" si="281"/>
        <v>0</v>
      </c>
      <c r="U339" s="35">
        <f t="shared" si="281"/>
        <v>0</v>
      </c>
      <c r="V339" s="35">
        <f t="shared" si="281"/>
        <v>0</v>
      </c>
      <c r="W339" s="35">
        <f t="shared" si="281"/>
        <v>0</v>
      </c>
      <c r="X339" s="35">
        <f t="shared" si="281"/>
        <v>242</v>
      </c>
      <c r="Y339" s="35">
        <f t="shared" si="281"/>
        <v>0</v>
      </c>
    </row>
    <row r="340" spans="1:25" ht="33">
      <c r="A340" s="32" t="s">
        <v>42</v>
      </c>
      <c r="B340" s="33" t="s">
        <v>32</v>
      </c>
      <c r="C340" s="33" t="s">
        <v>183</v>
      </c>
      <c r="D340" s="52" t="s">
        <v>188</v>
      </c>
      <c r="E340" s="40">
        <v>200</v>
      </c>
      <c r="F340" s="35">
        <f t="shared" si="282"/>
        <v>242</v>
      </c>
      <c r="G340" s="35">
        <f t="shared" si="282"/>
        <v>0</v>
      </c>
      <c r="H340" s="35">
        <f t="shared" si="280"/>
        <v>0</v>
      </c>
      <c r="I340" s="35">
        <f t="shared" si="280"/>
        <v>0</v>
      </c>
      <c r="J340" s="35">
        <f t="shared" si="280"/>
        <v>0</v>
      </c>
      <c r="K340" s="35">
        <f t="shared" si="280"/>
        <v>0</v>
      </c>
      <c r="L340" s="35">
        <f t="shared" si="280"/>
        <v>242</v>
      </c>
      <c r="M340" s="35">
        <f t="shared" si="280"/>
        <v>0</v>
      </c>
      <c r="N340" s="35">
        <f t="shared" si="280"/>
        <v>0</v>
      </c>
      <c r="O340" s="35">
        <f t="shared" si="280"/>
        <v>0</v>
      </c>
      <c r="P340" s="35">
        <f t="shared" si="280"/>
        <v>0</v>
      </c>
      <c r="Q340" s="35">
        <f t="shared" si="280"/>
        <v>0</v>
      </c>
      <c r="R340" s="35">
        <f t="shared" si="280"/>
        <v>242</v>
      </c>
      <c r="S340" s="35">
        <f t="shared" si="280"/>
        <v>0</v>
      </c>
      <c r="T340" s="35">
        <f t="shared" si="281"/>
        <v>0</v>
      </c>
      <c r="U340" s="35">
        <f t="shared" si="281"/>
        <v>0</v>
      </c>
      <c r="V340" s="35">
        <f t="shared" si="281"/>
        <v>0</v>
      </c>
      <c r="W340" s="35">
        <f t="shared" si="281"/>
        <v>0</v>
      </c>
      <c r="X340" s="35">
        <f t="shared" si="281"/>
        <v>242</v>
      </c>
      <c r="Y340" s="35">
        <f t="shared" si="281"/>
        <v>0</v>
      </c>
    </row>
    <row r="341" spans="1:25" ht="49.5">
      <c r="A341" s="32" t="s">
        <v>43</v>
      </c>
      <c r="B341" s="33" t="s">
        <v>32</v>
      </c>
      <c r="C341" s="33" t="s">
        <v>183</v>
      </c>
      <c r="D341" s="52" t="s">
        <v>188</v>
      </c>
      <c r="E341" s="40">
        <v>240</v>
      </c>
      <c r="F341" s="35">
        <v>242</v>
      </c>
      <c r="G341" s="35"/>
      <c r="H341" s="36"/>
      <c r="I341" s="36"/>
      <c r="J341" s="36"/>
      <c r="K341" s="37"/>
      <c r="L341" s="35">
        <f>F341+H341+I341+J341+K341</f>
        <v>242</v>
      </c>
      <c r="M341" s="35">
        <f>G341+K341</f>
        <v>0</v>
      </c>
      <c r="N341" s="36"/>
      <c r="O341" s="36"/>
      <c r="P341" s="36"/>
      <c r="Q341" s="37"/>
      <c r="R341" s="35">
        <f>L341+N341+O341+P341+Q341</f>
        <v>242</v>
      </c>
      <c r="S341" s="35">
        <f>M341+Q341</f>
        <v>0</v>
      </c>
      <c r="T341" s="36"/>
      <c r="U341" s="36"/>
      <c r="V341" s="36"/>
      <c r="W341" s="37"/>
      <c r="X341" s="35">
        <f>R341+T341+U341+V341+W341</f>
        <v>242</v>
      </c>
      <c r="Y341" s="35">
        <f>S341+W341</f>
        <v>0</v>
      </c>
    </row>
    <row r="342" spans="1:25" s="84" customFormat="1" ht="99" hidden="1">
      <c r="A342" s="61" t="s">
        <v>89</v>
      </c>
      <c r="B342" s="33" t="s">
        <v>32</v>
      </c>
      <c r="C342" s="33" t="s">
        <v>183</v>
      </c>
      <c r="D342" s="52" t="s">
        <v>90</v>
      </c>
      <c r="E342" s="33"/>
      <c r="F342" s="71"/>
      <c r="G342" s="71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</row>
    <row r="343" spans="1:25" s="84" customFormat="1" ht="16.5" hidden="1">
      <c r="A343" s="32" t="s">
        <v>85</v>
      </c>
      <c r="B343" s="33" t="s">
        <v>32</v>
      </c>
      <c r="C343" s="33" t="s">
        <v>183</v>
      </c>
      <c r="D343" s="52" t="s">
        <v>91</v>
      </c>
      <c r="E343" s="33"/>
      <c r="F343" s="71"/>
      <c r="G343" s="71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</row>
    <row r="344" spans="1:25" s="84" customFormat="1" ht="49.5" hidden="1">
      <c r="A344" s="32" t="s">
        <v>189</v>
      </c>
      <c r="B344" s="33" t="s">
        <v>32</v>
      </c>
      <c r="C344" s="33" t="s">
        <v>183</v>
      </c>
      <c r="D344" s="52" t="s">
        <v>190</v>
      </c>
      <c r="E344" s="33"/>
      <c r="F344" s="71"/>
      <c r="G344" s="71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</row>
    <row r="345" spans="1:25" s="84" customFormat="1" ht="33" hidden="1">
      <c r="A345" s="32" t="s">
        <v>42</v>
      </c>
      <c r="B345" s="33" t="s">
        <v>32</v>
      </c>
      <c r="C345" s="33" t="s">
        <v>183</v>
      </c>
      <c r="D345" s="52" t="s">
        <v>190</v>
      </c>
      <c r="E345" s="40">
        <v>200</v>
      </c>
      <c r="F345" s="71"/>
      <c r="G345" s="71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</row>
    <row r="346" spans="1:25" s="75" customFormat="1" ht="49.5" hidden="1">
      <c r="A346" s="72" t="s">
        <v>43</v>
      </c>
      <c r="B346" s="64" t="s">
        <v>32</v>
      </c>
      <c r="C346" s="64" t="s">
        <v>183</v>
      </c>
      <c r="D346" s="98" t="s">
        <v>190</v>
      </c>
      <c r="E346" s="66">
        <v>240</v>
      </c>
      <c r="F346" s="83"/>
      <c r="G346" s="83"/>
      <c r="H346" s="56"/>
      <c r="I346" s="56"/>
      <c r="J346" s="56"/>
      <c r="K346" s="56"/>
      <c r="L346" s="56">
        <f>F346+H346+I346+J346+K346</f>
        <v>0</v>
      </c>
      <c r="M346" s="56">
        <f>G346+K346</f>
        <v>0</v>
      </c>
      <c r="N346" s="56"/>
      <c r="O346" s="56"/>
      <c r="P346" s="56"/>
      <c r="Q346" s="56"/>
      <c r="R346" s="56">
        <f>L346+N346+O346+P346+Q346</f>
        <v>0</v>
      </c>
      <c r="S346" s="56">
        <f>M346+Q346</f>
        <v>0</v>
      </c>
      <c r="T346" s="56"/>
      <c r="U346" s="56"/>
      <c r="V346" s="56"/>
      <c r="W346" s="56"/>
      <c r="X346" s="56">
        <f>R346+T346+U346+V346+W346</f>
        <v>0</v>
      </c>
      <c r="Y346" s="56">
        <f>S346+W346</f>
        <v>0</v>
      </c>
    </row>
    <row r="347" spans="1:25" ht="66">
      <c r="A347" s="42" t="s">
        <v>191</v>
      </c>
      <c r="B347" s="33" t="s">
        <v>32</v>
      </c>
      <c r="C347" s="33" t="s">
        <v>183</v>
      </c>
      <c r="D347" s="52" t="s">
        <v>192</v>
      </c>
      <c r="E347" s="33"/>
      <c r="F347" s="35">
        <f>F348+F352+F361</f>
        <v>55924</v>
      </c>
      <c r="G347" s="35">
        <f>G348+G352+G361</f>
        <v>0</v>
      </c>
      <c r="H347" s="35">
        <f t="shared" ref="H347:M347" si="283">H348+H352+H361</f>
        <v>0</v>
      </c>
      <c r="I347" s="35">
        <f t="shared" si="283"/>
        <v>0</v>
      </c>
      <c r="J347" s="35">
        <f t="shared" si="283"/>
        <v>0</v>
      </c>
      <c r="K347" s="35">
        <f t="shared" si="283"/>
        <v>0</v>
      </c>
      <c r="L347" s="35">
        <f t="shared" si="283"/>
        <v>55924</v>
      </c>
      <c r="M347" s="35">
        <f t="shared" si="283"/>
        <v>0</v>
      </c>
      <c r="N347" s="35">
        <f t="shared" ref="N347:S347" si="284">N348+N352+N361</f>
        <v>0</v>
      </c>
      <c r="O347" s="35">
        <f t="shared" si="284"/>
        <v>0</v>
      </c>
      <c r="P347" s="35">
        <f t="shared" si="284"/>
        <v>0</v>
      </c>
      <c r="Q347" s="35">
        <f t="shared" si="284"/>
        <v>0</v>
      </c>
      <c r="R347" s="35">
        <f t="shared" si="284"/>
        <v>55924</v>
      </c>
      <c r="S347" s="35">
        <f t="shared" si="284"/>
        <v>0</v>
      </c>
      <c r="T347" s="35">
        <f t="shared" ref="T347:Y347" si="285">T348+T352+T361</f>
        <v>0</v>
      </c>
      <c r="U347" s="35">
        <f t="shared" si="285"/>
        <v>0</v>
      </c>
      <c r="V347" s="35">
        <f t="shared" si="285"/>
        <v>0</v>
      </c>
      <c r="W347" s="35">
        <f t="shared" si="285"/>
        <v>0</v>
      </c>
      <c r="X347" s="35">
        <f t="shared" si="285"/>
        <v>55924</v>
      </c>
      <c r="Y347" s="35">
        <f t="shared" si="285"/>
        <v>0</v>
      </c>
    </row>
    <row r="348" spans="1:25" ht="16.5">
      <c r="A348" s="32" t="s">
        <v>193</v>
      </c>
      <c r="B348" s="33" t="s">
        <v>32</v>
      </c>
      <c r="C348" s="33" t="s">
        <v>183</v>
      </c>
      <c r="D348" s="52" t="s">
        <v>194</v>
      </c>
      <c r="E348" s="33"/>
      <c r="F348" s="35">
        <f t="shared" ref="F348:U350" si="286">F349</f>
        <v>1000</v>
      </c>
      <c r="G348" s="35">
        <f t="shared" si="286"/>
        <v>0</v>
      </c>
      <c r="H348" s="35">
        <f t="shared" si="286"/>
        <v>0</v>
      </c>
      <c r="I348" s="35">
        <f t="shared" si="286"/>
        <v>0</v>
      </c>
      <c r="J348" s="35">
        <f t="shared" si="286"/>
        <v>0</v>
      </c>
      <c r="K348" s="35">
        <f t="shared" si="286"/>
        <v>0</v>
      </c>
      <c r="L348" s="35">
        <f t="shared" si="286"/>
        <v>1000</v>
      </c>
      <c r="M348" s="35">
        <f t="shared" si="286"/>
        <v>0</v>
      </c>
      <c r="N348" s="35">
        <f t="shared" si="286"/>
        <v>0</v>
      </c>
      <c r="O348" s="35">
        <f t="shared" si="286"/>
        <v>0</v>
      </c>
      <c r="P348" s="35">
        <f t="shared" si="286"/>
        <v>0</v>
      </c>
      <c r="Q348" s="35">
        <f t="shared" si="286"/>
        <v>0</v>
      </c>
      <c r="R348" s="35">
        <f t="shared" si="286"/>
        <v>1000</v>
      </c>
      <c r="S348" s="35">
        <f t="shared" si="286"/>
        <v>0</v>
      </c>
      <c r="T348" s="35">
        <f t="shared" si="286"/>
        <v>0</v>
      </c>
      <c r="U348" s="35">
        <f t="shared" si="286"/>
        <v>0</v>
      </c>
      <c r="V348" s="35">
        <f t="shared" ref="T348:Y350" si="287">V349</f>
        <v>0</v>
      </c>
      <c r="W348" s="35">
        <f t="shared" si="287"/>
        <v>0</v>
      </c>
      <c r="X348" s="35">
        <f t="shared" si="287"/>
        <v>1000</v>
      </c>
      <c r="Y348" s="35">
        <f t="shared" si="287"/>
        <v>0</v>
      </c>
    </row>
    <row r="349" spans="1:25" ht="82.5">
      <c r="A349" s="32" t="s">
        <v>195</v>
      </c>
      <c r="B349" s="33" t="s">
        <v>32</v>
      </c>
      <c r="C349" s="33" t="s">
        <v>183</v>
      </c>
      <c r="D349" s="52" t="s">
        <v>196</v>
      </c>
      <c r="E349" s="33"/>
      <c r="F349" s="35">
        <f t="shared" si="286"/>
        <v>1000</v>
      </c>
      <c r="G349" s="35">
        <f t="shared" si="286"/>
        <v>0</v>
      </c>
      <c r="H349" s="35">
        <f t="shared" si="286"/>
        <v>0</v>
      </c>
      <c r="I349" s="35">
        <f t="shared" si="286"/>
        <v>0</v>
      </c>
      <c r="J349" s="35">
        <f t="shared" si="286"/>
        <v>0</v>
      </c>
      <c r="K349" s="35">
        <f t="shared" si="286"/>
        <v>0</v>
      </c>
      <c r="L349" s="35">
        <f t="shared" si="286"/>
        <v>1000</v>
      </c>
      <c r="M349" s="35">
        <f t="shared" si="286"/>
        <v>0</v>
      </c>
      <c r="N349" s="35">
        <f t="shared" si="286"/>
        <v>0</v>
      </c>
      <c r="O349" s="35">
        <f t="shared" si="286"/>
        <v>0</v>
      </c>
      <c r="P349" s="35">
        <f t="shared" si="286"/>
        <v>0</v>
      </c>
      <c r="Q349" s="35">
        <f t="shared" si="286"/>
        <v>0</v>
      </c>
      <c r="R349" s="35">
        <f t="shared" si="286"/>
        <v>1000</v>
      </c>
      <c r="S349" s="35">
        <f t="shared" si="286"/>
        <v>0</v>
      </c>
      <c r="T349" s="35">
        <f t="shared" si="287"/>
        <v>0</v>
      </c>
      <c r="U349" s="35">
        <f t="shared" si="287"/>
        <v>0</v>
      </c>
      <c r="V349" s="35">
        <f t="shared" si="287"/>
        <v>0</v>
      </c>
      <c r="W349" s="35">
        <f t="shared" si="287"/>
        <v>0</v>
      </c>
      <c r="X349" s="35">
        <f t="shared" si="287"/>
        <v>1000</v>
      </c>
      <c r="Y349" s="35">
        <f t="shared" si="287"/>
        <v>0</v>
      </c>
    </row>
    <row r="350" spans="1:25" ht="49.5">
      <c r="A350" s="32" t="s">
        <v>99</v>
      </c>
      <c r="B350" s="33" t="s">
        <v>32</v>
      </c>
      <c r="C350" s="33" t="s">
        <v>183</v>
      </c>
      <c r="D350" s="52" t="s">
        <v>196</v>
      </c>
      <c r="E350" s="40">
        <v>600</v>
      </c>
      <c r="F350" s="35">
        <f t="shared" si="286"/>
        <v>1000</v>
      </c>
      <c r="G350" s="35">
        <f t="shared" si="286"/>
        <v>0</v>
      </c>
      <c r="H350" s="35">
        <f t="shared" si="286"/>
        <v>0</v>
      </c>
      <c r="I350" s="35">
        <f t="shared" si="286"/>
        <v>0</v>
      </c>
      <c r="J350" s="35">
        <f t="shared" si="286"/>
        <v>0</v>
      </c>
      <c r="K350" s="35">
        <f t="shared" si="286"/>
        <v>0</v>
      </c>
      <c r="L350" s="35">
        <f t="shared" si="286"/>
        <v>1000</v>
      </c>
      <c r="M350" s="35">
        <f t="shared" si="286"/>
        <v>0</v>
      </c>
      <c r="N350" s="35">
        <f t="shared" si="286"/>
        <v>0</v>
      </c>
      <c r="O350" s="35">
        <f t="shared" si="286"/>
        <v>0</v>
      </c>
      <c r="P350" s="35">
        <f t="shared" si="286"/>
        <v>0</v>
      </c>
      <c r="Q350" s="35">
        <f t="shared" si="286"/>
        <v>0</v>
      </c>
      <c r="R350" s="35">
        <f t="shared" si="286"/>
        <v>1000</v>
      </c>
      <c r="S350" s="35">
        <f t="shared" si="286"/>
        <v>0</v>
      </c>
      <c r="T350" s="35">
        <f t="shared" si="287"/>
        <v>0</v>
      </c>
      <c r="U350" s="35">
        <f t="shared" si="287"/>
        <v>0</v>
      </c>
      <c r="V350" s="35">
        <f t="shared" si="287"/>
        <v>0</v>
      </c>
      <c r="W350" s="35">
        <f t="shared" si="287"/>
        <v>0</v>
      </c>
      <c r="X350" s="35">
        <f t="shared" si="287"/>
        <v>1000</v>
      </c>
      <c r="Y350" s="35">
        <f t="shared" si="287"/>
        <v>0</v>
      </c>
    </row>
    <row r="351" spans="1:25" ht="66">
      <c r="A351" s="32" t="s">
        <v>177</v>
      </c>
      <c r="B351" s="33" t="s">
        <v>32</v>
      </c>
      <c r="C351" s="33" t="s">
        <v>183</v>
      </c>
      <c r="D351" s="52" t="s">
        <v>196</v>
      </c>
      <c r="E351" s="40">
        <v>630</v>
      </c>
      <c r="F351" s="35">
        <v>1000</v>
      </c>
      <c r="G351" s="35"/>
      <c r="H351" s="36"/>
      <c r="I351" s="36"/>
      <c r="J351" s="36"/>
      <c r="K351" s="37"/>
      <c r="L351" s="35">
        <f>F351+H351+I351+J351+K351</f>
        <v>1000</v>
      </c>
      <c r="M351" s="35">
        <f>G351+K351</f>
        <v>0</v>
      </c>
      <c r="N351" s="36"/>
      <c r="O351" s="36"/>
      <c r="P351" s="36"/>
      <c r="Q351" s="37"/>
      <c r="R351" s="35">
        <f>L351+N351+O351+P351+Q351</f>
        <v>1000</v>
      </c>
      <c r="S351" s="35">
        <f>M351+Q351</f>
        <v>0</v>
      </c>
      <c r="T351" s="36"/>
      <c r="U351" s="36"/>
      <c r="V351" s="36"/>
      <c r="W351" s="37"/>
      <c r="X351" s="35">
        <f>R351+T351+U351+V351+W351</f>
        <v>1000</v>
      </c>
      <c r="Y351" s="35">
        <f>S351+W351</f>
        <v>0</v>
      </c>
    </row>
    <row r="352" spans="1:25" ht="33">
      <c r="A352" s="42" t="s">
        <v>125</v>
      </c>
      <c r="B352" s="33" t="s">
        <v>32</v>
      </c>
      <c r="C352" s="33" t="s">
        <v>183</v>
      </c>
      <c r="D352" s="52" t="s">
        <v>197</v>
      </c>
      <c r="E352" s="33"/>
      <c r="F352" s="35">
        <f>F353</f>
        <v>54924</v>
      </c>
      <c r="G352" s="35">
        <f>G353</f>
        <v>0</v>
      </c>
      <c r="H352" s="35">
        <f t="shared" ref="H352:Y352" si="288">H353</f>
        <v>0</v>
      </c>
      <c r="I352" s="35">
        <f t="shared" si="288"/>
        <v>0</v>
      </c>
      <c r="J352" s="35">
        <f t="shared" si="288"/>
        <v>0</v>
      </c>
      <c r="K352" s="35">
        <f t="shared" si="288"/>
        <v>0</v>
      </c>
      <c r="L352" s="35">
        <f t="shared" si="288"/>
        <v>54924</v>
      </c>
      <c r="M352" s="35">
        <f t="shared" si="288"/>
        <v>0</v>
      </c>
      <c r="N352" s="35">
        <f t="shared" si="288"/>
        <v>0</v>
      </c>
      <c r="O352" s="35">
        <f t="shared" si="288"/>
        <v>0</v>
      </c>
      <c r="P352" s="35">
        <f t="shared" si="288"/>
        <v>0</v>
      </c>
      <c r="Q352" s="35">
        <f t="shared" si="288"/>
        <v>0</v>
      </c>
      <c r="R352" s="35">
        <f t="shared" si="288"/>
        <v>54924</v>
      </c>
      <c r="S352" s="35">
        <f t="shared" si="288"/>
        <v>0</v>
      </c>
      <c r="T352" s="35">
        <f t="shared" si="288"/>
        <v>0</v>
      </c>
      <c r="U352" s="35">
        <f t="shared" si="288"/>
        <v>0</v>
      </c>
      <c r="V352" s="35">
        <f t="shared" si="288"/>
        <v>0</v>
      </c>
      <c r="W352" s="35">
        <f t="shared" si="288"/>
        <v>0</v>
      </c>
      <c r="X352" s="35">
        <f t="shared" si="288"/>
        <v>54924</v>
      </c>
      <c r="Y352" s="35">
        <f t="shared" si="288"/>
        <v>0</v>
      </c>
    </row>
    <row r="353" spans="1:25" ht="49.5">
      <c r="A353" s="42" t="s">
        <v>198</v>
      </c>
      <c r="B353" s="33" t="s">
        <v>32</v>
      </c>
      <c r="C353" s="33" t="s">
        <v>183</v>
      </c>
      <c r="D353" s="52" t="s">
        <v>199</v>
      </c>
      <c r="E353" s="33"/>
      <c r="F353" s="35">
        <f>F354+F356+F358</f>
        <v>54924</v>
      </c>
      <c r="G353" s="35">
        <f>G354+G356+G358</f>
        <v>0</v>
      </c>
      <c r="H353" s="35">
        <f t="shared" ref="H353:M353" si="289">H354+H356+H358</f>
        <v>0</v>
      </c>
      <c r="I353" s="35">
        <f t="shared" si="289"/>
        <v>0</v>
      </c>
      <c r="J353" s="35">
        <f t="shared" si="289"/>
        <v>0</v>
      </c>
      <c r="K353" s="35">
        <f t="shared" si="289"/>
        <v>0</v>
      </c>
      <c r="L353" s="35">
        <f t="shared" si="289"/>
        <v>54924</v>
      </c>
      <c r="M353" s="35">
        <f t="shared" si="289"/>
        <v>0</v>
      </c>
      <c r="N353" s="35">
        <f t="shared" ref="N353:S353" si="290">N354+N356+N358</f>
        <v>0</v>
      </c>
      <c r="O353" s="35">
        <f t="shared" si="290"/>
        <v>0</v>
      </c>
      <c r="P353" s="35">
        <f t="shared" si="290"/>
        <v>0</v>
      </c>
      <c r="Q353" s="35">
        <f t="shared" si="290"/>
        <v>0</v>
      </c>
      <c r="R353" s="35">
        <f t="shared" si="290"/>
        <v>54924</v>
      </c>
      <c r="S353" s="35">
        <f t="shared" si="290"/>
        <v>0</v>
      </c>
      <c r="T353" s="35">
        <f t="shared" ref="T353:Y353" si="291">T354+T356+T358</f>
        <v>0</v>
      </c>
      <c r="U353" s="35">
        <f t="shared" si="291"/>
        <v>0</v>
      </c>
      <c r="V353" s="35">
        <f t="shared" si="291"/>
        <v>0</v>
      </c>
      <c r="W353" s="35">
        <f t="shared" si="291"/>
        <v>0</v>
      </c>
      <c r="X353" s="35">
        <f t="shared" si="291"/>
        <v>54924</v>
      </c>
      <c r="Y353" s="35">
        <f t="shared" si="291"/>
        <v>0</v>
      </c>
    </row>
    <row r="354" spans="1:25" ht="82.5">
      <c r="A354" s="32" t="s">
        <v>29</v>
      </c>
      <c r="B354" s="33" t="s">
        <v>32</v>
      </c>
      <c r="C354" s="33" t="s">
        <v>183</v>
      </c>
      <c r="D354" s="52" t="s">
        <v>199</v>
      </c>
      <c r="E354" s="40">
        <v>100</v>
      </c>
      <c r="F354" s="35">
        <f>F355</f>
        <v>51524</v>
      </c>
      <c r="G354" s="35">
        <f>G355</f>
        <v>0</v>
      </c>
      <c r="H354" s="35">
        <f t="shared" ref="H354:Y354" si="292">H355</f>
        <v>0</v>
      </c>
      <c r="I354" s="35">
        <f t="shared" si="292"/>
        <v>0</v>
      </c>
      <c r="J354" s="35">
        <f t="shared" si="292"/>
        <v>0</v>
      </c>
      <c r="K354" s="35">
        <f t="shared" si="292"/>
        <v>0</v>
      </c>
      <c r="L354" s="35">
        <f t="shared" si="292"/>
        <v>51524</v>
      </c>
      <c r="M354" s="35">
        <f t="shared" si="292"/>
        <v>0</v>
      </c>
      <c r="N354" s="35">
        <f t="shared" si="292"/>
        <v>0</v>
      </c>
      <c r="O354" s="35">
        <f t="shared" si="292"/>
        <v>0</v>
      </c>
      <c r="P354" s="35">
        <f t="shared" si="292"/>
        <v>0</v>
      </c>
      <c r="Q354" s="35">
        <f t="shared" si="292"/>
        <v>0</v>
      </c>
      <c r="R354" s="35">
        <f t="shared" si="292"/>
        <v>51524</v>
      </c>
      <c r="S354" s="35">
        <f t="shared" si="292"/>
        <v>0</v>
      </c>
      <c r="T354" s="35">
        <f t="shared" si="292"/>
        <v>0</v>
      </c>
      <c r="U354" s="35">
        <f t="shared" si="292"/>
        <v>0</v>
      </c>
      <c r="V354" s="35">
        <f t="shared" si="292"/>
        <v>0</v>
      </c>
      <c r="W354" s="35">
        <f t="shared" si="292"/>
        <v>0</v>
      </c>
      <c r="X354" s="35">
        <f t="shared" si="292"/>
        <v>51524</v>
      </c>
      <c r="Y354" s="35">
        <f t="shared" si="292"/>
        <v>0</v>
      </c>
    </row>
    <row r="355" spans="1:25" ht="33">
      <c r="A355" s="42" t="s">
        <v>129</v>
      </c>
      <c r="B355" s="33" t="s">
        <v>32</v>
      </c>
      <c r="C355" s="33" t="s">
        <v>183</v>
      </c>
      <c r="D355" s="52" t="s">
        <v>199</v>
      </c>
      <c r="E355" s="40">
        <v>110</v>
      </c>
      <c r="F355" s="35">
        <f>51059+465</f>
        <v>51524</v>
      </c>
      <c r="G355" s="35"/>
      <c r="H355" s="36"/>
      <c r="I355" s="36"/>
      <c r="J355" s="36"/>
      <c r="K355" s="37"/>
      <c r="L355" s="35">
        <f>F355+H355+I355+J355+K355</f>
        <v>51524</v>
      </c>
      <c r="M355" s="35">
        <f>G355+K355</f>
        <v>0</v>
      </c>
      <c r="N355" s="36"/>
      <c r="O355" s="36"/>
      <c r="P355" s="36"/>
      <c r="Q355" s="37"/>
      <c r="R355" s="35">
        <f>L355+N355+O355+P355+Q355</f>
        <v>51524</v>
      </c>
      <c r="S355" s="35">
        <f>M355+Q355</f>
        <v>0</v>
      </c>
      <c r="T355" s="36"/>
      <c r="U355" s="36"/>
      <c r="V355" s="36"/>
      <c r="W355" s="37"/>
      <c r="X355" s="35">
        <f>R355+T355+U355+V355+W355</f>
        <v>51524</v>
      </c>
      <c r="Y355" s="35">
        <f>S355+W355</f>
        <v>0</v>
      </c>
    </row>
    <row r="356" spans="1:25" ht="33">
      <c r="A356" s="32" t="s">
        <v>42</v>
      </c>
      <c r="B356" s="33" t="s">
        <v>32</v>
      </c>
      <c r="C356" s="33" t="s">
        <v>183</v>
      </c>
      <c r="D356" s="52" t="s">
        <v>199</v>
      </c>
      <c r="E356" s="40">
        <v>200</v>
      </c>
      <c r="F356" s="35">
        <f>F357</f>
        <v>3370</v>
      </c>
      <c r="G356" s="35">
        <f>G357</f>
        <v>0</v>
      </c>
      <c r="H356" s="35">
        <f t="shared" ref="H356:Y356" si="293">H357</f>
        <v>0</v>
      </c>
      <c r="I356" s="35">
        <f t="shared" si="293"/>
        <v>0</v>
      </c>
      <c r="J356" s="35">
        <f t="shared" si="293"/>
        <v>0</v>
      </c>
      <c r="K356" s="35">
        <f t="shared" si="293"/>
        <v>0</v>
      </c>
      <c r="L356" s="35">
        <f t="shared" si="293"/>
        <v>3370</v>
      </c>
      <c r="M356" s="35">
        <f t="shared" si="293"/>
        <v>0</v>
      </c>
      <c r="N356" s="35">
        <f t="shared" si="293"/>
        <v>0</v>
      </c>
      <c r="O356" s="35">
        <f t="shared" si="293"/>
        <v>0</v>
      </c>
      <c r="P356" s="35">
        <f t="shared" si="293"/>
        <v>0</v>
      </c>
      <c r="Q356" s="35">
        <f t="shared" si="293"/>
        <v>0</v>
      </c>
      <c r="R356" s="35">
        <f t="shared" si="293"/>
        <v>3370</v>
      </c>
      <c r="S356" s="35">
        <f t="shared" si="293"/>
        <v>0</v>
      </c>
      <c r="T356" s="35">
        <f t="shared" si="293"/>
        <v>0</v>
      </c>
      <c r="U356" s="35">
        <f t="shared" si="293"/>
        <v>0</v>
      </c>
      <c r="V356" s="35">
        <f t="shared" si="293"/>
        <v>0</v>
      </c>
      <c r="W356" s="35">
        <f t="shared" si="293"/>
        <v>0</v>
      </c>
      <c r="X356" s="35">
        <f t="shared" si="293"/>
        <v>3370</v>
      </c>
      <c r="Y356" s="35">
        <f t="shared" si="293"/>
        <v>0</v>
      </c>
    </row>
    <row r="357" spans="1:25" ht="49.5">
      <c r="A357" s="42" t="s">
        <v>43</v>
      </c>
      <c r="B357" s="33" t="s">
        <v>32</v>
      </c>
      <c r="C357" s="33" t="s">
        <v>183</v>
      </c>
      <c r="D357" s="52" t="s">
        <v>199</v>
      </c>
      <c r="E357" s="40">
        <v>240</v>
      </c>
      <c r="F357" s="35">
        <f>3595-225</f>
        <v>3370</v>
      </c>
      <c r="G357" s="35"/>
      <c r="H357" s="36"/>
      <c r="I357" s="36"/>
      <c r="J357" s="36"/>
      <c r="K357" s="37"/>
      <c r="L357" s="35">
        <f>F357+H357+I357+J357+K357</f>
        <v>3370</v>
      </c>
      <c r="M357" s="35">
        <f>G357+K357</f>
        <v>0</v>
      </c>
      <c r="N357" s="36"/>
      <c r="O357" s="36"/>
      <c r="P357" s="36"/>
      <c r="Q357" s="37"/>
      <c r="R357" s="35">
        <f>L357+N357+O357+P357+Q357</f>
        <v>3370</v>
      </c>
      <c r="S357" s="35">
        <f>M357+Q357</f>
        <v>0</v>
      </c>
      <c r="T357" s="36"/>
      <c r="U357" s="36"/>
      <c r="V357" s="36"/>
      <c r="W357" s="37"/>
      <c r="X357" s="35">
        <f>R357+T357+U357+V357+W357</f>
        <v>3370</v>
      </c>
      <c r="Y357" s="35">
        <f>S357+W357</f>
        <v>0</v>
      </c>
    </row>
    <row r="358" spans="1:25" ht="16.5">
      <c r="A358" s="32" t="s">
        <v>47</v>
      </c>
      <c r="B358" s="33" t="s">
        <v>32</v>
      </c>
      <c r="C358" s="33" t="s">
        <v>183</v>
      </c>
      <c r="D358" s="52" t="s">
        <v>199</v>
      </c>
      <c r="E358" s="40">
        <v>800</v>
      </c>
      <c r="F358" s="35">
        <f>F359+F360</f>
        <v>30</v>
      </c>
      <c r="G358" s="35">
        <f>G359+G360</f>
        <v>0</v>
      </c>
      <c r="H358" s="35">
        <f t="shared" ref="H358:M358" si="294">H359+H360</f>
        <v>0</v>
      </c>
      <c r="I358" s="35">
        <f t="shared" si="294"/>
        <v>0</v>
      </c>
      <c r="J358" s="35">
        <f t="shared" si="294"/>
        <v>0</v>
      </c>
      <c r="K358" s="35">
        <f t="shared" si="294"/>
        <v>0</v>
      </c>
      <c r="L358" s="35">
        <f t="shared" si="294"/>
        <v>30</v>
      </c>
      <c r="M358" s="35">
        <f t="shared" si="294"/>
        <v>0</v>
      </c>
      <c r="N358" s="35">
        <f t="shared" ref="N358:S358" si="295">N359+N360</f>
        <v>0</v>
      </c>
      <c r="O358" s="35">
        <f t="shared" si="295"/>
        <v>0</v>
      </c>
      <c r="P358" s="35">
        <f t="shared" si="295"/>
        <v>0</v>
      </c>
      <c r="Q358" s="35">
        <f t="shared" si="295"/>
        <v>0</v>
      </c>
      <c r="R358" s="35">
        <f t="shared" si="295"/>
        <v>30</v>
      </c>
      <c r="S358" s="35">
        <f t="shared" si="295"/>
        <v>0</v>
      </c>
      <c r="T358" s="35">
        <f t="shared" ref="T358:Y358" si="296">T359+T360</f>
        <v>0</v>
      </c>
      <c r="U358" s="35">
        <f t="shared" si="296"/>
        <v>0</v>
      </c>
      <c r="V358" s="35">
        <f t="shared" si="296"/>
        <v>0</v>
      </c>
      <c r="W358" s="35">
        <f t="shared" si="296"/>
        <v>0</v>
      </c>
      <c r="X358" s="35">
        <f t="shared" si="296"/>
        <v>30</v>
      </c>
      <c r="Y358" s="35">
        <f t="shared" si="296"/>
        <v>0</v>
      </c>
    </row>
    <row r="359" spans="1:25" s="75" customFormat="1" ht="16.5" hidden="1">
      <c r="A359" s="63" t="s">
        <v>48</v>
      </c>
      <c r="B359" s="64" t="s">
        <v>32</v>
      </c>
      <c r="C359" s="64" t="s">
        <v>183</v>
      </c>
      <c r="D359" s="98" t="s">
        <v>199</v>
      </c>
      <c r="E359" s="66">
        <v>830</v>
      </c>
      <c r="F359" s="56"/>
      <c r="G359" s="83"/>
      <c r="H359" s="56"/>
      <c r="I359" s="56"/>
      <c r="J359" s="56"/>
      <c r="K359" s="56"/>
      <c r="L359" s="56">
        <f>F359+H359+I359+J359+K359</f>
        <v>0</v>
      </c>
      <c r="M359" s="56">
        <f>G359+K359</f>
        <v>0</v>
      </c>
      <c r="N359" s="56"/>
      <c r="O359" s="56"/>
      <c r="P359" s="56"/>
      <c r="Q359" s="56"/>
      <c r="R359" s="56">
        <f>L359+N359+O359+P359+Q359</f>
        <v>0</v>
      </c>
      <c r="S359" s="56">
        <f>M359+Q359</f>
        <v>0</v>
      </c>
      <c r="T359" s="56"/>
      <c r="U359" s="56"/>
      <c r="V359" s="56"/>
      <c r="W359" s="56"/>
      <c r="X359" s="56">
        <f>R359+T359+U359+V359+W359</f>
        <v>0</v>
      </c>
      <c r="Y359" s="56">
        <f>S359+W359</f>
        <v>0</v>
      </c>
    </row>
    <row r="360" spans="1:25" s="41" customFormat="1" ht="16.5">
      <c r="A360" s="32" t="s">
        <v>49</v>
      </c>
      <c r="B360" s="33" t="s">
        <v>32</v>
      </c>
      <c r="C360" s="33" t="s">
        <v>183</v>
      </c>
      <c r="D360" s="52" t="s">
        <v>199</v>
      </c>
      <c r="E360" s="40">
        <v>850</v>
      </c>
      <c r="F360" s="35">
        <v>30</v>
      </c>
      <c r="G360" s="35"/>
      <c r="H360" s="36"/>
      <c r="I360" s="36"/>
      <c r="J360" s="36"/>
      <c r="K360" s="37"/>
      <c r="L360" s="35">
        <f>F360+H360+I360+J360+K360</f>
        <v>30</v>
      </c>
      <c r="M360" s="35">
        <f>G360+K360</f>
        <v>0</v>
      </c>
      <c r="N360" s="36"/>
      <c r="O360" s="36"/>
      <c r="P360" s="36"/>
      <c r="Q360" s="37"/>
      <c r="R360" s="35">
        <f>L360+N360+O360+P360+Q360</f>
        <v>30</v>
      </c>
      <c r="S360" s="35">
        <f>M360+Q360</f>
        <v>0</v>
      </c>
      <c r="T360" s="36"/>
      <c r="U360" s="36"/>
      <c r="V360" s="36"/>
      <c r="W360" s="37"/>
      <c r="X360" s="35">
        <f>R360+T360+U360+V360+W360</f>
        <v>30</v>
      </c>
      <c r="Y360" s="35">
        <f>S360+W360</f>
        <v>0</v>
      </c>
    </row>
    <row r="361" spans="1:25" s="84" customFormat="1" ht="16.5" hidden="1">
      <c r="A361" s="32" t="s">
        <v>200</v>
      </c>
      <c r="B361" s="33" t="s">
        <v>32</v>
      </c>
      <c r="C361" s="33" t="s">
        <v>183</v>
      </c>
      <c r="D361" s="33" t="s">
        <v>201</v>
      </c>
      <c r="E361" s="33"/>
      <c r="F361" s="35">
        <f>F362</f>
        <v>0</v>
      </c>
      <c r="G361" s="35">
        <f>G362</f>
        <v>0</v>
      </c>
      <c r="H361" s="56">
        <f t="shared" ref="H361:W362" si="297">H362</f>
        <v>0</v>
      </c>
      <c r="I361" s="56">
        <f t="shared" si="297"/>
        <v>0</v>
      </c>
      <c r="J361" s="56">
        <f t="shared" si="297"/>
        <v>0</v>
      </c>
      <c r="K361" s="56">
        <f t="shared" si="297"/>
        <v>0</v>
      </c>
      <c r="L361" s="56">
        <f t="shared" si="297"/>
        <v>0</v>
      </c>
      <c r="M361" s="56">
        <f t="shared" si="297"/>
        <v>0</v>
      </c>
      <c r="N361" s="56">
        <f t="shared" si="297"/>
        <v>0</v>
      </c>
      <c r="O361" s="56">
        <f t="shared" si="297"/>
        <v>0</v>
      </c>
      <c r="P361" s="56">
        <f t="shared" si="297"/>
        <v>0</v>
      </c>
      <c r="Q361" s="56">
        <f t="shared" si="297"/>
        <v>0</v>
      </c>
      <c r="R361" s="56">
        <f t="shared" si="297"/>
        <v>0</v>
      </c>
      <c r="S361" s="56">
        <f t="shared" si="297"/>
        <v>0</v>
      </c>
      <c r="T361" s="56">
        <f t="shared" si="297"/>
        <v>0</v>
      </c>
      <c r="U361" s="56">
        <f t="shared" si="297"/>
        <v>0</v>
      </c>
      <c r="V361" s="56">
        <f t="shared" si="297"/>
        <v>0</v>
      </c>
      <c r="W361" s="56">
        <f t="shared" si="297"/>
        <v>0</v>
      </c>
      <c r="X361" s="56">
        <f t="shared" ref="T361:Y362" si="298">X362</f>
        <v>0</v>
      </c>
      <c r="Y361" s="56">
        <f t="shared" si="298"/>
        <v>0</v>
      </c>
    </row>
    <row r="362" spans="1:25" s="84" customFormat="1" ht="49.5" hidden="1">
      <c r="A362" s="32" t="s">
        <v>99</v>
      </c>
      <c r="B362" s="33" t="s">
        <v>32</v>
      </c>
      <c r="C362" s="33" t="s">
        <v>183</v>
      </c>
      <c r="D362" s="33" t="s">
        <v>201</v>
      </c>
      <c r="E362" s="40">
        <v>600</v>
      </c>
      <c r="F362" s="35">
        <f>F363</f>
        <v>0</v>
      </c>
      <c r="G362" s="35">
        <f>G363</f>
        <v>0</v>
      </c>
      <c r="H362" s="56">
        <f t="shared" si="297"/>
        <v>0</v>
      </c>
      <c r="I362" s="56">
        <f t="shared" si="297"/>
        <v>0</v>
      </c>
      <c r="J362" s="56">
        <f t="shared" si="297"/>
        <v>0</v>
      </c>
      <c r="K362" s="56">
        <f t="shared" si="297"/>
        <v>0</v>
      </c>
      <c r="L362" s="56">
        <f t="shared" si="297"/>
        <v>0</v>
      </c>
      <c r="M362" s="56">
        <f t="shared" si="297"/>
        <v>0</v>
      </c>
      <c r="N362" s="56">
        <f t="shared" si="297"/>
        <v>0</v>
      </c>
      <c r="O362" s="56">
        <f t="shared" si="297"/>
        <v>0</v>
      </c>
      <c r="P362" s="56">
        <f t="shared" si="297"/>
        <v>0</v>
      </c>
      <c r="Q362" s="56">
        <f t="shared" si="297"/>
        <v>0</v>
      </c>
      <c r="R362" s="56">
        <f t="shared" si="297"/>
        <v>0</v>
      </c>
      <c r="S362" s="56">
        <f t="shared" si="297"/>
        <v>0</v>
      </c>
      <c r="T362" s="56">
        <f t="shared" si="298"/>
        <v>0</v>
      </c>
      <c r="U362" s="56">
        <f t="shared" si="298"/>
        <v>0</v>
      </c>
      <c r="V362" s="56">
        <f t="shared" si="298"/>
        <v>0</v>
      </c>
      <c r="W362" s="56">
        <f t="shared" si="298"/>
        <v>0</v>
      </c>
      <c r="X362" s="56">
        <f t="shared" si="298"/>
        <v>0</v>
      </c>
      <c r="Y362" s="56">
        <f t="shared" si="298"/>
        <v>0</v>
      </c>
    </row>
    <row r="363" spans="1:25" s="84" customFormat="1" ht="66" hidden="1">
      <c r="A363" s="32" t="s">
        <v>177</v>
      </c>
      <c r="B363" s="33" t="s">
        <v>32</v>
      </c>
      <c r="C363" s="33" t="s">
        <v>183</v>
      </c>
      <c r="D363" s="33" t="s">
        <v>201</v>
      </c>
      <c r="E363" s="40">
        <v>630</v>
      </c>
      <c r="F363" s="35"/>
      <c r="G363" s="35"/>
      <c r="H363" s="36"/>
      <c r="I363" s="36"/>
      <c r="J363" s="36"/>
      <c r="K363" s="37"/>
      <c r="L363" s="35">
        <f>F363+H363+I363+J363+K363</f>
        <v>0</v>
      </c>
      <c r="M363" s="35">
        <f>G363+K363</f>
        <v>0</v>
      </c>
      <c r="N363" s="36"/>
      <c r="O363" s="36"/>
      <c r="P363" s="36"/>
      <c r="Q363" s="37"/>
      <c r="R363" s="35">
        <f>L363+N363+O363+P363+Q363</f>
        <v>0</v>
      </c>
      <c r="S363" s="35">
        <f>M363+Q363</f>
        <v>0</v>
      </c>
      <c r="T363" s="36"/>
      <c r="U363" s="36"/>
      <c r="V363" s="36"/>
      <c r="W363" s="37"/>
      <c r="X363" s="35">
        <f>R363+T363+U363+V363+W363</f>
        <v>0</v>
      </c>
      <c r="Y363" s="35">
        <f>S363+W363</f>
        <v>0</v>
      </c>
    </row>
    <row r="364" spans="1:25" s="84" customFormat="1" ht="16.5" hidden="1">
      <c r="A364" s="32" t="s">
        <v>33</v>
      </c>
      <c r="B364" s="33" t="s">
        <v>32</v>
      </c>
      <c r="C364" s="33" t="s">
        <v>183</v>
      </c>
      <c r="D364" s="33" t="s">
        <v>34</v>
      </c>
      <c r="E364" s="33"/>
      <c r="F364" s="71"/>
      <c r="G364" s="71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</row>
    <row r="365" spans="1:25" s="84" customFormat="1" ht="33" hidden="1">
      <c r="A365" s="42" t="s">
        <v>125</v>
      </c>
      <c r="B365" s="33" t="s">
        <v>32</v>
      </c>
      <c r="C365" s="33" t="s">
        <v>183</v>
      </c>
      <c r="D365" s="33" t="s">
        <v>164</v>
      </c>
      <c r="E365" s="33"/>
      <c r="F365" s="71"/>
      <c r="G365" s="71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</row>
    <row r="366" spans="1:25" s="84" customFormat="1" ht="49.5" hidden="1">
      <c r="A366" s="42" t="s">
        <v>198</v>
      </c>
      <c r="B366" s="33" t="s">
        <v>32</v>
      </c>
      <c r="C366" s="33" t="s">
        <v>183</v>
      </c>
      <c r="D366" s="33" t="s">
        <v>202</v>
      </c>
      <c r="E366" s="33"/>
      <c r="F366" s="71"/>
      <c r="G366" s="71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</row>
    <row r="367" spans="1:25" s="84" customFormat="1" ht="16.5" hidden="1">
      <c r="A367" s="32" t="s">
        <v>47</v>
      </c>
      <c r="B367" s="33" t="s">
        <v>32</v>
      </c>
      <c r="C367" s="33" t="s">
        <v>183</v>
      </c>
      <c r="D367" s="33" t="s">
        <v>202</v>
      </c>
      <c r="E367" s="40">
        <v>800</v>
      </c>
      <c r="F367" s="71"/>
      <c r="G367" s="71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</row>
    <row r="368" spans="1:25" s="75" customFormat="1" ht="16.5" hidden="1">
      <c r="A368" s="63" t="s">
        <v>48</v>
      </c>
      <c r="B368" s="64" t="s">
        <v>32</v>
      </c>
      <c r="C368" s="64" t="s">
        <v>183</v>
      </c>
      <c r="D368" s="64" t="s">
        <v>202</v>
      </c>
      <c r="E368" s="66">
        <v>830</v>
      </c>
      <c r="F368" s="83"/>
      <c r="G368" s="83"/>
      <c r="H368" s="56"/>
      <c r="I368" s="56"/>
      <c r="J368" s="56"/>
      <c r="K368" s="56"/>
      <c r="L368" s="56">
        <f>F368+H368+I368+J368+K368</f>
        <v>0</v>
      </c>
      <c r="M368" s="56">
        <f>G368+K368</f>
        <v>0</v>
      </c>
      <c r="N368" s="56"/>
      <c r="O368" s="56"/>
      <c r="P368" s="56"/>
      <c r="Q368" s="56"/>
      <c r="R368" s="56">
        <f>L368+N368+O368+P368+Q368</f>
        <v>0</v>
      </c>
      <c r="S368" s="56">
        <f>M368+Q368</f>
        <v>0</v>
      </c>
      <c r="T368" s="56"/>
      <c r="U368" s="56"/>
      <c r="V368" s="56"/>
      <c r="W368" s="56"/>
      <c r="X368" s="56">
        <f>R368+T368+U368+V368+W368</f>
        <v>0</v>
      </c>
      <c r="Y368" s="56">
        <f>S368+W368</f>
        <v>0</v>
      </c>
    </row>
    <row r="369" spans="1:25" ht="16.5">
      <c r="A369" s="42"/>
      <c r="B369" s="33"/>
      <c r="C369" s="33"/>
      <c r="D369" s="52"/>
      <c r="E369" s="33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>
        <v>0</v>
      </c>
      <c r="S369" s="71"/>
      <c r="T369" s="71"/>
      <c r="U369" s="71"/>
      <c r="V369" s="71"/>
      <c r="W369" s="71"/>
      <c r="X369" s="71">
        <v>0</v>
      </c>
      <c r="Y369" s="71"/>
    </row>
    <row r="370" spans="1:25" s="20" customFormat="1" ht="20.25">
      <c r="A370" s="16" t="s">
        <v>203</v>
      </c>
      <c r="B370" s="17" t="s">
        <v>204</v>
      </c>
      <c r="C370" s="17"/>
      <c r="D370" s="18"/>
      <c r="E370" s="17"/>
      <c r="F370" s="19">
        <f>F379+F424+F455+F513+F372</f>
        <v>1852476</v>
      </c>
      <c r="G370" s="19">
        <f>G379+G424+G455+G513+G372</f>
        <v>894111</v>
      </c>
      <c r="H370" s="19">
        <f t="shared" ref="H370:M370" si="299">H379+H424+H455+H513+H372</f>
        <v>0</v>
      </c>
      <c r="I370" s="19">
        <f t="shared" si="299"/>
        <v>0</v>
      </c>
      <c r="J370" s="19">
        <f t="shared" si="299"/>
        <v>0</v>
      </c>
      <c r="K370" s="19">
        <f t="shared" si="299"/>
        <v>0</v>
      </c>
      <c r="L370" s="19">
        <f t="shared" si="299"/>
        <v>1852476</v>
      </c>
      <c r="M370" s="19">
        <f t="shared" si="299"/>
        <v>894111</v>
      </c>
      <c r="N370" s="19">
        <f t="shared" ref="N370:S370" si="300">N379+N424+N455+N513+N372</f>
        <v>0</v>
      </c>
      <c r="O370" s="19">
        <f t="shared" si="300"/>
        <v>0</v>
      </c>
      <c r="P370" s="19">
        <f t="shared" si="300"/>
        <v>0</v>
      </c>
      <c r="Q370" s="19">
        <f t="shared" si="300"/>
        <v>0</v>
      </c>
      <c r="R370" s="19">
        <f t="shared" si="300"/>
        <v>1852476</v>
      </c>
      <c r="S370" s="19">
        <f t="shared" si="300"/>
        <v>894111</v>
      </c>
      <c r="T370" s="19">
        <f t="shared" ref="T370:Y370" si="301">T379+T424+T455+T513+T372</f>
        <v>0</v>
      </c>
      <c r="U370" s="19">
        <f t="shared" si="301"/>
        <v>0</v>
      </c>
      <c r="V370" s="19">
        <f t="shared" si="301"/>
        <v>0</v>
      </c>
      <c r="W370" s="19">
        <f t="shared" si="301"/>
        <v>0</v>
      </c>
      <c r="X370" s="19">
        <f t="shared" si="301"/>
        <v>1852476</v>
      </c>
      <c r="Y370" s="19">
        <f t="shared" si="301"/>
        <v>894111</v>
      </c>
    </row>
    <row r="371" spans="1:25" s="20" customFormat="1" ht="20.25">
      <c r="A371" s="16"/>
      <c r="B371" s="17"/>
      <c r="C371" s="17"/>
      <c r="D371" s="18"/>
      <c r="E371" s="17"/>
      <c r="F371" s="99"/>
      <c r="G371" s="99"/>
      <c r="H371" s="99"/>
      <c r="I371" s="99"/>
      <c r="J371" s="99"/>
      <c r="K371" s="99"/>
      <c r="L371" s="99"/>
      <c r="M371" s="99"/>
      <c r="N371" s="99"/>
      <c r="O371" s="99"/>
      <c r="P371" s="99"/>
      <c r="Q371" s="99"/>
      <c r="R371" s="99">
        <v>0</v>
      </c>
      <c r="S371" s="99"/>
      <c r="T371" s="99"/>
      <c r="U371" s="99"/>
      <c r="V371" s="99"/>
      <c r="W371" s="99"/>
      <c r="X371" s="99">
        <v>0</v>
      </c>
      <c r="Y371" s="99"/>
    </row>
    <row r="372" spans="1:25" s="100" customFormat="1" ht="20.25">
      <c r="A372" s="25" t="s">
        <v>205</v>
      </c>
      <c r="B372" s="26" t="s">
        <v>51</v>
      </c>
      <c r="C372" s="26" t="s">
        <v>206</v>
      </c>
      <c r="D372" s="18"/>
      <c r="E372" s="17"/>
      <c r="F372" s="28">
        <f t="shared" ref="F372:U376" si="302">F373</f>
        <v>3279</v>
      </c>
      <c r="G372" s="28">
        <f t="shared" si="302"/>
        <v>3279</v>
      </c>
      <c r="H372" s="28">
        <f t="shared" si="302"/>
        <v>0</v>
      </c>
      <c r="I372" s="28">
        <f t="shared" si="302"/>
        <v>0</v>
      </c>
      <c r="J372" s="28">
        <f t="shared" si="302"/>
        <v>0</v>
      </c>
      <c r="K372" s="28">
        <f t="shared" si="302"/>
        <v>0</v>
      </c>
      <c r="L372" s="28">
        <f t="shared" si="302"/>
        <v>3279</v>
      </c>
      <c r="M372" s="28">
        <f t="shared" si="302"/>
        <v>3279</v>
      </c>
      <c r="N372" s="28">
        <f t="shared" si="302"/>
        <v>0</v>
      </c>
      <c r="O372" s="28">
        <f t="shared" si="302"/>
        <v>0</v>
      </c>
      <c r="P372" s="28">
        <f t="shared" si="302"/>
        <v>0</v>
      </c>
      <c r="Q372" s="28">
        <f t="shared" si="302"/>
        <v>0</v>
      </c>
      <c r="R372" s="28">
        <f t="shared" si="302"/>
        <v>3279</v>
      </c>
      <c r="S372" s="28">
        <f t="shared" si="302"/>
        <v>3279</v>
      </c>
      <c r="T372" s="28">
        <f t="shared" si="302"/>
        <v>0</v>
      </c>
      <c r="U372" s="28">
        <f t="shared" si="302"/>
        <v>0</v>
      </c>
      <c r="V372" s="28">
        <f t="shared" ref="T372:Y376" si="303">V373</f>
        <v>0</v>
      </c>
      <c r="W372" s="28">
        <f t="shared" si="303"/>
        <v>0</v>
      </c>
      <c r="X372" s="28">
        <f t="shared" si="303"/>
        <v>3279</v>
      </c>
      <c r="Y372" s="28">
        <f t="shared" si="303"/>
        <v>3279</v>
      </c>
    </row>
    <row r="373" spans="1:25" s="100" customFormat="1" ht="33.75">
      <c r="A373" s="32" t="s">
        <v>113</v>
      </c>
      <c r="B373" s="33" t="s">
        <v>51</v>
      </c>
      <c r="C373" s="33" t="s">
        <v>206</v>
      </c>
      <c r="D373" s="52" t="s">
        <v>114</v>
      </c>
      <c r="E373" s="32"/>
      <c r="F373" s="35">
        <f t="shared" si="302"/>
        <v>3279</v>
      </c>
      <c r="G373" s="35">
        <f t="shared" si="302"/>
        <v>3279</v>
      </c>
      <c r="H373" s="35">
        <f t="shared" si="302"/>
        <v>0</v>
      </c>
      <c r="I373" s="35">
        <f t="shared" si="302"/>
        <v>0</v>
      </c>
      <c r="J373" s="35">
        <f t="shared" si="302"/>
        <v>0</v>
      </c>
      <c r="K373" s="35">
        <f t="shared" si="302"/>
        <v>0</v>
      </c>
      <c r="L373" s="35">
        <f t="shared" si="302"/>
        <v>3279</v>
      </c>
      <c r="M373" s="35">
        <f t="shared" si="302"/>
        <v>3279</v>
      </c>
      <c r="N373" s="35">
        <f t="shared" si="302"/>
        <v>0</v>
      </c>
      <c r="O373" s="35">
        <f t="shared" si="302"/>
        <v>0</v>
      </c>
      <c r="P373" s="35">
        <f t="shared" si="302"/>
        <v>0</v>
      </c>
      <c r="Q373" s="35">
        <f t="shared" si="302"/>
        <v>0</v>
      </c>
      <c r="R373" s="35">
        <f t="shared" si="302"/>
        <v>3279</v>
      </c>
      <c r="S373" s="35">
        <f t="shared" si="302"/>
        <v>3279</v>
      </c>
      <c r="T373" s="35">
        <f t="shared" si="303"/>
        <v>0</v>
      </c>
      <c r="U373" s="35">
        <f t="shared" si="303"/>
        <v>0</v>
      </c>
      <c r="V373" s="35">
        <f t="shared" si="303"/>
        <v>0</v>
      </c>
      <c r="W373" s="35">
        <f t="shared" si="303"/>
        <v>0</v>
      </c>
      <c r="X373" s="35">
        <f t="shared" si="303"/>
        <v>3279</v>
      </c>
      <c r="Y373" s="35">
        <f t="shared" si="303"/>
        <v>3279</v>
      </c>
    </row>
    <row r="374" spans="1:25" s="100" customFormat="1" ht="20.25">
      <c r="A374" s="32" t="s">
        <v>53</v>
      </c>
      <c r="B374" s="33" t="s">
        <v>51</v>
      </c>
      <c r="C374" s="33" t="s">
        <v>206</v>
      </c>
      <c r="D374" s="52" t="s">
        <v>207</v>
      </c>
      <c r="E374" s="32"/>
      <c r="F374" s="35">
        <f t="shared" si="302"/>
        <v>3279</v>
      </c>
      <c r="G374" s="35">
        <f t="shared" si="302"/>
        <v>3279</v>
      </c>
      <c r="H374" s="35">
        <f t="shared" si="302"/>
        <v>0</v>
      </c>
      <c r="I374" s="35">
        <f t="shared" si="302"/>
        <v>0</v>
      </c>
      <c r="J374" s="35">
        <f t="shared" si="302"/>
        <v>0</v>
      </c>
      <c r="K374" s="35">
        <f t="shared" si="302"/>
        <v>0</v>
      </c>
      <c r="L374" s="35">
        <f t="shared" si="302"/>
        <v>3279</v>
      </c>
      <c r="M374" s="35">
        <f t="shared" si="302"/>
        <v>3279</v>
      </c>
      <c r="N374" s="35">
        <f t="shared" si="302"/>
        <v>0</v>
      </c>
      <c r="O374" s="35">
        <f t="shared" si="302"/>
        <v>0</v>
      </c>
      <c r="P374" s="35">
        <f t="shared" si="302"/>
        <v>0</v>
      </c>
      <c r="Q374" s="35">
        <f t="shared" si="302"/>
        <v>0</v>
      </c>
      <c r="R374" s="35">
        <f t="shared" si="302"/>
        <v>3279</v>
      </c>
      <c r="S374" s="35">
        <f t="shared" si="302"/>
        <v>3279</v>
      </c>
      <c r="T374" s="35">
        <f t="shared" si="303"/>
        <v>0</v>
      </c>
      <c r="U374" s="35">
        <f t="shared" si="303"/>
        <v>0</v>
      </c>
      <c r="V374" s="35">
        <f t="shared" si="303"/>
        <v>0</v>
      </c>
      <c r="W374" s="35">
        <f t="shared" si="303"/>
        <v>0</v>
      </c>
      <c r="X374" s="35">
        <f t="shared" si="303"/>
        <v>3279</v>
      </c>
      <c r="Y374" s="35">
        <f t="shared" si="303"/>
        <v>3279</v>
      </c>
    </row>
    <row r="375" spans="1:25" s="100" customFormat="1" ht="50.25">
      <c r="A375" s="32" t="s">
        <v>69</v>
      </c>
      <c r="B375" s="33" t="s">
        <v>51</v>
      </c>
      <c r="C375" s="33" t="s">
        <v>206</v>
      </c>
      <c r="D375" s="52" t="s">
        <v>208</v>
      </c>
      <c r="E375" s="32"/>
      <c r="F375" s="35">
        <f t="shared" si="302"/>
        <v>3279</v>
      </c>
      <c r="G375" s="35">
        <f t="shared" si="302"/>
        <v>3279</v>
      </c>
      <c r="H375" s="35">
        <f t="shared" si="302"/>
        <v>0</v>
      </c>
      <c r="I375" s="35">
        <f t="shared" si="302"/>
        <v>0</v>
      </c>
      <c r="J375" s="35">
        <f t="shared" si="302"/>
        <v>0</v>
      </c>
      <c r="K375" s="35">
        <f t="shared" si="302"/>
        <v>0</v>
      </c>
      <c r="L375" s="35">
        <f t="shared" si="302"/>
        <v>3279</v>
      </c>
      <c r="M375" s="35">
        <f t="shared" si="302"/>
        <v>3279</v>
      </c>
      <c r="N375" s="35">
        <f t="shared" si="302"/>
        <v>0</v>
      </c>
      <c r="O375" s="35">
        <f t="shared" si="302"/>
        <v>0</v>
      </c>
      <c r="P375" s="35">
        <f t="shared" si="302"/>
        <v>0</v>
      </c>
      <c r="Q375" s="35">
        <f t="shared" si="302"/>
        <v>0</v>
      </c>
      <c r="R375" s="35">
        <f t="shared" si="302"/>
        <v>3279</v>
      </c>
      <c r="S375" s="35">
        <f t="shared" si="302"/>
        <v>3279</v>
      </c>
      <c r="T375" s="35">
        <f t="shared" si="303"/>
        <v>0</v>
      </c>
      <c r="U375" s="35">
        <f t="shared" si="303"/>
        <v>0</v>
      </c>
      <c r="V375" s="35">
        <f t="shared" si="303"/>
        <v>0</v>
      </c>
      <c r="W375" s="35">
        <f t="shared" si="303"/>
        <v>0</v>
      </c>
      <c r="X375" s="35">
        <f t="shared" si="303"/>
        <v>3279</v>
      </c>
      <c r="Y375" s="35">
        <f t="shared" si="303"/>
        <v>3279</v>
      </c>
    </row>
    <row r="376" spans="1:25" s="100" customFormat="1" ht="33.75">
      <c r="A376" s="32" t="s">
        <v>42</v>
      </c>
      <c r="B376" s="33" t="s">
        <v>51</v>
      </c>
      <c r="C376" s="33" t="s">
        <v>206</v>
      </c>
      <c r="D376" s="52" t="s">
        <v>208</v>
      </c>
      <c r="E376" s="40">
        <v>200</v>
      </c>
      <c r="F376" s="35">
        <f t="shared" si="302"/>
        <v>3279</v>
      </c>
      <c r="G376" s="35">
        <f t="shared" si="302"/>
        <v>3279</v>
      </c>
      <c r="H376" s="35">
        <f t="shared" si="302"/>
        <v>0</v>
      </c>
      <c r="I376" s="35">
        <f t="shared" si="302"/>
        <v>0</v>
      </c>
      <c r="J376" s="35">
        <f t="shared" si="302"/>
        <v>0</v>
      </c>
      <c r="K376" s="35">
        <f t="shared" si="302"/>
        <v>0</v>
      </c>
      <c r="L376" s="35">
        <f t="shared" si="302"/>
        <v>3279</v>
      </c>
      <c r="M376" s="35">
        <f t="shared" si="302"/>
        <v>3279</v>
      </c>
      <c r="N376" s="35">
        <f t="shared" si="302"/>
        <v>0</v>
      </c>
      <c r="O376" s="35">
        <f t="shared" si="302"/>
        <v>0</v>
      </c>
      <c r="P376" s="35">
        <f t="shared" si="302"/>
        <v>0</v>
      </c>
      <c r="Q376" s="35">
        <f t="shared" si="302"/>
        <v>0</v>
      </c>
      <c r="R376" s="35">
        <f t="shared" si="302"/>
        <v>3279</v>
      </c>
      <c r="S376" s="35">
        <f t="shared" si="302"/>
        <v>3279</v>
      </c>
      <c r="T376" s="35">
        <f t="shared" si="303"/>
        <v>0</v>
      </c>
      <c r="U376" s="35">
        <f t="shared" si="303"/>
        <v>0</v>
      </c>
      <c r="V376" s="35">
        <f t="shared" si="303"/>
        <v>0</v>
      </c>
      <c r="W376" s="35">
        <f t="shared" si="303"/>
        <v>0</v>
      </c>
      <c r="X376" s="35">
        <f t="shared" si="303"/>
        <v>3279</v>
      </c>
      <c r="Y376" s="35">
        <f t="shared" si="303"/>
        <v>3279</v>
      </c>
    </row>
    <row r="377" spans="1:25" s="100" customFormat="1" ht="50.25">
      <c r="A377" s="32" t="s">
        <v>43</v>
      </c>
      <c r="B377" s="33" t="s">
        <v>51</v>
      </c>
      <c r="C377" s="33" t="s">
        <v>206</v>
      </c>
      <c r="D377" s="52" t="s">
        <v>208</v>
      </c>
      <c r="E377" s="40">
        <v>240</v>
      </c>
      <c r="F377" s="35">
        <v>3279</v>
      </c>
      <c r="G377" s="35">
        <v>3279</v>
      </c>
      <c r="H377" s="36"/>
      <c r="I377" s="36"/>
      <c r="J377" s="36"/>
      <c r="K377" s="37"/>
      <c r="L377" s="35">
        <f>F377+H377+I377+J377+K377</f>
        <v>3279</v>
      </c>
      <c r="M377" s="35">
        <f>G377+K377</f>
        <v>3279</v>
      </c>
      <c r="N377" s="36"/>
      <c r="O377" s="36"/>
      <c r="P377" s="36"/>
      <c r="Q377" s="37"/>
      <c r="R377" s="35">
        <f>L377+N377+O377+P377+Q377</f>
        <v>3279</v>
      </c>
      <c r="S377" s="35">
        <f>M377+Q377</f>
        <v>3279</v>
      </c>
      <c r="T377" s="36"/>
      <c r="U377" s="36"/>
      <c r="V377" s="36"/>
      <c r="W377" s="37"/>
      <c r="X377" s="35">
        <f>R377+T377+U377+V377+W377</f>
        <v>3279</v>
      </c>
      <c r="Y377" s="35">
        <f>S377+W377</f>
        <v>3279</v>
      </c>
    </row>
    <row r="378" spans="1:25" s="20" customFormat="1" ht="15" customHeight="1">
      <c r="A378" s="16"/>
      <c r="B378" s="17"/>
      <c r="C378" s="17"/>
      <c r="D378" s="18"/>
      <c r="E378" s="17"/>
      <c r="F378" s="99"/>
      <c r="G378" s="99"/>
      <c r="H378" s="99"/>
      <c r="I378" s="99"/>
      <c r="J378" s="99"/>
      <c r="K378" s="99"/>
      <c r="L378" s="99"/>
      <c r="M378" s="99"/>
      <c r="N378" s="99"/>
      <c r="O378" s="99"/>
      <c r="P378" s="99"/>
      <c r="Q378" s="99"/>
      <c r="R378" s="99">
        <v>0</v>
      </c>
      <c r="S378" s="99"/>
      <c r="T378" s="99"/>
      <c r="U378" s="99"/>
      <c r="V378" s="99"/>
      <c r="W378" s="99"/>
      <c r="X378" s="99">
        <v>0</v>
      </c>
      <c r="Y378" s="99"/>
    </row>
    <row r="379" spans="1:25" s="31" customFormat="1" ht="18.75">
      <c r="A379" s="25" t="s">
        <v>209</v>
      </c>
      <c r="B379" s="26" t="s">
        <v>51</v>
      </c>
      <c r="C379" s="26" t="s">
        <v>210</v>
      </c>
      <c r="D379" s="44"/>
      <c r="E379" s="26"/>
      <c r="F379" s="28">
        <f>F380</f>
        <v>102794</v>
      </c>
      <c r="G379" s="28">
        <f>G380</f>
        <v>72026</v>
      </c>
      <c r="H379" s="28">
        <f t="shared" ref="H379:Y379" si="304">H380</f>
        <v>0</v>
      </c>
      <c r="I379" s="28">
        <f t="shared" si="304"/>
        <v>0</v>
      </c>
      <c r="J379" s="28">
        <f t="shared" si="304"/>
        <v>0</v>
      </c>
      <c r="K379" s="28">
        <f t="shared" si="304"/>
        <v>0</v>
      </c>
      <c r="L379" s="28">
        <f t="shared" si="304"/>
        <v>102794</v>
      </c>
      <c r="M379" s="28">
        <f t="shared" si="304"/>
        <v>72026</v>
      </c>
      <c r="N379" s="28">
        <f t="shared" si="304"/>
        <v>0</v>
      </c>
      <c r="O379" s="28">
        <f t="shared" si="304"/>
        <v>0</v>
      </c>
      <c r="P379" s="28">
        <f t="shared" si="304"/>
        <v>0</v>
      </c>
      <c r="Q379" s="28">
        <f t="shared" si="304"/>
        <v>0</v>
      </c>
      <c r="R379" s="28">
        <f t="shared" si="304"/>
        <v>102794</v>
      </c>
      <c r="S379" s="28">
        <f t="shared" si="304"/>
        <v>72026</v>
      </c>
      <c r="T379" s="28">
        <f t="shared" si="304"/>
        <v>0</v>
      </c>
      <c r="U379" s="28">
        <f t="shared" si="304"/>
        <v>0</v>
      </c>
      <c r="V379" s="28">
        <f t="shared" si="304"/>
        <v>0</v>
      </c>
      <c r="W379" s="28">
        <f t="shared" si="304"/>
        <v>0</v>
      </c>
      <c r="X379" s="28">
        <f t="shared" si="304"/>
        <v>102794</v>
      </c>
      <c r="Y379" s="28">
        <f t="shared" si="304"/>
        <v>72026</v>
      </c>
    </row>
    <row r="380" spans="1:25" s="39" customFormat="1" ht="49.5">
      <c r="A380" s="32" t="s">
        <v>139</v>
      </c>
      <c r="B380" s="33" t="s">
        <v>51</v>
      </c>
      <c r="C380" s="33" t="s">
        <v>210</v>
      </c>
      <c r="D380" s="52" t="s">
        <v>140</v>
      </c>
      <c r="E380" s="33"/>
      <c r="F380" s="35">
        <f>F381+F385+F389+F397+F400+F403+F406+F412+F415+F420+F409</f>
        <v>102794</v>
      </c>
      <c r="G380" s="35">
        <f>G381+G385+G389+G397+G400+G403+G406+G412+G415+G420+G409</f>
        <v>72026</v>
      </c>
      <c r="H380" s="35">
        <f t="shared" ref="H380:M380" si="305">H381+H385+H389+H397+H400+H403+H406+H412+H415+H420+H409</f>
        <v>0</v>
      </c>
      <c r="I380" s="35">
        <f t="shared" si="305"/>
        <v>0</v>
      </c>
      <c r="J380" s="35">
        <f t="shared" si="305"/>
        <v>0</v>
      </c>
      <c r="K380" s="35">
        <f t="shared" si="305"/>
        <v>0</v>
      </c>
      <c r="L380" s="35">
        <f t="shared" si="305"/>
        <v>102794</v>
      </c>
      <c r="M380" s="35">
        <f t="shared" si="305"/>
        <v>72026</v>
      </c>
      <c r="N380" s="35">
        <f t="shared" ref="N380:S380" si="306">N381+N385+N389+N397+N400+N403+N406+N412+N415+N420+N409</f>
        <v>0</v>
      </c>
      <c r="O380" s="35">
        <f t="shared" si="306"/>
        <v>0</v>
      </c>
      <c r="P380" s="35">
        <f t="shared" si="306"/>
        <v>0</v>
      </c>
      <c r="Q380" s="35">
        <f t="shared" si="306"/>
        <v>0</v>
      </c>
      <c r="R380" s="35">
        <f t="shared" si="306"/>
        <v>102794</v>
      </c>
      <c r="S380" s="35">
        <f t="shared" si="306"/>
        <v>72026</v>
      </c>
      <c r="T380" s="35">
        <f t="shared" ref="T380:Y380" si="307">T381+T385+T389+T397+T400+T403+T406+T412+T415+T420+T409</f>
        <v>0</v>
      </c>
      <c r="U380" s="35">
        <f t="shared" si="307"/>
        <v>0</v>
      </c>
      <c r="V380" s="35">
        <f t="shared" si="307"/>
        <v>0</v>
      </c>
      <c r="W380" s="35">
        <f t="shared" si="307"/>
        <v>0</v>
      </c>
      <c r="X380" s="35">
        <f t="shared" si="307"/>
        <v>102794</v>
      </c>
      <c r="Y380" s="35">
        <f t="shared" si="307"/>
        <v>72026</v>
      </c>
    </row>
    <row r="381" spans="1:25" s="39" customFormat="1" ht="33">
      <c r="A381" s="32" t="s">
        <v>95</v>
      </c>
      <c r="B381" s="33" t="s">
        <v>51</v>
      </c>
      <c r="C381" s="33" t="s">
        <v>210</v>
      </c>
      <c r="D381" s="52" t="s">
        <v>211</v>
      </c>
      <c r="E381" s="33"/>
      <c r="F381" s="35">
        <f t="shared" ref="F381:U383" si="308">F382</f>
        <v>3044</v>
      </c>
      <c r="G381" s="35">
        <f t="shared" si="308"/>
        <v>0</v>
      </c>
      <c r="H381" s="35">
        <f t="shared" si="308"/>
        <v>0</v>
      </c>
      <c r="I381" s="35">
        <f t="shared" si="308"/>
        <v>0</v>
      </c>
      <c r="J381" s="35">
        <f t="shared" si="308"/>
        <v>0</v>
      </c>
      <c r="K381" s="35">
        <f t="shared" si="308"/>
        <v>0</v>
      </c>
      <c r="L381" s="35">
        <f t="shared" si="308"/>
        <v>3044</v>
      </c>
      <c r="M381" s="35">
        <f t="shared" si="308"/>
        <v>0</v>
      </c>
      <c r="N381" s="35">
        <f t="shared" si="308"/>
        <v>0</v>
      </c>
      <c r="O381" s="35">
        <f t="shared" si="308"/>
        <v>0</v>
      </c>
      <c r="P381" s="35">
        <f t="shared" si="308"/>
        <v>0</v>
      </c>
      <c r="Q381" s="35">
        <f t="shared" si="308"/>
        <v>0</v>
      </c>
      <c r="R381" s="35">
        <f t="shared" si="308"/>
        <v>3044</v>
      </c>
      <c r="S381" s="35">
        <f t="shared" si="308"/>
        <v>0</v>
      </c>
      <c r="T381" s="35">
        <f t="shared" si="308"/>
        <v>0</v>
      </c>
      <c r="U381" s="35">
        <f t="shared" si="308"/>
        <v>0</v>
      </c>
      <c r="V381" s="35">
        <f t="shared" ref="T381:Y383" si="309">V382</f>
        <v>0</v>
      </c>
      <c r="W381" s="35">
        <f t="shared" si="309"/>
        <v>0</v>
      </c>
      <c r="X381" s="35">
        <f t="shared" si="309"/>
        <v>3044</v>
      </c>
      <c r="Y381" s="35">
        <f t="shared" si="309"/>
        <v>0</v>
      </c>
    </row>
    <row r="382" spans="1:25" s="39" customFormat="1" ht="33">
      <c r="A382" s="32" t="s">
        <v>212</v>
      </c>
      <c r="B382" s="33" t="s">
        <v>51</v>
      </c>
      <c r="C382" s="33" t="s">
        <v>210</v>
      </c>
      <c r="D382" s="52" t="s">
        <v>213</v>
      </c>
      <c r="E382" s="33"/>
      <c r="F382" s="35">
        <f t="shared" si="308"/>
        <v>3044</v>
      </c>
      <c r="G382" s="35">
        <f t="shared" si="308"/>
        <v>0</v>
      </c>
      <c r="H382" s="35">
        <f t="shared" si="308"/>
        <v>0</v>
      </c>
      <c r="I382" s="35">
        <f t="shared" si="308"/>
        <v>0</v>
      </c>
      <c r="J382" s="35">
        <f t="shared" si="308"/>
        <v>0</v>
      </c>
      <c r="K382" s="35">
        <f t="shared" si="308"/>
        <v>0</v>
      </c>
      <c r="L382" s="35">
        <f t="shared" si="308"/>
        <v>3044</v>
      </c>
      <c r="M382" s="35">
        <f t="shared" si="308"/>
        <v>0</v>
      </c>
      <c r="N382" s="35">
        <f t="shared" si="308"/>
        <v>0</v>
      </c>
      <c r="O382" s="35">
        <f t="shared" si="308"/>
        <v>0</v>
      </c>
      <c r="P382" s="35">
        <f t="shared" si="308"/>
        <v>0</v>
      </c>
      <c r="Q382" s="35">
        <f t="shared" si="308"/>
        <v>0</v>
      </c>
      <c r="R382" s="35">
        <f t="shared" si="308"/>
        <v>3044</v>
      </c>
      <c r="S382" s="35">
        <f t="shared" si="308"/>
        <v>0</v>
      </c>
      <c r="T382" s="35">
        <f t="shared" si="309"/>
        <v>0</v>
      </c>
      <c r="U382" s="35">
        <f t="shared" si="309"/>
        <v>0</v>
      </c>
      <c r="V382" s="35">
        <f t="shared" si="309"/>
        <v>0</v>
      </c>
      <c r="W382" s="35">
        <f t="shared" si="309"/>
        <v>0</v>
      </c>
      <c r="X382" s="35">
        <f t="shared" si="309"/>
        <v>3044</v>
      </c>
      <c r="Y382" s="35">
        <f t="shared" si="309"/>
        <v>0</v>
      </c>
    </row>
    <row r="383" spans="1:25" s="39" customFormat="1" ht="49.5">
      <c r="A383" s="32" t="s">
        <v>99</v>
      </c>
      <c r="B383" s="33" t="s">
        <v>51</v>
      </c>
      <c r="C383" s="33" t="s">
        <v>210</v>
      </c>
      <c r="D383" s="52" t="s">
        <v>213</v>
      </c>
      <c r="E383" s="40">
        <v>600</v>
      </c>
      <c r="F383" s="35">
        <f t="shared" si="308"/>
        <v>3044</v>
      </c>
      <c r="G383" s="35">
        <f t="shared" si="308"/>
        <v>0</v>
      </c>
      <c r="H383" s="35">
        <f t="shared" si="308"/>
        <v>0</v>
      </c>
      <c r="I383" s="35">
        <f t="shared" si="308"/>
        <v>0</v>
      </c>
      <c r="J383" s="35">
        <f t="shared" si="308"/>
        <v>0</v>
      </c>
      <c r="K383" s="35">
        <f t="shared" si="308"/>
        <v>0</v>
      </c>
      <c r="L383" s="35">
        <f t="shared" si="308"/>
        <v>3044</v>
      </c>
      <c r="M383" s="35">
        <f t="shared" si="308"/>
        <v>0</v>
      </c>
      <c r="N383" s="35">
        <f t="shared" si="308"/>
        <v>0</v>
      </c>
      <c r="O383" s="35">
        <f t="shared" si="308"/>
        <v>0</v>
      </c>
      <c r="P383" s="35">
        <f t="shared" si="308"/>
        <v>0</v>
      </c>
      <c r="Q383" s="35">
        <f t="shared" si="308"/>
        <v>0</v>
      </c>
      <c r="R383" s="35">
        <f t="shared" si="308"/>
        <v>3044</v>
      </c>
      <c r="S383" s="35">
        <f t="shared" si="308"/>
        <v>0</v>
      </c>
      <c r="T383" s="35">
        <f t="shared" si="309"/>
        <v>0</v>
      </c>
      <c r="U383" s="35">
        <f t="shared" si="309"/>
        <v>0</v>
      </c>
      <c r="V383" s="35">
        <f t="shared" si="309"/>
        <v>0</v>
      </c>
      <c r="W383" s="35">
        <f t="shared" si="309"/>
        <v>0</v>
      </c>
      <c r="X383" s="35">
        <f t="shared" si="309"/>
        <v>3044</v>
      </c>
      <c r="Y383" s="35">
        <f t="shared" si="309"/>
        <v>0</v>
      </c>
    </row>
    <row r="384" spans="1:25" s="39" customFormat="1" ht="16.5">
      <c r="A384" s="32" t="s">
        <v>181</v>
      </c>
      <c r="B384" s="33" t="s">
        <v>51</v>
      </c>
      <c r="C384" s="33" t="s">
        <v>210</v>
      </c>
      <c r="D384" s="52" t="s">
        <v>213</v>
      </c>
      <c r="E384" s="40">
        <v>610</v>
      </c>
      <c r="F384" s="35">
        <v>3044</v>
      </c>
      <c r="G384" s="35"/>
      <c r="H384" s="36"/>
      <c r="I384" s="36"/>
      <c r="J384" s="36"/>
      <c r="K384" s="37"/>
      <c r="L384" s="35">
        <f>F384+H384+I384+J384+K384</f>
        <v>3044</v>
      </c>
      <c r="M384" s="35">
        <f>G384+K384</f>
        <v>0</v>
      </c>
      <c r="N384" s="36"/>
      <c r="O384" s="36"/>
      <c r="P384" s="36"/>
      <c r="Q384" s="37"/>
      <c r="R384" s="35">
        <f>L384+N384+O384+P384+Q384</f>
        <v>3044</v>
      </c>
      <c r="S384" s="35">
        <f>M384+Q384</f>
        <v>0</v>
      </c>
      <c r="T384" s="36"/>
      <c r="U384" s="36"/>
      <c r="V384" s="36"/>
      <c r="W384" s="37"/>
      <c r="X384" s="35">
        <f>R384+T384+U384+V384+W384</f>
        <v>3044</v>
      </c>
      <c r="Y384" s="35">
        <f>S384+W384</f>
        <v>0</v>
      </c>
    </row>
    <row r="385" spans="1:25" s="51" customFormat="1" ht="16.5" hidden="1">
      <c r="A385" s="32" t="s">
        <v>85</v>
      </c>
      <c r="B385" s="33" t="s">
        <v>51</v>
      </c>
      <c r="C385" s="33" t="s">
        <v>210</v>
      </c>
      <c r="D385" s="52" t="s">
        <v>214</v>
      </c>
      <c r="E385" s="33"/>
      <c r="F385" s="59"/>
      <c r="G385" s="59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</row>
    <row r="386" spans="1:25" s="51" customFormat="1" ht="16.5" hidden="1">
      <c r="A386" s="32" t="s">
        <v>215</v>
      </c>
      <c r="B386" s="33" t="s">
        <v>51</v>
      </c>
      <c r="C386" s="33" t="s">
        <v>210</v>
      </c>
      <c r="D386" s="52" t="s">
        <v>216</v>
      </c>
      <c r="E386" s="33"/>
      <c r="F386" s="59"/>
      <c r="G386" s="59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</row>
    <row r="387" spans="1:25" s="51" customFormat="1" ht="33" hidden="1">
      <c r="A387" s="32" t="s">
        <v>42</v>
      </c>
      <c r="B387" s="33" t="s">
        <v>51</v>
      </c>
      <c r="C387" s="33" t="s">
        <v>210</v>
      </c>
      <c r="D387" s="52" t="s">
        <v>216</v>
      </c>
      <c r="E387" s="40">
        <v>200</v>
      </c>
      <c r="F387" s="59"/>
      <c r="G387" s="59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</row>
    <row r="388" spans="1:25" s="67" customFormat="1" ht="49.5" hidden="1">
      <c r="A388" s="72" t="s">
        <v>43</v>
      </c>
      <c r="B388" s="64" t="s">
        <v>51</v>
      </c>
      <c r="C388" s="64" t="s">
        <v>210</v>
      </c>
      <c r="D388" s="98" t="s">
        <v>216</v>
      </c>
      <c r="E388" s="66">
        <v>240</v>
      </c>
      <c r="F388" s="60"/>
      <c r="G388" s="60"/>
      <c r="H388" s="56"/>
      <c r="I388" s="56"/>
      <c r="J388" s="56"/>
      <c r="K388" s="56"/>
      <c r="L388" s="56">
        <f>F388+H388+I388+J388+K388</f>
        <v>0</v>
      </c>
      <c r="M388" s="56">
        <f>G388+K388</f>
        <v>0</v>
      </c>
      <c r="N388" s="56"/>
      <c r="O388" s="56"/>
      <c r="P388" s="56"/>
      <c r="Q388" s="56"/>
      <c r="R388" s="56">
        <f>L388+N388+O388+P388+Q388</f>
        <v>0</v>
      </c>
      <c r="S388" s="56">
        <f>M388+Q388</f>
        <v>0</v>
      </c>
      <c r="T388" s="56"/>
      <c r="U388" s="56"/>
      <c r="V388" s="56"/>
      <c r="W388" s="56"/>
      <c r="X388" s="56">
        <f>R388+T388+U388+V388+W388</f>
        <v>0</v>
      </c>
      <c r="Y388" s="56">
        <f>S388+W388</f>
        <v>0</v>
      </c>
    </row>
    <row r="389" spans="1:25" s="41" customFormat="1" ht="33">
      <c r="A389" s="42" t="s">
        <v>125</v>
      </c>
      <c r="B389" s="33" t="s">
        <v>51</v>
      </c>
      <c r="C389" s="33" t="s">
        <v>210</v>
      </c>
      <c r="D389" s="52" t="s">
        <v>217</v>
      </c>
      <c r="E389" s="33"/>
      <c r="F389" s="35">
        <f>F390</f>
        <v>14502</v>
      </c>
      <c r="G389" s="35">
        <f>G390</f>
        <v>0</v>
      </c>
      <c r="H389" s="35">
        <f t="shared" ref="H389:Y389" si="310">H390</f>
        <v>0</v>
      </c>
      <c r="I389" s="35">
        <f t="shared" si="310"/>
        <v>0</v>
      </c>
      <c r="J389" s="35">
        <f t="shared" si="310"/>
        <v>0</v>
      </c>
      <c r="K389" s="35">
        <f t="shared" si="310"/>
        <v>0</v>
      </c>
      <c r="L389" s="35">
        <f t="shared" si="310"/>
        <v>14502</v>
      </c>
      <c r="M389" s="35">
        <f t="shared" si="310"/>
        <v>0</v>
      </c>
      <c r="N389" s="35">
        <f t="shared" si="310"/>
        <v>0</v>
      </c>
      <c r="O389" s="35">
        <f t="shared" si="310"/>
        <v>0</v>
      </c>
      <c r="P389" s="35">
        <f t="shared" si="310"/>
        <v>0</v>
      </c>
      <c r="Q389" s="35">
        <f t="shared" si="310"/>
        <v>0</v>
      </c>
      <c r="R389" s="35">
        <f t="shared" si="310"/>
        <v>14502</v>
      </c>
      <c r="S389" s="35">
        <f t="shared" si="310"/>
        <v>0</v>
      </c>
      <c r="T389" s="35">
        <f t="shared" si="310"/>
        <v>0</v>
      </c>
      <c r="U389" s="35">
        <f t="shared" si="310"/>
        <v>0</v>
      </c>
      <c r="V389" s="35">
        <f t="shared" si="310"/>
        <v>0</v>
      </c>
      <c r="W389" s="35">
        <f t="shared" si="310"/>
        <v>0</v>
      </c>
      <c r="X389" s="35">
        <f t="shared" si="310"/>
        <v>14502</v>
      </c>
      <c r="Y389" s="35">
        <f t="shared" si="310"/>
        <v>0</v>
      </c>
    </row>
    <row r="390" spans="1:25" s="41" customFormat="1" ht="33">
      <c r="A390" s="42" t="s">
        <v>212</v>
      </c>
      <c r="B390" s="33" t="s">
        <v>51</v>
      </c>
      <c r="C390" s="33" t="s">
        <v>210</v>
      </c>
      <c r="D390" s="52" t="s">
        <v>218</v>
      </c>
      <c r="E390" s="33"/>
      <c r="F390" s="35">
        <f>F391+F393+F395</f>
        <v>14502</v>
      </c>
      <c r="G390" s="35">
        <f>G391+G393+G395</f>
        <v>0</v>
      </c>
      <c r="H390" s="35">
        <f t="shared" ref="H390:M390" si="311">H391+H393+H395</f>
        <v>0</v>
      </c>
      <c r="I390" s="35">
        <f t="shared" si="311"/>
        <v>0</v>
      </c>
      <c r="J390" s="35">
        <f t="shared" si="311"/>
        <v>0</v>
      </c>
      <c r="K390" s="35">
        <f t="shared" si="311"/>
        <v>0</v>
      </c>
      <c r="L390" s="35">
        <f t="shared" si="311"/>
        <v>14502</v>
      </c>
      <c r="M390" s="35">
        <f t="shared" si="311"/>
        <v>0</v>
      </c>
      <c r="N390" s="35">
        <f t="shared" ref="N390:S390" si="312">N391+N393+N395</f>
        <v>0</v>
      </c>
      <c r="O390" s="35">
        <f t="shared" si="312"/>
        <v>0</v>
      </c>
      <c r="P390" s="35">
        <f t="shared" si="312"/>
        <v>0</v>
      </c>
      <c r="Q390" s="35">
        <f t="shared" si="312"/>
        <v>0</v>
      </c>
      <c r="R390" s="35">
        <f t="shared" si="312"/>
        <v>14502</v>
      </c>
      <c r="S390" s="35">
        <f t="shared" si="312"/>
        <v>0</v>
      </c>
      <c r="T390" s="35">
        <f t="shared" ref="T390:Y390" si="313">T391+T393+T395</f>
        <v>0</v>
      </c>
      <c r="U390" s="35">
        <f t="shared" si="313"/>
        <v>0</v>
      </c>
      <c r="V390" s="35">
        <f t="shared" si="313"/>
        <v>0</v>
      </c>
      <c r="W390" s="35">
        <f t="shared" si="313"/>
        <v>0</v>
      </c>
      <c r="X390" s="35">
        <f t="shared" si="313"/>
        <v>14502</v>
      </c>
      <c r="Y390" s="35">
        <f t="shared" si="313"/>
        <v>0</v>
      </c>
    </row>
    <row r="391" spans="1:25" s="41" customFormat="1" ht="82.5">
      <c r="A391" s="32" t="s">
        <v>29</v>
      </c>
      <c r="B391" s="33" t="s">
        <v>51</v>
      </c>
      <c r="C391" s="33" t="s">
        <v>210</v>
      </c>
      <c r="D391" s="52" t="s">
        <v>218</v>
      </c>
      <c r="E391" s="40">
        <v>100</v>
      </c>
      <c r="F391" s="35">
        <f>F392</f>
        <v>6961</v>
      </c>
      <c r="G391" s="58">
        <f>G392</f>
        <v>0</v>
      </c>
      <c r="H391" s="35">
        <f t="shared" ref="H391:Y391" si="314">H392</f>
        <v>0</v>
      </c>
      <c r="I391" s="35">
        <f t="shared" si="314"/>
        <v>0</v>
      </c>
      <c r="J391" s="35">
        <f t="shared" si="314"/>
        <v>0</v>
      </c>
      <c r="K391" s="35">
        <f t="shared" si="314"/>
        <v>0</v>
      </c>
      <c r="L391" s="35">
        <f t="shared" si="314"/>
        <v>6961</v>
      </c>
      <c r="M391" s="35">
        <f t="shared" si="314"/>
        <v>0</v>
      </c>
      <c r="N391" s="35">
        <f t="shared" si="314"/>
        <v>0</v>
      </c>
      <c r="O391" s="35">
        <f t="shared" si="314"/>
        <v>0</v>
      </c>
      <c r="P391" s="35">
        <f t="shared" si="314"/>
        <v>0</v>
      </c>
      <c r="Q391" s="35">
        <f t="shared" si="314"/>
        <v>0</v>
      </c>
      <c r="R391" s="35">
        <f t="shared" si="314"/>
        <v>6961</v>
      </c>
      <c r="S391" s="35">
        <f t="shared" si="314"/>
        <v>0</v>
      </c>
      <c r="T391" s="35">
        <f t="shared" si="314"/>
        <v>0</v>
      </c>
      <c r="U391" s="35">
        <f t="shared" si="314"/>
        <v>0</v>
      </c>
      <c r="V391" s="35">
        <f t="shared" si="314"/>
        <v>0</v>
      </c>
      <c r="W391" s="35">
        <f t="shared" si="314"/>
        <v>0</v>
      </c>
      <c r="X391" s="35">
        <f t="shared" si="314"/>
        <v>6961</v>
      </c>
      <c r="Y391" s="35">
        <f t="shared" si="314"/>
        <v>0</v>
      </c>
    </row>
    <row r="392" spans="1:25" s="41" customFormat="1" ht="33">
      <c r="A392" s="42" t="s">
        <v>129</v>
      </c>
      <c r="B392" s="33" t="s">
        <v>51</v>
      </c>
      <c r="C392" s="33" t="s">
        <v>210</v>
      </c>
      <c r="D392" s="52" t="s">
        <v>218</v>
      </c>
      <c r="E392" s="40">
        <v>110</v>
      </c>
      <c r="F392" s="35">
        <v>6961</v>
      </c>
      <c r="G392" s="35"/>
      <c r="H392" s="36"/>
      <c r="I392" s="36"/>
      <c r="J392" s="36"/>
      <c r="K392" s="37"/>
      <c r="L392" s="35">
        <f>F392+H392+I392+J392+K392</f>
        <v>6961</v>
      </c>
      <c r="M392" s="35">
        <f>G392+K392</f>
        <v>0</v>
      </c>
      <c r="N392" s="36"/>
      <c r="O392" s="36"/>
      <c r="P392" s="36"/>
      <c r="Q392" s="37"/>
      <c r="R392" s="35">
        <f>L392+N392+O392+P392+Q392</f>
        <v>6961</v>
      </c>
      <c r="S392" s="35">
        <f>M392+Q392</f>
        <v>0</v>
      </c>
      <c r="T392" s="36"/>
      <c r="U392" s="36"/>
      <c r="V392" s="36"/>
      <c r="W392" s="37"/>
      <c r="X392" s="35">
        <f>R392+T392+U392+V392+W392</f>
        <v>6961</v>
      </c>
      <c r="Y392" s="35">
        <f>S392+W392</f>
        <v>0</v>
      </c>
    </row>
    <row r="393" spans="1:25" s="41" customFormat="1" ht="33">
      <c r="A393" s="32" t="s">
        <v>42</v>
      </c>
      <c r="B393" s="33" t="s">
        <v>51</v>
      </c>
      <c r="C393" s="33" t="s">
        <v>210</v>
      </c>
      <c r="D393" s="52" t="s">
        <v>218</v>
      </c>
      <c r="E393" s="40">
        <v>200</v>
      </c>
      <c r="F393" s="35">
        <f>F394</f>
        <v>7526</v>
      </c>
      <c r="G393" s="35">
        <f>G394</f>
        <v>0</v>
      </c>
      <c r="H393" s="35">
        <f t="shared" ref="H393:Y393" si="315">H394</f>
        <v>0</v>
      </c>
      <c r="I393" s="35">
        <f t="shared" si="315"/>
        <v>0</v>
      </c>
      <c r="J393" s="35">
        <f t="shared" si="315"/>
        <v>0</v>
      </c>
      <c r="K393" s="35">
        <f t="shared" si="315"/>
        <v>0</v>
      </c>
      <c r="L393" s="35">
        <f t="shared" si="315"/>
        <v>7526</v>
      </c>
      <c r="M393" s="35">
        <f t="shared" si="315"/>
        <v>0</v>
      </c>
      <c r="N393" s="35">
        <f t="shared" si="315"/>
        <v>0</v>
      </c>
      <c r="O393" s="35">
        <f t="shared" si="315"/>
        <v>0</v>
      </c>
      <c r="P393" s="35">
        <f t="shared" si="315"/>
        <v>0</v>
      </c>
      <c r="Q393" s="35">
        <f t="shared" si="315"/>
        <v>0</v>
      </c>
      <c r="R393" s="35">
        <f t="shared" si="315"/>
        <v>7526</v>
      </c>
      <c r="S393" s="35">
        <f t="shared" si="315"/>
        <v>0</v>
      </c>
      <c r="T393" s="35">
        <f t="shared" si="315"/>
        <v>0</v>
      </c>
      <c r="U393" s="35">
        <f t="shared" si="315"/>
        <v>0</v>
      </c>
      <c r="V393" s="35">
        <f t="shared" si="315"/>
        <v>0</v>
      </c>
      <c r="W393" s="35">
        <f t="shared" si="315"/>
        <v>0</v>
      </c>
      <c r="X393" s="35">
        <f t="shared" si="315"/>
        <v>7526</v>
      </c>
      <c r="Y393" s="35">
        <f t="shared" si="315"/>
        <v>0</v>
      </c>
    </row>
    <row r="394" spans="1:25" s="41" customFormat="1" ht="49.5">
      <c r="A394" s="42" t="s">
        <v>43</v>
      </c>
      <c r="B394" s="33" t="s">
        <v>51</v>
      </c>
      <c r="C394" s="33" t="s">
        <v>210</v>
      </c>
      <c r="D394" s="52" t="s">
        <v>218</v>
      </c>
      <c r="E394" s="40">
        <v>240</v>
      </c>
      <c r="F394" s="35">
        <f>5678+1848</f>
        <v>7526</v>
      </c>
      <c r="G394" s="35"/>
      <c r="H394" s="36"/>
      <c r="I394" s="36"/>
      <c r="J394" s="36"/>
      <c r="K394" s="37"/>
      <c r="L394" s="35">
        <f>F394+H394+I394+J394+K394</f>
        <v>7526</v>
      </c>
      <c r="M394" s="35">
        <f>G394+K394</f>
        <v>0</v>
      </c>
      <c r="N394" s="36"/>
      <c r="O394" s="36"/>
      <c r="P394" s="36"/>
      <c r="Q394" s="37"/>
      <c r="R394" s="35">
        <f>L394+N394+O394+P394+Q394</f>
        <v>7526</v>
      </c>
      <c r="S394" s="35">
        <f>M394+Q394</f>
        <v>0</v>
      </c>
      <c r="T394" s="36"/>
      <c r="U394" s="36"/>
      <c r="V394" s="36"/>
      <c r="W394" s="37"/>
      <c r="X394" s="35">
        <f>R394+T394+U394+V394+W394</f>
        <v>7526</v>
      </c>
      <c r="Y394" s="35">
        <f>S394+W394</f>
        <v>0</v>
      </c>
    </row>
    <row r="395" spans="1:25" s="41" customFormat="1" ht="16.5">
      <c r="A395" s="32" t="s">
        <v>47</v>
      </c>
      <c r="B395" s="33" t="s">
        <v>51</v>
      </c>
      <c r="C395" s="33" t="s">
        <v>210</v>
      </c>
      <c r="D395" s="52" t="s">
        <v>218</v>
      </c>
      <c r="E395" s="40">
        <v>800</v>
      </c>
      <c r="F395" s="58">
        <f>F396</f>
        <v>15</v>
      </c>
      <c r="G395" s="58">
        <f>G396</f>
        <v>0</v>
      </c>
      <c r="H395" s="58">
        <f t="shared" ref="H395:Y395" si="316">H396</f>
        <v>0</v>
      </c>
      <c r="I395" s="58">
        <f t="shared" si="316"/>
        <v>0</v>
      </c>
      <c r="J395" s="58">
        <f t="shared" si="316"/>
        <v>0</v>
      </c>
      <c r="K395" s="58">
        <f t="shared" si="316"/>
        <v>0</v>
      </c>
      <c r="L395" s="58">
        <f t="shared" si="316"/>
        <v>15</v>
      </c>
      <c r="M395" s="58">
        <f t="shared" si="316"/>
        <v>0</v>
      </c>
      <c r="N395" s="58">
        <f t="shared" si="316"/>
        <v>0</v>
      </c>
      <c r="O395" s="58">
        <f t="shared" si="316"/>
        <v>0</v>
      </c>
      <c r="P395" s="58">
        <f t="shared" si="316"/>
        <v>0</v>
      </c>
      <c r="Q395" s="58">
        <f t="shared" si="316"/>
        <v>0</v>
      </c>
      <c r="R395" s="58">
        <f t="shared" si="316"/>
        <v>15</v>
      </c>
      <c r="S395" s="58">
        <f t="shared" si="316"/>
        <v>0</v>
      </c>
      <c r="T395" s="58">
        <f t="shared" si="316"/>
        <v>0</v>
      </c>
      <c r="U395" s="58">
        <f t="shared" si="316"/>
        <v>0</v>
      </c>
      <c r="V395" s="58">
        <f t="shared" si="316"/>
        <v>0</v>
      </c>
      <c r="W395" s="58">
        <f t="shared" si="316"/>
        <v>0</v>
      </c>
      <c r="X395" s="58">
        <f t="shared" si="316"/>
        <v>15</v>
      </c>
      <c r="Y395" s="58">
        <f t="shared" si="316"/>
        <v>0</v>
      </c>
    </row>
    <row r="396" spans="1:25" s="41" customFormat="1" ht="16.5">
      <c r="A396" s="32" t="s">
        <v>49</v>
      </c>
      <c r="B396" s="33" t="s">
        <v>51</v>
      </c>
      <c r="C396" s="33" t="s">
        <v>210</v>
      </c>
      <c r="D396" s="52" t="s">
        <v>218</v>
      </c>
      <c r="E396" s="40">
        <v>850</v>
      </c>
      <c r="F396" s="35">
        <v>15</v>
      </c>
      <c r="G396" s="35"/>
      <c r="H396" s="36"/>
      <c r="I396" s="36"/>
      <c r="J396" s="36"/>
      <c r="K396" s="37"/>
      <c r="L396" s="35">
        <f>F396+H396+I396+J396+K396</f>
        <v>15</v>
      </c>
      <c r="M396" s="35">
        <f>G396+K396</f>
        <v>0</v>
      </c>
      <c r="N396" s="36"/>
      <c r="O396" s="36"/>
      <c r="P396" s="36"/>
      <c r="Q396" s="37"/>
      <c r="R396" s="35">
        <f>L396+N396+O396+P396+Q396</f>
        <v>15</v>
      </c>
      <c r="S396" s="35">
        <f>M396+Q396</f>
        <v>0</v>
      </c>
      <c r="T396" s="36"/>
      <c r="U396" s="36"/>
      <c r="V396" s="36"/>
      <c r="W396" s="37"/>
      <c r="X396" s="35">
        <f>R396+T396+U396+V396+W396</f>
        <v>15</v>
      </c>
      <c r="Y396" s="35">
        <f>S396+W396</f>
        <v>0</v>
      </c>
    </row>
    <row r="397" spans="1:25" s="41" customFormat="1" ht="82.5">
      <c r="A397" s="32" t="s">
        <v>219</v>
      </c>
      <c r="B397" s="33" t="s">
        <v>51</v>
      </c>
      <c r="C397" s="33" t="s">
        <v>210</v>
      </c>
      <c r="D397" s="52" t="s">
        <v>220</v>
      </c>
      <c r="E397" s="33"/>
      <c r="F397" s="35">
        <f>F398</f>
        <v>55470</v>
      </c>
      <c r="G397" s="35">
        <f>G398</f>
        <v>45524</v>
      </c>
      <c r="H397" s="35">
        <f t="shared" ref="H397:W398" si="317">H398</f>
        <v>0</v>
      </c>
      <c r="I397" s="35">
        <f t="shared" si="317"/>
        <v>0</v>
      </c>
      <c r="J397" s="35">
        <f t="shared" si="317"/>
        <v>0</v>
      </c>
      <c r="K397" s="35">
        <f t="shared" si="317"/>
        <v>0</v>
      </c>
      <c r="L397" s="35">
        <f t="shared" si="317"/>
        <v>55470</v>
      </c>
      <c r="M397" s="35">
        <f t="shared" si="317"/>
        <v>45524</v>
      </c>
      <c r="N397" s="35">
        <f t="shared" si="317"/>
        <v>0</v>
      </c>
      <c r="O397" s="35">
        <f t="shared" si="317"/>
        <v>0</v>
      </c>
      <c r="P397" s="35">
        <f t="shared" si="317"/>
        <v>0</v>
      </c>
      <c r="Q397" s="35">
        <f t="shared" si="317"/>
        <v>0</v>
      </c>
      <c r="R397" s="35">
        <f t="shared" si="317"/>
        <v>55470</v>
      </c>
      <c r="S397" s="35">
        <f t="shared" si="317"/>
        <v>45524</v>
      </c>
      <c r="T397" s="35">
        <f t="shared" si="317"/>
        <v>0</v>
      </c>
      <c r="U397" s="35">
        <f t="shared" si="317"/>
        <v>0</v>
      </c>
      <c r="V397" s="35">
        <f t="shared" si="317"/>
        <v>0</v>
      </c>
      <c r="W397" s="35">
        <f t="shared" si="317"/>
        <v>0</v>
      </c>
      <c r="X397" s="35">
        <f t="shared" ref="T397:Y398" si="318">X398</f>
        <v>55470</v>
      </c>
      <c r="Y397" s="35">
        <f t="shared" si="318"/>
        <v>45524</v>
      </c>
    </row>
    <row r="398" spans="1:25" s="41" customFormat="1" ht="49.5">
      <c r="A398" s="61" t="s">
        <v>99</v>
      </c>
      <c r="B398" s="33" t="s">
        <v>51</v>
      </c>
      <c r="C398" s="33" t="s">
        <v>210</v>
      </c>
      <c r="D398" s="52" t="s">
        <v>220</v>
      </c>
      <c r="E398" s="40">
        <v>600</v>
      </c>
      <c r="F398" s="35">
        <f>F399</f>
        <v>55470</v>
      </c>
      <c r="G398" s="35">
        <f>G399</f>
        <v>45524</v>
      </c>
      <c r="H398" s="35">
        <f t="shared" si="317"/>
        <v>0</v>
      </c>
      <c r="I398" s="35">
        <f t="shared" si="317"/>
        <v>0</v>
      </c>
      <c r="J398" s="35">
        <f t="shared" si="317"/>
        <v>0</v>
      </c>
      <c r="K398" s="35">
        <f t="shared" si="317"/>
        <v>0</v>
      </c>
      <c r="L398" s="35">
        <f t="shared" si="317"/>
        <v>55470</v>
      </c>
      <c r="M398" s="35">
        <f t="shared" si="317"/>
        <v>45524</v>
      </c>
      <c r="N398" s="35">
        <f t="shared" si="317"/>
        <v>0</v>
      </c>
      <c r="O398" s="35">
        <f t="shared" si="317"/>
        <v>0</v>
      </c>
      <c r="P398" s="35">
        <f t="shared" si="317"/>
        <v>0</v>
      </c>
      <c r="Q398" s="35">
        <f t="shared" si="317"/>
        <v>0</v>
      </c>
      <c r="R398" s="35">
        <f t="shared" si="317"/>
        <v>55470</v>
      </c>
      <c r="S398" s="35">
        <f t="shared" si="317"/>
        <v>45524</v>
      </c>
      <c r="T398" s="35">
        <f t="shared" si="318"/>
        <v>0</v>
      </c>
      <c r="U398" s="35">
        <f t="shared" si="318"/>
        <v>0</v>
      </c>
      <c r="V398" s="35">
        <f t="shared" si="318"/>
        <v>0</v>
      </c>
      <c r="W398" s="35">
        <f t="shared" si="318"/>
        <v>0</v>
      </c>
      <c r="X398" s="35">
        <f t="shared" si="318"/>
        <v>55470</v>
      </c>
      <c r="Y398" s="35">
        <f t="shared" si="318"/>
        <v>45524</v>
      </c>
    </row>
    <row r="399" spans="1:25" s="41" customFormat="1" ht="16.5">
      <c r="A399" s="61" t="s">
        <v>181</v>
      </c>
      <c r="B399" s="33" t="s">
        <v>51</v>
      </c>
      <c r="C399" s="33" t="s">
        <v>210</v>
      </c>
      <c r="D399" s="52" t="s">
        <v>220</v>
      </c>
      <c r="E399" s="40">
        <v>610</v>
      </c>
      <c r="F399" s="35">
        <f>6148+49322</f>
        <v>55470</v>
      </c>
      <c r="G399" s="35">
        <v>45524</v>
      </c>
      <c r="H399" s="36"/>
      <c r="I399" s="36"/>
      <c r="J399" s="36"/>
      <c r="K399" s="37"/>
      <c r="L399" s="35">
        <f>F399+H399+I399+J399+K399</f>
        <v>55470</v>
      </c>
      <c r="M399" s="35">
        <f>G399+K399</f>
        <v>45524</v>
      </c>
      <c r="N399" s="36"/>
      <c r="O399" s="36"/>
      <c r="P399" s="36"/>
      <c r="Q399" s="37"/>
      <c r="R399" s="35">
        <f>L399+N399+O399+P399+Q399</f>
        <v>55470</v>
      </c>
      <c r="S399" s="35">
        <f>M399+Q399</f>
        <v>45524</v>
      </c>
      <c r="T399" s="36"/>
      <c r="U399" s="36"/>
      <c r="V399" s="36"/>
      <c r="W399" s="37"/>
      <c r="X399" s="35">
        <f>R399+T399+U399+V399+W399</f>
        <v>55470</v>
      </c>
      <c r="Y399" s="35">
        <f>S399+W399</f>
        <v>45524</v>
      </c>
    </row>
    <row r="400" spans="1:25" s="41" customFormat="1" ht="66">
      <c r="A400" s="42" t="s">
        <v>221</v>
      </c>
      <c r="B400" s="33" t="s">
        <v>51</v>
      </c>
      <c r="C400" s="33" t="s">
        <v>210</v>
      </c>
      <c r="D400" s="52" t="s">
        <v>222</v>
      </c>
      <c r="E400" s="33"/>
      <c r="F400" s="35">
        <f>F401</f>
        <v>1154</v>
      </c>
      <c r="G400" s="35">
        <f>G401</f>
        <v>1027</v>
      </c>
      <c r="H400" s="35">
        <f t="shared" ref="H400:W401" si="319">H401</f>
        <v>0</v>
      </c>
      <c r="I400" s="35">
        <f t="shared" si="319"/>
        <v>0</v>
      </c>
      <c r="J400" s="35">
        <f t="shared" si="319"/>
        <v>0</v>
      </c>
      <c r="K400" s="35">
        <f t="shared" si="319"/>
        <v>0</v>
      </c>
      <c r="L400" s="35">
        <f t="shared" si="319"/>
        <v>1154</v>
      </c>
      <c r="M400" s="35">
        <f t="shared" si="319"/>
        <v>1027</v>
      </c>
      <c r="N400" s="35">
        <f t="shared" si="319"/>
        <v>0</v>
      </c>
      <c r="O400" s="35">
        <f t="shared" si="319"/>
        <v>0</v>
      </c>
      <c r="P400" s="35">
        <f t="shared" si="319"/>
        <v>0</v>
      </c>
      <c r="Q400" s="35">
        <f t="shared" si="319"/>
        <v>0</v>
      </c>
      <c r="R400" s="35">
        <f t="shared" si="319"/>
        <v>1154</v>
      </c>
      <c r="S400" s="35">
        <f t="shared" si="319"/>
        <v>1027</v>
      </c>
      <c r="T400" s="35">
        <f t="shared" si="319"/>
        <v>0</v>
      </c>
      <c r="U400" s="35">
        <f t="shared" si="319"/>
        <v>0</v>
      </c>
      <c r="V400" s="35">
        <f t="shared" si="319"/>
        <v>0</v>
      </c>
      <c r="W400" s="35">
        <f t="shared" si="319"/>
        <v>0</v>
      </c>
      <c r="X400" s="35">
        <f t="shared" ref="T400:Y401" si="320">X401</f>
        <v>1154</v>
      </c>
      <c r="Y400" s="35">
        <f t="shared" si="320"/>
        <v>1027</v>
      </c>
    </row>
    <row r="401" spans="1:25" s="41" customFormat="1" ht="49.5">
      <c r="A401" s="61" t="s">
        <v>99</v>
      </c>
      <c r="B401" s="33" t="s">
        <v>51</v>
      </c>
      <c r="C401" s="33" t="s">
        <v>210</v>
      </c>
      <c r="D401" s="34" t="s">
        <v>222</v>
      </c>
      <c r="E401" s="40">
        <v>600</v>
      </c>
      <c r="F401" s="35">
        <f>F402</f>
        <v>1154</v>
      </c>
      <c r="G401" s="35">
        <f>G402</f>
        <v>1027</v>
      </c>
      <c r="H401" s="35">
        <f t="shared" si="319"/>
        <v>0</v>
      </c>
      <c r="I401" s="35">
        <f t="shared" si="319"/>
        <v>0</v>
      </c>
      <c r="J401" s="35">
        <f t="shared" si="319"/>
        <v>0</v>
      </c>
      <c r="K401" s="35">
        <f t="shared" si="319"/>
        <v>0</v>
      </c>
      <c r="L401" s="35">
        <f t="shared" si="319"/>
        <v>1154</v>
      </c>
      <c r="M401" s="35">
        <f t="shared" si="319"/>
        <v>1027</v>
      </c>
      <c r="N401" s="35">
        <f t="shared" si="319"/>
        <v>0</v>
      </c>
      <c r="O401" s="35">
        <f t="shared" si="319"/>
        <v>0</v>
      </c>
      <c r="P401" s="35">
        <f t="shared" si="319"/>
        <v>0</v>
      </c>
      <c r="Q401" s="35">
        <f t="shared" si="319"/>
        <v>0</v>
      </c>
      <c r="R401" s="35">
        <f t="shared" si="319"/>
        <v>1154</v>
      </c>
      <c r="S401" s="35">
        <f t="shared" si="319"/>
        <v>1027</v>
      </c>
      <c r="T401" s="35">
        <f t="shared" si="320"/>
        <v>0</v>
      </c>
      <c r="U401" s="35">
        <f t="shared" si="320"/>
        <v>0</v>
      </c>
      <c r="V401" s="35">
        <f t="shared" si="320"/>
        <v>0</v>
      </c>
      <c r="W401" s="35">
        <f t="shared" si="320"/>
        <v>0</v>
      </c>
      <c r="X401" s="35">
        <f t="shared" si="320"/>
        <v>1154</v>
      </c>
      <c r="Y401" s="35">
        <f t="shared" si="320"/>
        <v>1027</v>
      </c>
    </row>
    <row r="402" spans="1:25" s="41" customFormat="1" ht="16.5">
      <c r="A402" s="61" t="s">
        <v>181</v>
      </c>
      <c r="B402" s="33" t="s">
        <v>51</v>
      </c>
      <c r="C402" s="33" t="s">
        <v>210</v>
      </c>
      <c r="D402" s="34" t="s">
        <v>222</v>
      </c>
      <c r="E402" s="40">
        <v>610</v>
      </c>
      <c r="F402" s="35">
        <f>127+1027</f>
        <v>1154</v>
      </c>
      <c r="G402" s="35">
        <v>1027</v>
      </c>
      <c r="H402" s="36"/>
      <c r="I402" s="36"/>
      <c r="J402" s="36"/>
      <c r="K402" s="37"/>
      <c r="L402" s="35">
        <f>F402+H402+I402+J402+K402</f>
        <v>1154</v>
      </c>
      <c r="M402" s="35">
        <f>G402+K402</f>
        <v>1027</v>
      </c>
      <c r="N402" s="36"/>
      <c r="O402" s="36"/>
      <c r="P402" s="36"/>
      <c r="Q402" s="37"/>
      <c r="R402" s="35">
        <f>L402+N402+O402+P402+Q402</f>
        <v>1154</v>
      </c>
      <c r="S402" s="35">
        <f>M402+Q402</f>
        <v>1027</v>
      </c>
      <c r="T402" s="36"/>
      <c r="U402" s="36"/>
      <c r="V402" s="36"/>
      <c r="W402" s="37"/>
      <c r="X402" s="35">
        <f>R402+T402+U402+V402+W402</f>
        <v>1154</v>
      </c>
      <c r="Y402" s="35">
        <f>S402+W402</f>
        <v>1027</v>
      </c>
    </row>
    <row r="403" spans="1:25" s="41" customFormat="1" ht="66">
      <c r="A403" s="42" t="s">
        <v>223</v>
      </c>
      <c r="B403" s="33" t="s">
        <v>51</v>
      </c>
      <c r="C403" s="33" t="s">
        <v>210</v>
      </c>
      <c r="D403" s="52" t="s">
        <v>224</v>
      </c>
      <c r="E403" s="33"/>
      <c r="F403" s="35">
        <f>F404</f>
        <v>1928</v>
      </c>
      <c r="G403" s="35">
        <f>G404</f>
        <v>1716</v>
      </c>
      <c r="H403" s="35">
        <f t="shared" ref="H403:W404" si="321">H404</f>
        <v>0</v>
      </c>
      <c r="I403" s="35">
        <f t="shared" si="321"/>
        <v>0</v>
      </c>
      <c r="J403" s="35">
        <f t="shared" si="321"/>
        <v>0</v>
      </c>
      <c r="K403" s="35">
        <f t="shared" si="321"/>
        <v>0</v>
      </c>
      <c r="L403" s="35">
        <f t="shared" si="321"/>
        <v>1928</v>
      </c>
      <c r="M403" s="35">
        <f t="shared" si="321"/>
        <v>1716</v>
      </c>
      <c r="N403" s="35">
        <f t="shared" si="321"/>
        <v>0</v>
      </c>
      <c r="O403" s="35">
        <f t="shared" si="321"/>
        <v>0</v>
      </c>
      <c r="P403" s="35">
        <f t="shared" si="321"/>
        <v>0</v>
      </c>
      <c r="Q403" s="35">
        <f t="shared" si="321"/>
        <v>0</v>
      </c>
      <c r="R403" s="35">
        <f t="shared" si="321"/>
        <v>1928</v>
      </c>
      <c r="S403" s="35">
        <f t="shared" si="321"/>
        <v>1716</v>
      </c>
      <c r="T403" s="35">
        <f t="shared" si="321"/>
        <v>0</v>
      </c>
      <c r="U403" s="35">
        <f t="shared" si="321"/>
        <v>0</v>
      </c>
      <c r="V403" s="35">
        <f t="shared" si="321"/>
        <v>0</v>
      </c>
      <c r="W403" s="35">
        <f t="shared" si="321"/>
        <v>0</v>
      </c>
      <c r="X403" s="35">
        <f t="shared" ref="T403:Y404" si="322">X404</f>
        <v>1928</v>
      </c>
      <c r="Y403" s="35">
        <f t="shared" si="322"/>
        <v>1716</v>
      </c>
    </row>
    <row r="404" spans="1:25" s="41" customFormat="1" ht="49.5">
      <c r="A404" s="61" t="s">
        <v>99</v>
      </c>
      <c r="B404" s="33" t="s">
        <v>51</v>
      </c>
      <c r="C404" s="33" t="s">
        <v>210</v>
      </c>
      <c r="D404" s="52" t="s">
        <v>224</v>
      </c>
      <c r="E404" s="40">
        <v>600</v>
      </c>
      <c r="F404" s="35">
        <f>F405</f>
        <v>1928</v>
      </c>
      <c r="G404" s="35">
        <f>G405</f>
        <v>1716</v>
      </c>
      <c r="H404" s="35">
        <f t="shared" si="321"/>
        <v>0</v>
      </c>
      <c r="I404" s="35">
        <f t="shared" si="321"/>
        <v>0</v>
      </c>
      <c r="J404" s="35">
        <f t="shared" si="321"/>
        <v>0</v>
      </c>
      <c r="K404" s="35">
        <f t="shared" si="321"/>
        <v>0</v>
      </c>
      <c r="L404" s="35">
        <f t="shared" si="321"/>
        <v>1928</v>
      </c>
      <c r="M404" s="35">
        <f t="shared" si="321"/>
        <v>1716</v>
      </c>
      <c r="N404" s="35">
        <f t="shared" si="321"/>
        <v>0</v>
      </c>
      <c r="O404" s="35">
        <f t="shared" si="321"/>
        <v>0</v>
      </c>
      <c r="P404" s="35">
        <f t="shared" si="321"/>
        <v>0</v>
      </c>
      <c r="Q404" s="35">
        <f t="shared" si="321"/>
        <v>0</v>
      </c>
      <c r="R404" s="35">
        <f t="shared" si="321"/>
        <v>1928</v>
      </c>
      <c r="S404" s="35">
        <f t="shared" si="321"/>
        <v>1716</v>
      </c>
      <c r="T404" s="35">
        <f t="shared" si="322"/>
        <v>0</v>
      </c>
      <c r="U404" s="35">
        <f t="shared" si="322"/>
        <v>0</v>
      </c>
      <c r="V404" s="35">
        <f t="shared" si="322"/>
        <v>0</v>
      </c>
      <c r="W404" s="35">
        <f t="shared" si="322"/>
        <v>0</v>
      </c>
      <c r="X404" s="35">
        <f t="shared" si="322"/>
        <v>1928</v>
      </c>
      <c r="Y404" s="35">
        <f t="shared" si="322"/>
        <v>1716</v>
      </c>
    </row>
    <row r="405" spans="1:25" s="41" customFormat="1" ht="16.5">
      <c r="A405" s="61" t="s">
        <v>181</v>
      </c>
      <c r="B405" s="33" t="s">
        <v>51</v>
      </c>
      <c r="C405" s="33" t="s">
        <v>210</v>
      </c>
      <c r="D405" s="52" t="s">
        <v>224</v>
      </c>
      <c r="E405" s="40">
        <v>610</v>
      </c>
      <c r="F405" s="35">
        <f>212+1716</f>
        <v>1928</v>
      </c>
      <c r="G405" s="35">
        <v>1716</v>
      </c>
      <c r="H405" s="36"/>
      <c r="I405" s="36"/>
      <c r="J405" s="36"/>
      <c r="K405" s="37"/>
      <c r="L405" s="35">
        <f>F405+H405+I405+J405+K405</f>
        <v>1928</v>
      </c>
      <c r="M405" s="35">
        <f>G405+K405</f>
        <v>1716</v>
      </c>
      <c r="N405" s="36"/>
      <c r="O405" s="36"/>
      <c r="P405" s="36"/>
      <c r="Q405" s="37"/>
      <c r="R405" s="35">
        <f>L405+N405+O405+P405+Q405</f>
        <v>1928</v>
      </c>
      <c r="S405" s="35">
        <f>M405+Q405</f>
        <v>1716</v>
      </c>
      <c r="T405" s="36"/>
      <c r="U405" s="36"/>
      <c r="V405" s="36"/>
      <c r="W405" s="37"/>
      <c r="X405" s="35">
        <f>R405+T405+U405+V405+W405</f>
        <v>1928</v>
      </c>
      <c r="Y405" s="35">
        <f>S405+W405</f>
        <v>1716</v>
      </c>
    </row>
    <row r="406" spans="1:25" s="41" customFormat="1" ht="66">
      <c r="A406" s="42" t="s">
        <v>225</v>
      </c>
      <c r="B406" s="33" t="s">
        <v>51</v>
      </c>
      <c r="C406" s="33" t="s">
        <v>210</v>
      </c>
      <c r="D406" s="52" t="s">
        <v>226</v>
      </c>
      <c r="E406" s="33"/>
      <c r="F406" s="35">
        <f>F407</f>
        <v>322</v>
      </c>
      <c r="G406" s="35">
        <f>G407</f>
        <v>286</v>
      </c>
      <c r="H406" s="35">
        <f t="shared" ref="H406:W407" si="323">H407</f>
        <v>0</v>
      </c>
      <c r="I406" s="35">
        <f t="shared" si="323"/>
        <v>0</v>
      </c>
      <c r="J406" s="35">
        <f t="shared" si="323"/>
        <v>0</v>
      </c>
      <c r="K406" s="35">
        <f t="shared" si="323"/>
        <v>0</v>
      </c>
      <c r="L406" s="35">
        <f t="shared" si="323"/>
        <v>322</v>
      </c>
      <c r="M406" s="35">
        <f t="shared" si="323"/>
        <v>286</v>
      </c>
      <c r="N406" s="35">
        <f t="shared" si="323"/>
        <v>0</v>
      </c>
      <c r="O406" s="35">
        <f t="shared" si="323"/>
        <v>0</v>
      </c>
      <c r="P406" s="35">
        <f t="shared" si="323"/>
        <v>0</v>
      </c>
      <c r="Q406" s="35">
        <f t="shared" si="323"/>
        <v>0</v>
      </c>
      <c r="R406" s="35">
        <f t="shared" si="323"/>
        <v>322</v>
      </c>
      <c r="S406" s="35">
        <f t="shared" si="323"/>
        <v>286</v>
      </c>
      <c r="T406" s="35">
        <f t="shared" si="323"/>
        <v>0</v>
      </c>
      <c r="U406" s="35">
        <f t="shared" si="323"/>
        <v>0</v>
      </c>
      <c r="V406" s="35">
        <f t="shared" si="323"/>
        <v>0</v>
      </c>
      <c r="W406" s="35">
        <f t="shared" si="323"/>
        <v>0</v>
      </c>
      <c r="X406" s="35">
        <f t="shared" ref="T406:Y407" si="324">X407</f>
        <v>322</v>
      </c>
      <c r="Y406" s="35">
        <f t="shared" si="324"/>
        <v>286</v>
      </c>
    </row>
    <row r="407" spans="1:25" s="41" customFormat="1" ht="49.5">
      <c r="A407" s="61" t="s">
        <v>99</v>
      </c>
      <c r="B407" s="33" t="s">
        <v>51</v>
      </c>
      <c r="C407" s="33" t="s">
        <v>210</v>
      </c>
      <c r="D407" s="52" t="s">
        <v>226</v>
      </c>
      <c r="E407" s="40">
        <v>600</v>
      </c>
      <c r="F407" s="35">
        <f>F408</f>
        <v>322</v>
      </c>
      <c r="G407" s="35">
        <f>G408</f>
        <v>286</v>
      </c>
      <c r="H407" s="35">
        <f t="shared" si="323"/>
        <v>0</v>
      </c>
      <c r="I407" s="35">
        <f t="shared" si="323"/>
        <v>0</v>
      </c>
      <c r="J407" s="35">
        <f t="shared" si="323"/>
        <v>0</v>
      </c>
      <c r="K407" s="35">
        <f t="shared" si="323"/>
        <v>0</v>
      </c>
      <c r="L407" s="35">
        <f t="shared" si="323"/>
        <v>322</v>
      </c>
      <c r="M407" s="35">
        <f t="shared" si="323"/>
        <v>286</v>
      </c>
      <c r="N407" s="35">
        <f t="shared" si="323"/>
        <v>0</v>
      </c>
      <c r="O407" s="35">
        <f t="shared" si="323"/>
        <v>0</v>
      </c>
      <c r="P407" s="35">
        <f t="shared" si="323"/>
        <v>0</v>
      </c>
      <c r="Q407" s="35">
        <f t="shared" si="323"/>
        <v>0</v>
      </c>
      <c r="R407" s="35">
        <f t="shared" si="323"/>
        <v>322</v>
      </c>
      <c r="S407" s="35">
        <f t="shared" si="323"/>
        <v>286</v>
      </c>
      <c r="T407" s="35">
        <f t="shared" si="324"/>
        <v>0</v>
      </c>
      <c r="U407" s="35">
        <f t="shared" si="324"/>
        <v>0</v>
      </c>
      <c r="V407" s="35">
        <f t="shared" si="324"/>
        <v>0</v>
      </c>
      <c r="W407" s="35">
        <f t="shared" si="324"/>
        <v>0</v>
      </c>
      <c r="X407" s="35">
        <f t="shared" si="324"/>
        <v>322</v>
      </c>
      <c r="Y407" s="35">
        <f t="shared" si="324"/>
        <v>286</v>
      </c>
    </row>
    <row r="408" spans="1:25" s="41" customFormat="1" ht="16.5">
      <c r="A408" s="61" t="s">
        <v>181</v>
      </c>
      <c r="B408" s="33" t="s">
        <v>51</v>
      </c>
      <c r="C408" s="33" t="s">
        <v>210</v>
      </c>
      <c r="D408" s="52" t="s">
        <v>226</v>
      </c>
      <c r="E408" s="40">
        <v>610</v>
      </c>
      <c r="F408" s="35">
        <f>36+286</f>
        <v>322</v>
      </c>
      <c r="G408" s="35">
        <v>286</v>
      </c>
      <c r="H408" s="36"/>
      <c r="I408" s="36"/>
      <c r="J408" s="36"/>
      <c r="K408" s="37"/>
      <c r="L408" s="35">
        <f>F408+H408+I408+J408+K408</f>
        <v>322</v>
      </c>
      <c r="M408" s="35">
        <f>G408+K408</f>
        <v>286</v>
      </c>
      <c r="N408" s="36"/>
      <c r="O408" s="36"/>
      <c r="P408" s="36"/>
      <c r="Q408" s="37"/>
      <c r="R408" s="35">
        <f>L408+N408+O408+P408+Q408</f>
        <v>322</v>
      </c>
      <c r="S408" s="35">
        <f>M408+Q408</f>
        <v>286</v>
      </c>
      <c r="T408" s="36"/>
      <c r="U408" s="36"/>
      <c r="V408" s="36"/>
      <c r="W408" s="37"/>
      <c r="X408" s="35">
        <f>R408+T408+U408+V408+W408</f>
        <v>322</v>
      </c>
      <c r="Y408" s="35">
        <f>S408+W408</f>
        <v>286</v>
      </c>
    </row>
    <row r="409" spans="1:25" s="41" customFormat="1" ht="99">
      <c r="A409" s="42" t="s">
        <v>227</v>
      </c>
      <c r="B409" s="33" t="s">
        <v>51</v>
      </c>
      <c r="C409" s="33" t="s">
        <v>210</v>
      </c>
      <c r="D409" s="52" t="s">
        <v>228</v>
      </c>
      <c r="E409" s="33"/>
      <c r="F409" s="35">
        <f>F410</f>
        <v>3663</v>
      </c>
      <c r="G409" s="35">
        <f>G410</f>
        <v>3260</v>
      </c>
      <c r="H409" s="35">
        <f t="shared" ref="H409:W410" si="325">H410</f>
        <v>0</v>
      </c>
      <c r="I409" s="35">
        <f t="shared" si="325"/>
        <v>0</v>
      </c>
      <c r="J409" s="35">
        <f t="shared" si="325"/>
        <v>0</v>
      </c>
      <c r="K409" s="35">
        <f t="shared" si="325"/>
        <v>0</v>
      </c>
      <c r="L409" s="35">
        <f t="shared" si="325"/>
        <v>3663</v>
      </c>
      <c r="M409" s="35">
        <f t="shared" si="325"/>
        <v>3260</v>
      </c>
      <c r="N409" s="35">
        <f t="shared" si="325"/>
        <v>0</v>
      </c>
      <c r="O409" s="35">
        <f t="shared" si="325"/>
        <v>0</v>
      </c>
      <c r="P409" s="35">
        <f t="shared" si="325"/>
        <v>0</v>
      </c>
      <c r="Q409" s="35">
        <f t="shared" si="325"/>
        <v>0</v>
      </c>
      <c r="R409" s="35">
        <f t="shared" si="325"/>
        <v>3663</v>
      </c>
      <c r="S409" s="35">
        <f t="shared" si="325"/>
        <v>3260</v>
      </c>
      <c r="T409" s="35">
        <f t="shared" si="325"/>
        <v>0</v>
      </c>
      <c r="U409" s="35">
        <f t="shared" si="325"/>
        <v>0</v>
      </c>
      <c r="V409" s="35">
        <f t="shared" si="325"/>
        <v>0</v>
      </c>
      <c r="W409" s="35">
        <f t="shared" si="325"/>
        <v>0</v>
      </c>
      <c r="X409" s="35">
        <f t="shared" ref="T409:Y410" si="326">X410</f>
        <v>3663</v>
      </c>
      <c r="Y409" s="35">
        <f t="shared" si="326"/>
        <v>3260</v>
      </c>
    </row>
    <row r="410" spans="1:25" s="41" customFormat="1" ht="49.5">
      <c r="A410" s="61" t="s">
        <v>99</v>
      </c>
      <c r="B410" s="33" t="s">
        <v>51</v>
      </c>
      <c r="C410" s="33" t="s">
        <v>210</v>
      </c>
      <c r="D410" s="52" t="s">
        <v>228</v>
      </c>
      <c r="E410" s="40">
        <v>600</v>
      </c>
      <c r="F410" s="35">
        <f>F411</f>
        <v>3663</v>
      </c>
      <c r="G410" s="35">
        <f>G411</f>
        <v>3260</v>
      </c>
      <c r="H410" s="35">
        <f t="shared" si="325"/>
        <v>0</v>
      </c>
      <c r="I410" s="35">
        <f t="shared" si="325"/>
        <v>0</v>
      </c>
      <c r="J410" s="35">
        <f t="shared" si="325"/>
        <v>0</v>
      </c>
      <c r="K410" s="35">
        <f t="shared" si="325"/>
        <v>0</v>
      </c>
      <c r="L410" s="35">
        <f t="shared" si="325"/>
        <v>3663</v>
      </c>
      <c r="M410" s="35">
        <f t="shared" si="325"/>
        <v>3260</v>
      </c>
      <c r="N410" s="35">
        <f t="shared" si="325"/>
        <v>0</v>
      </c>
      <c r="O410" s="35">
        <f t="shared" si="325"/>
        <v>0</v>
      </c>
      <c r="P410" s="35">
        <f t="shared" si="325"/>
        <v>0</v>
      </c>
      <c r="Q410" s="35">
        <f t="shared" si="325"/>
        <v>0</v>
      </c>
      <c r="R410" s="35">
        <f t="shared" si="325"/>
        <v>3663</v>
      </c>
      <c r="S410" s="35">
        <f t="shared" si="325"/>
        <v>3260</v>
      </c>
      <c r="T410" s="35">
        <f t="shared" si="326"/>
        <v>0</v>
      </c>
      <c r="U410" s="35">
        <f t="shared" si="326"/>
        <v>0</v>
      </c>
      <c r="V410" s="35">
        <f t="shared" si="326"/>
        <v>0</v>
      </c>
      <c r="W410" s="35">
        <f t="shared" si="326"/>
        <v>0</v>
      </c>
      <c r="X410" s="35">
        <f t="shared" si="326"/>
        <v>3663</v>
      </c>
      <c r="Y410" s="35">
        <f t="shared" si="326"/>
        <v>3260</v>
      </c>
    </row>
    <row r="411" spans="1:25" s="41" customFormat="1" ht="16.5">
      <c r="A411" s="61" t="s">
        <v>181</v>
      </c>
      <c r="B411" s="33" t="s">
        <v>51</v>
      </c>
      <c r="C411" s="33" t="s">
        <v>210</v>
      </c>
      <c r="D411" s="52" t="s">
        <v>228</v>
      </c>
      <c r="E411" s="40">
        <v>610</v>
      </c>
      <c r="F411" s="35">
        <v>3663</v>
      </c>
      <c r="G411" s="35">
        <v>3260</v>
      </c>
      <c r="H411" s="36"/>
      <c r="I411" s="36"/>
      <c r="J411" s="36"/>
      <c r="K411" s="37"/>
      <c r="L411" s="35">
        <f>F411+H411+I411+J411+K411</f>
        <v>3663</v>
      </c>
      <c r="M411" s="35">
        <f>G411+K411</f>
        <v>3260</v>
      </c>
      <c r="N411" s="36"/>
      <c r="O411" s="36"/>
      <c r="P411" s="36"/>
      <c r="Q411" s="37"/>
      <c r="R411" s="35">
        <f>L411+N411+O411+P411+Q411</f>
        <v>3663</v>
      </c>
      <c r="S411" s="35">
        <f>M411+Q411</f>
        <v>3260</v>
      </c>
      <c r="T411" s="36"/>
      <c r="U411" s="36"/>
      <c r="V411" s="36"/>
      <c r="W411" s="37"/>
      <c r="X411" s="35">
        <f>R411+T411+U411+V411+W411</f>
        <v>3663</v>
      </c>
      <c r="Y411" s="35">
        <f>S411+W411</f>
        <v>3260</v>
      </c>
    </row>
    <row r="412" spans="1:25" s="41" customFormat="1" ht="66">
      <c r="A412" s="61" t="s">
        <v>229</v>
      </c>
      <c r="B412" s="33" t="s">
        <v>51</v>
      </c>
      <c r="C412" s="33" t="s">
        <v>210</v>
      </c>
      <c r="D412" s="34" t="s">
        <v>230</v>
      </c>
      <c r="E412" s="33"/>
      <c r="F412" s="35">
        <f>F413</f>
        <v>2593</v>
      </c>
      <c r="G412" s="35">
        <f>G413</f>
        <v>2308</v>
      </c>
      <c r="H412" s="35">
        <f t="shared" ref="H412:W413" si="327">H413</f>
        <v>0</v>
      </c>
      <c r="I412" s="35">
        <f t="shared" si="327"/>
        <v>0</v>
      </c>
      <c r="J412" s="35">
        <f t="shared" si="327"/>
        <v>0</v>
      </c>
      <c r="K412" s="35">
        <f t="shared" si="327"/>
        <v>0</v>
      </c>
      <c r="L412" s="35">
        <f t="shared" si="327"/>
        <v>2593</v>
      </c>
      <c r="M412" s="35">
        <f t="shared" si="327"/>
        <v>2308</v>
      </c>
      <c r="N412" s="35">
        <f t="shared" si="327"/>
        <v>0</v>
      </c>
      <c r="O412" s="35">
        <f t="shared" si="327"/>
        <v>0</v>
      </c>
      <c r="P412" s="35">
        <f t="shared" si="327"/>
        <v>0</v>
      </c>
      <c r="Q412" s="35">
        <f t="shared" si="327"/>
        <v>0</v>
      </c>
      <c r="R412" s="35">
        <f t="shared" si="327"/>
        <v>2593</v>
      </c>
      <c r="S412" s="35">
        <f t="shared" si="327"/>
        <v>2308</v>
      </c>
      <c r="T412" s="35">
        <f t="shared" si="327"/>
        <v>0</v>
      </c>
      <c r="U412" s="35">
        <f t="shared" si="327"/>
        <v>0</v>
      </c>
      <c r="V412" s="35">
        <f t="shared" si="327"/>
        <v>0</v>
      </c>
      <c r="W412" s="35">
        <f t="shared" si="327"/>
        <v>0</v>
      </c>
      <c r="X412" s="35">
        <f t="shared" ref="T412:Y413" si="328">X413</f>
        <v>2593</v>
      </c>
      <c r="Y412" s="35">
        <f t="shared" si="328"/>
        <v>2308</v>
      </c>
    </row>
    <row r="413" spans="1:25" s="41" customFormat="1" ht="49.5">
      <c r="A413" s="61" t="s">
        <v>99</v>
      </c>
      <c r="B413" s="33" t="s">
        <v>51</v>
      </c>
      <c r="C413" s="33" t="s">
        <v>210</v>
      </c>
      <c r="D413" s="34" t="s">
        <v>230</v>
      </c>
      <c r="E413" s="33">
        <v>600</v>
      </c>
      <c r="F413" s="35">
        <f>F414</f>
        <v>2593</v>
      </c>
      <c r="G413" s="35">
        <f>G414</f>
        <v>2308</v>
      </c>
      <c r="H413" s="35">
        <f t="shared" si="327"/>
        <v>0</v>
      </c>
      <c r="I413" s="35">
        <f t="shared" si="327"/>
        <v>0</v>
      </c>
      <c r="J413" s="35">
        <f t="shared" si="327"/>
        <v>0</v>
      </c>
      <c r="K413" s="35">
        <f t="shared" si="327"/>
        <v>0</v>
      </c>
      <c r="L413" s="35">
        <f t="shared" si="327"/>
        <v>2593</v>
      </c>
      <c r="M413" s="35">
        <f t="shared" si="327"/>
        <v>2308</v>
      </c>
      <c r="N413" s="35">
        <f t="shared" si="327"/>
        <v>0</v>
      </c>
      <c r="O413" s="35">
        <f t="shared" si="327"/>
        <v>0</v>
      </c>
      <c r="P413" s="35">
        <f t="shared" si="327"/>
        <v>0</v>
      </c>
      <c r="Q413" s="35">
        <f t="shared" si="327"/>
        <v>0</v>
      </c>
      <c r="R413" s="35">
        <f t="shared" si="327"/>
        <v>2593</v>
      </c>
      <c r="S413" s="35">
        <f t="shared" si="327"/>
        <v>2308</v>
      </c>
      <c r="T413" s="35">
        <f t="shared" si="328"/>
        <v>0</v>
      </c>
      <c r="U413" s="35">
        <f t="shared" si="328"/>
        <v>0</v>
      </c>
      <c r="V413" s="35">
        <f t="shared" si="328"/>
        <v>0</v>
      </c>
      <c r="W413" s="35">
        <f t="shared" si="328"/>
        <v>0</v>
      </c>
      <c r="X413" s="35">
        <f t="shared" si="328"/>
        <v>2593</v>
      </c>
      <c r="Y413" s="35">
        <f t="shared" si="328"/>
        <v>2308</v>
      </c>
    </row>
    <row r="414" spans="1:25" s="41" customFormat="1" ht="16.5">
      <c r="A414" s="61" t="s">
        <v>181</v>
      </c>
      <c r="B414" s="33" t="s">
        <v>51</v>
      </c>
      <c r="C414" s="33" t="s">
        <v>210</v>
      </c>
      <c r="D414" s="34" t="s">
        <v>230</v>
      </c>
      <c r="E414" s="40">
        <v>610</v>
      </c>
      <c r="F414" s="35">
        <f>285+2308</f>
        <v>2593</v>
      </c>
      <c r="G414" s="35">
        <v>2308</v>
      </c>
      <c r="H414" s="36"/>
      <c r="I414" s="36"/>
      <c r="J414" s="36"/>
      <c r="K414" s="37"/>
      <c r="L414" s="35">
        <f>F414+H414+I414+J414+K414</f>
        <v>2593</v>
      </c>
      <c r="M414" s="35">
        <f>G414+K414</f>
        <v>2308</v>
      </c>
      <c r="N414" s="36"/>
      <c r="O414" s="36"/>
      <c r="P414" s="36"/>
      <c r="Q414" s="37"/>
      <c r="R414" s="35">
        <f>L414+N414+O414+P414+Q414</f>
        <v>2593</v>
      </c>
      <c r="S414" s="35">
        <f>M414+Q414</f>
        <v>2308</v>
      </c>
      <c r="T414" s="36"/>
      <c r="U414" s="36"/>
      <c r="V414" s="36"/>
      <c r="W414" s="37"/>
      <c r="X414" s="35">
        <f>R414+T414+U414+V414+W414</f>
        <v>2593</v>
      </c>
      <c r="Y414" s="35">
        <f>S414+W414</f>
        <v>2308</v>
      </c>
    </row>
    <row r="415" spans="1:25" s="67" customFormat="1" ht="66">
      <c r="A415" s="61" t="s">
        <v>231</v>
      </c>
      <c r="B415" s="33" t="s">
        <v>51</v>
      </c>
      <c r="C415" s="33" t="s">
        <v>210</v>
      </c>
      <c r="D415" s="34" t="s">
        <v>232</v>
      </c>
      <c r="E415" s="33"/>
      <c r="F415" s="35">
        <f>F416+F418</f>
        <v>1117</v>
      </c>
      <c r="G415" s="35">
        <f>G416+G418</f>
        <v>994</v>
      </c>
      <c r="H415" s="35">
        <f t="shared" ref="H415:M415" si="329">H416+H418</f>
        <v>0</v>
      </c>
      <c r="I415" s="35">
        <f t="shared" si="329"/>
        <v>0</v>
      </c>
      <c r="J415" s="35">
        <f t="shared" si="329"/>
        <v>0</v>
      </c>
      <c r="K415" s="35">
        <f t="shared" si="329"/>
        <v>0</v>
      </c>
      <c r="L415" s="35">
        <f t="shared" si="329"/>
        <v>1117</v>
      </c>
      <c r="M415" s="35">
        <f t="shared" si="329"/>
        <v>994</v>
      </c>
      <c r="N415" s="35">
        <f t="shared" ref="N415:S415" si="330">N416+N418</f>
        <v>0</v>
      </c>
      <c r="O415" s="35">
        <f t="shared" si="330"/>
        <v>0</v>
      </c>
      <c r="P415" s="35">
        <f t="shared" si="330"/>
        <v>0</v>
      </c>
      <c r="Q415" s="35">
        <f t="shared" si="330"/>
        <v>0</v>
      </c>
      <c r="R415" s="35">
        <f t="shared" si="330"/>
        <v>1117</v>
      </c>
      <c r="S415" s="35">
        <f t="shared" si="330"/>
        <v>994</v>
      </c>
      <c r="T415" s="35">
        <f t="shared" ref="T415:Y415" si="331">T416+T418</f>
        <v>0</v>
      </c>
      <c r="U415" s="35">
        <f t="shared" si="331"/>
        <v>0</v>
      </c>
      <c r="V415" s="35">
        <f t="shared" si="331"/>
        <v>0</v>
      </c>
      <c r="W415" s="35">
        <f t="shared" si="331"/>
        <v>0</v>
      </c>
      <c r="X415" s="35">
        <f t="shared" si="331"/>
        <v>1117</v>
      </c>
      <c r="Y415" s="35">
        <f t="shared" si="331"/>
        <v>994</v>
      </c>
    </row>
    <row r="416" spans="1:25" s="67" customFormat="1" ht="33">
      <c r="A416" s="61" t="s">
        <v>42</v>
      </c>
      <c r="B416" s="33" t="s">
        <v>51</v>
      </c>
      <c r="C416" s="33" t="s">
        <v>210</v>
      </c>
      <c r="D416" s="34" t="s">
        <v>232</v>
      </c>
      <c r="E416" s="40">
        <v>200</v>
      </c>
      <c r="F416" s="35">
        <f>F417</f>
        <v>1052</v>
      </c>
      <c r="G416" s="35">
        <f>G417</f>
        <v>936</v>
      </c>
      <c r="H416" s="35">
        <f t="shared" ref="H416:Y416" si="332">H417</f>
        <v>0</v>
      </c>
      <c r="I416" s="35">
        <f t="shared" si="332"/>
        <v>0</v>
      </c>
      <c r="J416" s="35">
        <f t="shared" si="332"/>
        <v>0</v>
      </c>
      <c r="K416" s="35">
        <f t="shared" si="332"/>
        <v>0</v>
      </c>
      <c r="L416" s="35">
        <f t="shared" si="332"/>
        <v>1052</v>
      </c>
      <c r="M416" s="35">
        <f t="shared" si="332"/>
        <v>936</v>
      </c>
      <c r="N416" s="35">
        <f t="shared" si="332"/>
        <v>0</v>
      </c>
      <c r="O416" s="35">
        <f t="shared" si="332"/>
        <v>0</v>
      </c>
      <c r="P416" s="35">
        <f t="shared" si="332"/>
        <v>0</v>
      </c>
      <c r="Q416" s="35">
        <f t="shared" si="332"/>
        <v>0</v>
      </c>
      <c r="R416" s="35">
        <f t="shared" si="332"/>
        <v>1052</v>
      </c>
      <c r="S416" s="35">
        <f t="shared" si="332"/>
        <v>936</v>
      </c>
      <c r="T416" s="35">
        <f t="shared" si="332"/>
        <v>0</v>
      </c>
      <c r="U416" s="35">
        <f t="shared" si="332"/>
        <v>0</v>
      </c>
      <c r="V416" s="35">
        <f t="shared" si="332"/>
        <v>0</v>
      </c>
      <c r="W416" s="35">
        <f t="shared" si="332"/>
        <v>0</v>
      </c>
      <c r="X416" s="35">
        <f t="shared" si="332"/>
        <v>1052</v>
      </c>
      <c r="Y416" s="35">
        <f t="shared" si="332"/>
        <v>936</v>
      </c>
    </row>
    <row r="417" spans="1:25" s="67" customFormat="1" ht="49.5">
      <c r="A417" s="61" t="s">
        <v>43</v>
      </c>
      <c r="B417" s="33" t="s">
        <v>51</v>
      </c>
      <c r="C417" s="33" t="s">
        <v>210</v>
      </c>
      <c r="D417" s="34" t="s">
        <v>232</v>
      </c>
      <c r="E417" s="40">
        <v>240</v>
      </c>
      <c r="F417" s="35">
        <f>116+936</f>
        <v>1052</v>
      </c>
      <c r="G417" s="35">
        <v>936</v>
      </c>
      <c r="H417" s="36"/>
      <c r="I417" s="36"/>
      <c r="J417" s="36"/>
      <c r="K417" s="37"/>
      <c r="L417" s="35">
        <f>F417+H417+I417+J417+K417</f>
        <v>1052</v>
      </c>
      <c r="M417" s="35">
        <f>G417+K417</f>
        <v>936</v>
      </c>
      <c r="N417" s="36"/>
      <c r="O417" s="36"/>
      <c r="P417" s="36"/>
      <c r="Q417" s="37"/>
      <c r="R417" s="35">
        <f>L417+N417+O417+P417+Q417</f>
        <v>1052</v>
      </c>
      <c r="S417" s="35">
        <f>M417+Q417</f>
        <v>936</v>
      </c>
      <c r="T417" s="36"/>
      <c r="U417" s="36"/>
      <c r="V417" s="36"/>
      <c r="W417" s="37"/>
      <c r="X417" s="35">
        <f>R417+T417+U417+V417+W417</f>
        <v>1052</v>
      </c>
      <c r="Y417" s="35">
        <f>S417+W417</f>
        <v>936</v>
      </c>
    </row>
    <row r="418" spans="1:25" s="67" customFormat="1" ht="49.5">
      <c r="A418" s="61" t="s">
        <v>99</v>
      </c>
      <c r="B418" s="33" t="s">
        <v>51</v>
      </c>
      <c r="C418" s="33" t="s">
        <v>210</v>
      </c>
      <c r="D418" s="34" t="s">
        <v>232</v>
      </c>
      <c r="E418" s="40">
        <v>600</v>
      </c>
      <c r="F418" s="35">
        <f>F419</f>
        <v>65</v>
      </c>
      <c r="G418" s="35">
        <f>G419</f>
        <v>58</v>
      </c>
      <c r="H418" s="35">
        <f t="shared" ref="H418:Y418" si="333">H419</f>
        <v>0</v>
      </c>
      <c r="I418" s="35">
        <f t="shared" si="333"/>
        <v>0</v>
      </c>
      <c r="J418" s="35">
        <f t="shared" si="333"/>
        <v>0</v>
      </c>
      <c r="K418" s="35">
        <f t="shared" si="333"/>
        <v>0</v>
      </c>
      <c r="L418" s="35">
        <f t="shared" si="333"/>
        <v>65</v>
      </c>
      <c r="M418" s="35">
        <f t="shared" si="333"/>
        <v>58</v>
      </c>
      <c r="N418" s="35">
        <f t="shared" si="333"/>
        <v>0</v>
      </c>
      <c r="O418" s="35">
        <f t="shared" si="333"/>
        <v>0</v>
      </c>
      <c r="P418" s="35">
        <f t="shared" si="333"/>
        <v>0</v>
      </c>
      <c r="Q418" s="35">
        <f t="shared" si="333"/>
        <v>0</v>
      </c>
      <c r="R418" s="35">
        <f t="shared" si="333"/>
        <v>65</v>
      </c>
      <c r="S418" s="35">
        <f t="shared" si="333"/>
        <v>58</v>
      </c>
      <c r="T418" s="35">
        <f t="shared" si="333"/>
        <v>0</v>
      </c>
      <c r="U418" s="35">
        <f t="shared" si="333"/>
        <v>0</v>
      </c>
      <c r="V418" s="35">
        <f t="shared" si="333"/>
        <v>0</v>
      </c>
      <c r="W418" s="35">
        <f t="shared" si="333"/>
        <v>0</v>
      </c>
      <c r="X418" s="35">
        <f t="shared" si="333"/>
        <v>65</v>
      </c>
      <c r="Y418" s="35">
        <f t="shared" si="333"/>
        <v>58</v>
      </c>
    </row>
    <row r="419" spans="1:25" s="67" customFormat="1" ht="16.5">
      <c r="A419" s="61" t="s">
        <v>181</v>
      </c>
      <c r="B419" s="33" t="s">
        <v>51</v>
      </c>
      <c r="C419" s="33" t="s">
        <v>210</v>
      </c>
      <c r="D419" s="34" t="s">
        <v>232</v>
      </c>
      <c r="E419" s="40">
        <v>610</v>
      </c>
      <c r="F419" s="35">
        <f>7+58</f>
        <v>65</v>
      </c>
      <c r="G419" s="35">
        <v>58</v>
      </c>
      <c r="H419" s="36"/>
      <c r="I419" s="36"/>
      <c r="J419" s="36"/>
      <c r="K419" s="37"/>
      <c r="L419" s="35">
        <f>F419+H419+I419+J419+K419</f>
        <v>65</v>
      </c>
      <c r="M419" s="35">
        <f>G419+K419</f>
        <v>58</v>
      </c>
      <c r="N419" s="36"/>
      <c r="O419" s="36"/>
      <c r="P419" s="36"/>
      <c r="Q419" s="37"/>
      <c r="R419" s="35">
        <f>L419+N419+O419+P419+Q419</f>
        <v>65</v>
      </c>
      <c r="S419" s="35">
        <f>M419+Q419</f>
        <v>58</v>
      </c>
      <c r="T419" s="36"/>
      <c r="U419" s="36"/>
      <c r="V419" s="36"/>
      <c r="W419" s="37"/>
      <c r="X419" s="35">
        <f>R419+T419+U419+V419+W419</f>
        <v>65</v>
      </c>
      <c r="Y419" s="35">
        <f>S419+W419</f>
        <v>58</v>
      </c>
    </row>
    <row r="420" spans="1:25" s="41" customFormat="1" ht="82.5">
      <c r="A420" s="61" t="s">
        <v>233</v>
      </c>
      <c r="B420" s="33" t="s">
        <v>51</v>
      </c>
      <c r="C420" s="33" t="s">
        <v>210</v>
      </c>
      <c r="D420" s="34" t="s">
        <v>234</v>
      </c>
      <c r="E420" s="33"/>
      <c r="F420" s="35">
        <f>F421</f>
        <v>19001</v>
      </c>
      <c r="G420" s="35">
        <f>G421</f>
        <v>16911</v>
      </c>
      <c r="H420" s="35">
        <f t="shared" ref="H420:W421" si="334">H421</f>
        <v>0</v>
      </c>
      <c r="I420" s="35">
        <f t="shared" si="334"/>
        <v>0</v>
      </c>
      <c r="J420" s="35">
        <f t="shared" si="334"/>
        <v>0</v>
      </c>
      <c r="K420" s="35">
        <f t="shared" si="334"/>
        <v>0</v>
      </c>
      <c r="L420" s="35">
        <f t="shared" si="334"/>
        <v>19001</v>
      </c>
      <c r="M420" s="35">
        <f t="shared" si="334"/>
        <v>16911</v>
      </c>
      <c r="N420" s="35">
        <f t="shared" si="334"/>
        <v>0</v>
      </c>
      <c r="O420" s="35">
        <f t="shared" si="334"/>
        <v>0</v>
      </c>
      <c r="P420" s="35">
        <f t="shared" si="334"/>
        <v>0</v>
      </c>
      <c r="Q420" s="35">
        <f t="shared" si="334"/>
        <v>0</v>
      </c>
      <c r="R420" s="35">
        <f t="shared" si="334"/>
        <v>19001</v>
      </c>
      <c r="S420" s="35">
        <f t="shared" si="334"/>
        <v>16911</v>
      </c>
      <c r="T420" s="35">
        <f t="shared" si="334"/>
        <v>0</v>
      </c>
      <c r="U420" s="35">
        <f t="shared" si="334"/>
        <v>0</v>
      </c>
      <c r="V420" s="35">
        <f t="shared" si="334"/>
        <v>0</v>
      </c>
      <c r="W420" s="35">
        <f t="shared" si="334"/>
        <v>0</v>
      </c>
      <c r="X420" s="35">
        <f t="shared" ref="T420:Y421" si="335">X421</f>
        <v>19001</v>
      </c>
      <c r="Y420" s="35">
        <f t="shared" si="335"/>
        <v>16911</v>
      </c>
    </row>
    <row r="421" spans="1:25" s="41" customFormat="1" ht="49.5">
      <c r="A421" s="61" t="s">
        <v>99</v>
      </c>
      <c r="B421" s="33" t="s">
        <v>51</v>
      </c>
      <c r="C421" s="33" t="s">
        <v>210</v>
      </c>
      <c r="D421" s="34" t="s">
        <v>234</v>
      </c>
      <c r="E421" s="40">
        <v>600</v>
      </c>
      <c r="F421" s="35">
        <f>F422</f>
        <v>19001</v>
      </c>
      <c r="G421" s="35">
        <f>G422</f>
        <v>16911</v>
      </c>
      <c r="H421" s="35">
        <f t="shared" si="334"/>
        <v>0</v>
      </c>
      <c r="I421" s="35">
        <f t="shared" si="334"/>
        <v>0</v>
      </c>
      <c r="J421" s="35">
        <f t="shared" si="334"/>
        <v>0</v>
      </c>
      <c r="K421" s="35">
        <f t="shared" si="334"/>
        <v>0</v>
      </c>
      <c r="L421" s="35">
        <f t="shared" si="334"/>
        <v>19001</v>
      </c>
      <c r="M421" s="35">
        <f t="shared" si="334"/>
        <v>16911</v>
      </c>
      <c r="N421" s="35">
        <f t="shared" si="334"/>
        <v>0</v>
      </c>
      <c r="O421" s="35">
        <f t="shared" si="334"/>
        <v>0</v>
      </c>
      <c r="P421" s="35">
        <f t="shared" si="334"/>
        <v>0</v>
      </c>
      <c r="Q421" s="35">
        <f t="shared" si="334"/>
        <v>0</v>
      </c>
      <c r="R421" s="35">
        <f t="shared" si="334"/>
        <v>19001</v>
      </c>
      <c r="S421" s="35">
        <f t="shared" si="334"/>
        <v>16911</v>
      </c>
      <c r="T421" s="35">
        <f t="shared" si="335"/>
        <v>0</v>
      </c>
      <c r="U421" s="35">
        <f t="shared" si="335"/>
        <v>0</v>
      </c>
      <c r="V421" s="35">
        <f t="shared" si="335"/>
        <v>0</v>
      </c>
      <c r="W421" s="35">
        <f t="shared" si="335"/>
        <v>0</v>
      </c>
      <c r="X421" s="35">
        <f t="shared" si="335"/>
        <v>19001</v>
      </c>
      <c r="Y421" s="35">
        <f t="shared" si="335"/>
        <v>16911</v>
      </c>
    </row>
    <row r="422" spans="1:25" s="41" customFormat="1" ht="16.5">
      <c r="A422" s="61" t="s">
        <v>181</v>
      </c>
      <c r="B422" s="33" t="s">
        <v>51</v>
      </c>
      <c r="C422" s="33" t="s">
        <v>210</v>
      </c>
      <c r="D422" s="34" t="s">
        <v>234</v>
      </c>
      <c r="E422" s="40">
        <v>610</v>
      </c>
      <c r="F422" s="35">
        <f>1971+17030</f>
        <v>19001</v>
      </c>
      <c r="G422" s="35">
        <v>16911</v>
      </c>
      <c r="H422" s="36"/>
      <c r="I422" s="36"/>
      <c r="J422" s="36"/>
      <c r="K422" s="37"/>
      <c r="L422" s="35">
        <f>F422+H422+I422+J422+K422</f>
        <v>19001</v>
      </c>
      <c r="M422" s="35">
        <f>G422+K422</f>
        <v>16911</v>
      </c>
      <c r="N422" s="36"/>
      <c r="O422" s="36"/>
      <c r="P422" s="36"/>
      <c r="Q422" s="37"/>
      <c r="R422" s="35">
        <f>L422+N422+O422+P422+Q422</f>
        <v>19001</v>
      </c>
      <c r="S422" s="35">
        <f>M422+Q422</f>
        <v>16911</v>
      </c>
      <c r="T422" s="36"/>
      <c r="U422" s="36"/>
      <c r="V422" s="36"/>
      <c r="W422" s="37"/>
      <c r="X422" s="35">
        <f>R422+T422+U422+V422+W422</f>
        <v>19001</v>
      </c>
      <c r="Y422" s="35">
        <f>S422+W422</f>
        <v>16911</v>
      </c>
    </row>
    <row r="423" spans="1:25" s="41" customFormat="1" ht="16.5">
      <c r="A423" s="32"/>
      <c r="B423" s="33"/>
      <c r="C423" s="33"/>
      <c r="D423" s="52"/>
      <c r="E423" s="33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>
        <v>0</v>
      </c>
      <c r="S423" s="59"/>
      <c r="T423" s="59"/>
      <c r="U423" s="59"/>
      <c r="V423" s="59"/>
      <c r="W423" s="59"/>
      <c r="X423" s="59">
        <v>0</v>
      </c>
      <c r="Y423" s="59"/>
    </row>
    <row r="424" spans="1:25" s="41" customFormat="1" ht="18.75">
      <c r="A424" s="25" t="s">
        <v>235</v>
      </c>
      <c r="B424" s="26" t="s">
        <v>51</v>
      </c>
      <c r="C424" s="26" t="s">
        <v>236</v>
      </c>
      <c r="D424" s="44"/>
      <c r="E424" s="26"/>
      <c r="F424" s="28">
        <f>F425</f>
        <v>345966</v>
      </c>
      <c r="G424" s="28">
        <f>G425</f>
        <v>118806</v>
      </c>
      <c r="H424" s="28">
        <f t="shared" ref="H424:W425" si="336">H425</f>
        <v>0</v>
      </c>
      <c r="I424" s="28">
        <f t="shared" si="336"/>
        <v>0</v>
      </c>
      <c r="J424" s="28">
        <f t="shared" si="336"/>
        <v>0</v>
      </c>
      <c r="K424" s="28">
        <f t="shared" si="336"/>
        <v>0</v>
      </c>
      <c r="L424" s="28">
        <f t="shared" si="336"/>
        <v>345966</v>
      </c>
      <c r="M424" s="28">
        <f t="shared" si="336"/>
        <v>118806</v>
      </c>
      <c r="N424" s="28">
        <f t="shared" si="336"/>
        <v>0</v>
      </c>
      <c r="O424" s="28">
        <f t="shared" si="336"/>
        <v>0</v>
      </c>
      <c r="P424" s="28">
        <f t="shared" si="336"/>
        <v>0</v>
      </c>
      <c r="Q424" s="28">
        <f t="shared" si="336"/>
        <v>0</v>
      </c>
      <c r="R424" s="28">
        <f t="shared" si="336"/>
        <v>345966</v>
      </c>
      <c r="S424" s="28">
        <f t="shared" si="336"/>
        <v>118806</v>
      </c>
      <c r="T424" s="28">
        <f t="shared" si="336"/>
        <v>0</v>
      </c>
      <c r="U424" s="28">
        <f t="shared" si="336"/>
        <v>0</v>
      </c>
      <c r="V424" s="28">
        <f t="shared" si="336"/>
        <v>0</v>
      </c>
      <c r="W424" s="28">
        <f t="shared" si="336"/>
        <v>0</v>
      </c>
      <c r="X424" s="28">
        <f t="shared" ref="T424:Y425" si="337">X425</f>
        <v>345966</v>
      </c>
      <c r="Y424" s="28">
        <f t="shared" si="337"/>
        <v>118806</v>
      </c>
    </row>
    <row r="425" spans="1:25" s="41" customFormat="1" ht="50.25">
      <c r="A425" s="32" t="s">
        <v>237</v>
      </c>
      <c r="B425" s="33" t="s">
        <v>51</v>
      </c>
      <c r="C425" s="33" t="s">
        <v>236</v>
      </c>
      <c r="D425" s="52" t="s">
        <v>238</v>
      </c>
      <c r="E425" s="26"/>
      <c r="F425" s="35">
        <f>F426</f>
        <v>345966</v>
      </c>
      <c r="G425" s="35">
        <f>G426</f>
        <v>118806</v>
      </c>
      <c r="H425" s="35">
        <f t="shared" si="336"/>
        <v>0</v>
      </c>
      <c r="I425" s="35">
        <f t="shared" si="336"/>
        <v>0</v>
      </c>
      <c r="J425" s="35">
        <f t="shared" si="336"/>
        <v>0</v>
      </c>
      <c r="K425" s="35">
        <f t="shared" si="336"/>
        <v>0</v>
      </c>
      <c r="L425" s="35">
        <f t="shared" si="336"/>
        <v>345966</v>
      </c>
      <c r="M425" s="35">
        <f t="shared" si="336"/>
        <v>118806</v>
      </c>
      <c r="N425" s="35">
        <f t="shared" si="336"/>
        <v>0</v>
      </c>
      <c r="O425" s="35">
        <f t="shared" si="336"/>
        <v>0</v>
      </c>
      <c r="P425" s="35">
        <f t="shared" si="336"/>
        <v>0</v>
      </c>
      <c r="Q425" s="35">
        <f t="shared" si="336"/>
        <v>0</v>
      </c>
      <c r="R425" s="35">
        <f t="shared" si="336"/>
        <v>345966</v>
      </c>
      <c r="S425" s="35">
        <f t="shared" si="336"/>
        <v>118806</v>
      </c>
      <c r="T425" s="35">
        <f t="shared" si="337"/>
        <v>0</v>
      </c>
      <c r="U425" s="35">
        <f t="shared" si="337"/>
        <v>0</v>
      </c>
      <c r="V425" s="35">
        <f t="shared" si="337"/>
        <v>0</v>
      </c>
      <c r="W425" s="35">
        <f t="shared" si="337"/>
        <v>0</v>
      </c>
      <c r="X425" s="35">
        <f t="shared" si="337"/>
        <v>345966</v>
      </c>
      <c r="Y425" s="35">
        <f t="shared" si="337"/>
        <v>118806</v>
      </c>
    </row>
    <row r="426" spans="1:25" s="41" customFormat="1" ht="50.25">
      <c r="A426" s="32" t="s">
        <v>239</v>
      </c>
      <c r="B426" s="33" t="s">
        <v>51</v>
      </c>
      <c r="C426" s="33" t="s">
        <v>236</v>
      </c>
      <c r="D426" s="52" t="s">
        <v>240</v>
      </c>
      <c r="E426" s="26"/>
      <c r="F426" s="35">
        <f>F427+F431+F451+F447</f>
        <v>345966</v>
      </c>
      <c r="G426" s="35">
        <f>G427+G431+G451+G447</f>
        <v>118806</v>
      </c>
      <c r="H426" s="35">
        <f t="shared" ref="H426:M426" si="338">H427+H431+H451+H447</f>
        <v>0</v>
      </c>
      <c r="I426" s="35">
        <f t="shared" si="338"/>
        <v>0</v>
      </c>
      <c r="J426" s="35">
        <f t="shared" si="338"/>
        <v>0</v>
      </c>
      <c r="K426" s="35">
        <f t="shared" si="338"/>
        <v>0</v>
      </c>
      <c r="L426" s="35">
        <f t="shared" si="338"/>
        <v>345966</v>
      </c>
      <c r="M426" s="35">
        <f t="shared" si="338"/>
        <v>118806</v>
      </c>
      <c r="N426" s="35">
        <f t="shared" ref="N426:S426" si="339">N427+N431+N451+N447</f>
        <v>0</v>
      </c>
      <c r="O426" s="35">
        <f t="shared" si="339"/>
        <v>0</v>
      </c>
      <c r="P426" s="35">
        <f t="shared" si="339"/>
        <v>0</v>
      </c>
      <c r="Q426" s="35">
        <f t="shared" si="339"/>
        <v>0</v>
      </c>
      <c r="R426" s="35">
        <f t="shared" si="339"/>
        <v>345966</v>
      </c>
      <c r="S426" s="35">
        <f t="shared" si="339"/>
        <v>118806</v>
      </c>
      <c r="T426" s="35">
        <f t="shared" ref="T426:Y426" si="340">T427+T431+T451+T447</f>
        <v>0</v>
      </c>
      <c r="U426" s="35">
        <f t="shared" si="340"/>
        <v>0</v>
      </c>
      <c r="V426" s="35">
        <f t="shared" si="340"/>
        <v>0</v>
      </c>
      <c r="W426" s="35">
        <f t="shared" si="340"/>
        <v>0</v>
      </c>
      <c r="X426" s="35">
        <f t="shared" si="340"/>
        <v>345966</v>
      </c>
      <c r="Y426" s="35">
        <f t="shared" si="340"/>
        <v>118806</v>
      </c>
    </row>
    <row r="427" spans="1:25" s="41" customFormat="1" ht="18.75">
      <c r="A427" s="32" t="s">
        <v>85</v>
      </c>
      <c r="B427" s="33" t="s">
        <v>51</v>
      </c>
      <c r="C427" s="33" t="s">
        <v>236</v>
      </c>
      <c r="D427" s="52" t="s">
        <v>241</v>
      </c>
      <c r="E427" s="26"/>
      <c r="F427" s="35">
        <f t="shared" ref="F427:U429" si="341">F428</f>
        <v>214752</v>
      </c>
      <c r="G427" s="35">
        <f t="shared" si="341"/>
        <v>0</v>
      </c>
      <c r="H427" s="35">
        <f t="shared" si="341"/>
        <v>0</v>
      </c>
      <c r="I427" s="35">
        <f t="shared" si="341"/>
        <v>0</v>
      </c>
      <c r="J427" s="35">
        <f t="shared" si="341"/>
        <v>0</v>
      </c>
      <c r="K427" s="35">
        <f t="shared" si="341"/>
        <v>0</v>
      </c>
      <c r="L427" s="35">
        <f t="shared" si="341"/>
        <v>214752</v>
      </c>
      <c r="M427" s="35">
        <f t="shared" si="341"/>
        <v>0</v>
      </c>
      <c r="N427" s="35">
        <f t="shared" si="341"/>
        <v>0</v>
      </c>
      <c r="O427" s="35">
        <f t="shared" si="341"/>
        <v>0</v>
      </c>
      <c r="P427" s="35">
        <f t="shared" si="341"/>
        <v>0</v>
      </c>
      <c r="Q427" s="35">
        <f t="shared" si="341"/>
        <v>0</v>
      </c>
      <c r="R427" s="35">
        <f t="shared" si="341"/>
        <v>214752</v>
      </c>
      <c r="S427" s="35">
        <f t="shared" si="341"/>
        <v>0</v>
      </c>
      <c r="T427" s="35">
        <f t="shared" si="341"/>
        <v>0</v>
      </c>
      <c r="U427" s="35">
        <f t="shared" si="341"/>
        <v>0</v>
      </c>
      <c r="V427" s="35">
        <f t="shared" ref="T427:Y429" si="342">V428</f>
        <v>0</v>
      </c>
      <c r="W427" s="35">
        <f t="shared" si="342"/>
        <v>0</v>
      </c>
      <c r="X427" s="35">
        <f t="shared" si="342"/>
        <v>214752</v>
      </c>
      <c r="Y427" s="35">
        <f t="shared" si="342"/>
        <v>0</v>
      </c>
    </row>
    <row r="428" spans="1:25" s="41" customFormat="1" ht="18.75">
      <c r="A428" s="48" t="s">
        <v>242</v>
      </c>
      <c r="B428" s="33" t="s">
        <v>51</v>
      </c>
      <c r="C428" s="33" t="s">
        <v>236</v>
      </c>
      <c r="D428" s="52" t="s">
        <v>243</v>
      </c>
      <c r="E428" s="26"/>
      <c r="F428" s="35">
        <f t="shared" si="341"/>
        <v>214752</v>
      </c>
      <c r="G428" s="35">
        <f t="shared" si="341"/>
        <v>0</v>
      </c>
      <c r="H428" s="35">
        <f t="shared" si="341"/>
        <v>0</v>
      </c>
      <c r="I428" s="35">
        <f t="shared" si="341"/>
        <v>0</v>
      </c>
      <c r="J428" s="35">
        <f t="shared" si="341"/>
        <v>0</v>
      </c>
      <c r="K428" s="35">
        <f t="shared" si="341"/>
        <v>0</v>
      </c>
      <c r="L428" s="35">
        <f t="shared" si="341"/>
        <v>214752</v>
      </c>
      <c r="M428" s="35">
        <f t="shared" si="341"/>
        <v>0</v>
      </c>
      <c r="N428" s="35">
        <f t="shared" si="341"/>
        <v>0</v>
      </c>
      <c r="O428" s="35">
        <f t="shared" si="341"/>
        <v>0</v>
      </c>
      <c r="P428" s="35">
        <f t="shared" si="341"/>
        <v>0</v>
      </c>
      <c r="Q428" s="35">
        <f t="shared" si="341"/>
        <v>0</v>
      </c>
      <c r="R428" s="35">
        <f t="shared" si="341"/>
        <v>214752</v>
      </c>
      <c r="S428" s="35">
        <f t="shared" si="341"/>
        <v>0</v>
      </c>
      <c r="T428" s="35">
        <f t="shared" si="342"/>
        <v>0</v>
      </c>
      <c r="U428" s="35">
        <f t="shared" si="342"/>
        <v>0</v>
      </c>
      <c r="V428" s="35">
        <f t="shared" si="342"/>
        <v>0</v>
      </c>
      <c r="W428" s="35">
        <f t="shared" si="342"/>
        <v>0</v>
      </c>
      <c r="X428" s="35">
        <f t="shared" si="342"/>
        <v>214752</v>
      </c>
      <c r="Y428" s="35">
        <f t="shared" si="342"/>
        <v>0</v>
      </c>
    </row>
    <row r="429" spans="1:25" s="41" customFormat="1" ht="33">
      <c r="A429" s="32" t="s">
        <v>42</v>
      </c>
      <c r="B429" s="33" t="s">
        <v>51</v>
      </c>
      <c r="C429" s="33" t="s">
        <v>236</v>
      </c>
      <c r="D429" s="52" t="s">
        <v>243</v>
      </c>
      <c r="E429" s="40">
        <v>200</v>
      </c>
      <c r="F429" s="35">
        <f t="shared" si="341"/>
        <v>214752</v>
      </c>
      <c r="G429" s="35">
        <f t="shared" si="341"/>
        <v>0</v>
      </c>
      <c r="H429" s="35">
        <f t="shared" si="341"/>
        <v>0</v>
      </c>
      <c r="I429" s="35">
        <f t="shared" si="341"/>
        <v>0</v>
      </c>
      <c r="J429" s="35">
        <f t="shared" si="341"/>
        <v>0</v>
      </c>
      <c r="K429" s="35">
        <f t="shared" si="341"/>
        <v>0</v>
      </c>
      <c r="L429" s="35">
        <f t="shared" si="341"/>
        <v>214752</v>
      </c>
      <c r="M429" s="35">
        <f t="shared" si="341"/>
        <v>0</v>
      </c>
      <c r="N429" s="35">
        <f t="shared" si="341"/>
        <v>0</v>
      </c>
      <c r="O429" s="35">
        <f t="shared" si="341"/>
        <v>0</v>
      </c>
      <c r="P429" s="35">
        <f t="shared" si="341"/>
        <v>0</v>
      </c>
      <c r="Q429" s="35">
        <f t="shared" si="341"/>
        <v>0</v>
      </c>
      <c r="R429" s="35">
        <f t="shared" si="341"/>
        <v>214752</v>
      </c>
      <c r="S429" s="35">
        <f t="shared" si="341"/>
        <v>0</v>
      </c>
      <c r="T429" s="35">
        <f t="shared" si="342"/>
        <v>0</v>
      </c>
      <c r="U429" s="35">
        <f t="shared" si="342"/>
        <v>0</v>
      </c>
      <c r="V429" s="35">
        <f t="shared" si="342"/>
        <v>0</v>
      </c>
      <c r="W429" s="35">
        <f t="shared" si="342"/>
        <v>0</v>
      </c>
      <c r="X429" s="35">
        <f t="shared" si="342"/>
        <v>214752</v>
      </c>
      <c r="Y429" s="35">
        <f t="shared" si="342"/>
        <v>0</v>
      </c>
    </row>
    <row r="430" spans="1:25" s="41" customFormat="1" ht="49.5">
      <c r="A430" s="32" t="s">
        <v>43</v>
      </c>
      <c r="B430" s="33" t="s">
        <v>51</v>
      </c>
      <c r="C430" s="33" t="s">
        <v>236</v>
      </c>
      <c r="D430" s="52" t="s">
        <v>243</v>
      </c>
      <c r="E430" s="40">
        <v>240</v>
      </c>
      <c r="F430" s="35">
        <v>214752</v>
      </c>
      <c r="G430" s="35"/>
      <c r="H430" s="36"/>
      <c r="I430" s="36"/>
      <c r="J430" s="36"/>
      <c r="K430" s="37"/>
      <c r="L430" s="35">
        <f>F430+H430+I430+J430+K430</f>
        <v>214752</v>
      </c>
      <c r="M430" s="35">
        <f>G430+K430</f>
        <v>0</v>
      </c>
      <c r="N430" s="36"/>
      <c r="O430" s="36"/>
      <c r="P430" s="36"/>
      <c r="Q430" s="37"/>
      <c r="R430" s="35">
        <f>L430+N430+O430+P430+Q430</f>
        <v>214752</v>
      </c>
      <c r="S430" s="35">
        <f>M430+Q430</f>
        <v>0</v>
      </c>
      <c r="T430" s="36"/>
      <c r="U430" s="36"/>
      <c r="V430" s="36"/>
      <c r="W430" s="37"/>
      <c r="X430" s="35">
        <f>R430+T430+U430+V430+W430</f>
        <v>214752</v>
      </c>
      <c r="Y430" s="35">
        <f>S430+W430</f>
        <v>0</v>
      </c>
    </row>
    <row r="431" spans="1:25" s="51" customFormat="1" ht="66.75">
      <c r="A431" s="32" t="s">
        <v>244</v>
      </c>
      <c r="B431" s="33" t="s">
        <v>51</v>
      </c>
      <c r="C431" s="33" t="s">
        <v>236</v>
      </c>
      <c r="D431" s="52" t="s">
        <v>245</v>
      </c>
      <c r="E431" s="26"/>
      <c r="F431" s="35">
        <f>F435+F438+F441+F444+F432</f>
        <v>11647</v>
      </c>
      <c r="G431" s="35">
        <f>G435+G438+G441+G444+G432</f>
        <v>0</v>
      </c>
      <c r="H431" s="35">
        <f t="shared" ref="H431:M431" si="343">H435+H438+H441+H444+H432</f>
        <v>0</v>
      </c>
      <c r="I431" s="35">
        <f t="shared" si="343"/>
        <v>0</v>
      </c>
      <c r="J431" s="35">
        <f t="shared" si="343"/>
        <v>0</v>
      </c>
      <c r="K431" s="35">
        <f t="shared" si="343"/>
        <v>0</v>
      </c>
      <c r="L431" s="35">
        <f t="shared" si="343"/>
        <v>11647</v>
      </c>
      <c r="M431" s="35">
        <f t="shared" si="343"/>
        <v>0</v>
      </c>
      <c r="N431" s="35">
        <f t="shared" ref="N431:S431" si="344">N435+N438+N441+N444+N432</f>
        <v>0</v>
      </c>
      <c r="O431" s="35">
        <f t="shared" si="344"/>
        <v>0</v>
      </c>
      <c r="P431" s="35">
        <f t="shared" si="344"/>
        <v>0</v>
      </c>
      <c r="Q431" s="35">
        <f t="shared" si="344"/>
        <v>0</v>
      </c>
      <c r="R431" s="35">
        <f t="shared" si="344"/>
        <v>11647</v>
      </c>
      <c r="S431" s="35">
        <f t="shared" si="344"/>
        <v>0</v>
      </c>
      <c r="T431" s="35">
        <f t="shared" ref="T431:Y431" si="345">T435+T438+T441+T444+T432</f>
        <v>0</v>
      </c>
      <c r="U431" s="35">
        <f t="shared" si="345"/>
        <v>0</v>
      </c>
      <c r="V431" s="35">
        <f t="shared" si="345"/>
        <v>0</v>
      </c>
      <c r="W431" s="35">
        <f t="shared" si="345"/>
        <v>0</v>
      </c>
      <c r="X431" s="35">
        <f t="shared" si="345"/>
        <v>11647</v>
      </c>
      <c r="Y431" s="35">
        <f t="shared" si="345"/>
        <v>0</v>
      </c>
    </row>
    <row r="432" spans="1:25" s="57" customFormat="1" ht="66.75" hidden="1">
      <c r="A432" s="32" t="s">
        <v>246</v>
      </c>
      <c r="B432" s="33" t="s">
        <v>51</v>
      </c>
      <c r="C432" s="33" t="s">
        <v>236</v>
      </c>
      <c r="D432" s="52" t="s">
        <v>247</v>
      </c>
      <c r="E432" s="26"/>
      <c r="F432" s="35">
        <f>F433</f>
        <v>0</v>
      </c>
      <c r="G432" s="35">
        <f>G433</f>
        <v>0</v>
      </c>
      <c r="H432" s="56">
        <f t="shared" ref="H432:W433" si="346">H433</f>
        <v>0</v>
      </c>
      <c r="I432" s="56">
        <f t="shared" si="346"/>
        <v>0</v>
      </c>
      <c r="J432" s="56">
        <f t="shared" si="346"/>
        <v>0</v>
      </c>
      <c r="K432" s="56">
        <f t="shared" si="346"/>
        <v>0</v>
      </c>
      <c r="L432" s="56">
        <f t="shared" si="346"/>
        <v>0</v>
      </c>
      <c r="M432" s="56">
        <f t="shared" si="346"/>
        <v>0</v>
      </c>
      <c r="N432" s="56">
        <f t="shared" si="346"/>
        <v>0</v>
      </c>
      <c r="O432" s="56">
        <f t="shared" si="346"/>
        <v>0</v>
      </c>
      <c r="P432" s="56">
        <f t="shared" si="346"/>
        <v>0</v>
      </c>
      <c r="Q432" s="56">
        <f t="shared" si="346"/>
        <v>0</v>
      </c>
      <c r="R432" s="56">
        <f t="shared" si="346"/>
        <v>0</v>
      </c>
      <c r="S432" s="56">
        <f t="shared" si="346"/>
        <v>0</v>
      </c>
      <c r="T432" s="56">
        <f t="shared" si="346"/>
        <v>0</v>
      </c>
      <c r="U432" s="56">
        <f t="shared" si="346"/>
        <v>0</v>
      </c>
      <c r="V432" s="56">
        <f t="shared" si="346"/>
        <v>0</v>
      </c>
      <c r="W432" s="56">
        <f t="shared" si="346"/>
        <v>0</v>
      </c>
      <c r="X432" s="56">
        <f t="shared" ref="T432:Y433" si="347">X433</f>
        <v>0</v>
      </c>
      <c r="Y432" s="56">
        <f t="shared" si="347"/>
        <v>0</v>
      </c>
    </row>
    <row r="433" spans="1:25" s="57" customFormat="1" ht="16.5" hidden="1">
      <c r="A433" s="42" t="s">
        <v>47</v>
      </c>
      <c r="B433" s="33" t="s">
        <v>51</v>
      </c>
      <c r="C433" s="33" t="s">
        <v>236</v>
      </c>
      <c r="D433" s="52" t="s">
        <v>247</v>
      </c>
      <c r="E433" s="40">
        <v>800</v>
      </c>
      <c r="F433" s="35">
        <f>F434</f>
        <v>0</v>
      </c>
      <c r="G433" s="35">
        <f>G434</f>
        <v>0</v>
      </c>
      <c r="H433" s="56">
        <f t="shared" si="346"/>
        <v>0</v>
      </c>
      <c r="I433" s="56">
        <f t="shared" si="346"/>
        <v>0</v>
      </c>
      <c r="J433" s="56">
        <f t="shared" si="346"/>
        <v>0</v>
      </c>
      <c r="K433" s="56">
        <f t="shared" si="346"/>
        <v>0</v>
      </c>
      <c r="L433" s="56">
        <f t="shared" si="346"/>
        <v>0</v>
      </c>
      <c r="M433" s="56">
        <f t="shared" si="346"/>
        <v>0</v>
      </c>
      <c r="N433" s="56">
        <f t="shared" si="346"/>
        <v>0</v>
      </c>
      <c r="O433" s="56">
        <f t="shared" si="346"/>
        <v>0</v>
      </c>
      <c r="P433" s="56">
        <f t="shared" si="346"/>
        <v>0</v>
      </c>
      <c r="Q433" s="56">
        <f t="shared" si="346"/>
        <v>0</v>
      </c>
      <c r="R433" s="56">
        <f t="shared" si="346"/>
        <v>0</v>
      </c>
      <c r="S433" s="56">
        <f t="shared" si="346"/>
        <v>0</v>
      </c>
      <c r="T433" s="56">
        <f t="shared" si="347"/>
        <v>0</v>
      </c>
      <c r="U433" s="56">
        <f t="shared" si="347"/>
        <v>0</v>
      </c>
      <c r="V433" s="56">
        <f t="shared" si="347"/>
        <v>0</v>
      </c>
      <c r="W433" s="56">
        <f t="shared" si="347"/>
        <v>0</v>
      </c>
      <c r="X433" s="56">
        <f t="shared" si="347"/>
        <v>0</v>
      </c>
      <c r="Y433" s="56">
        <f t="shared" si="347"/>
        <v>0</v>
      </c>
    </row>
    <row r="434" spans="1:25" s="57" customFormat="1" ht="66" hidden="1">
      <c r="A434" s="32" t="s">
        <v>248</v>
      </c>
      <c r="B434" s="33" t="s">
        <v>51</v>
      </c>
      <c r="C434" s="33" t="s">
        <v>236</v>
      </c>
      <c r="D434" s="52" t="s">
        <v>247</v>
      </c>
      <c r="E434" s="40">
        <v>810</v>
      </c>
      <c r="F434" s="35"/>
      <c r="G434" s="35"/>
      <c r="H434" s="36"/>
      <c r="I434" s="36"/>
      <c r="J434" s="36"/>
      <c r="K434" s="37"/>
      <c r="L434" s="35">
        <f>F434+H434+I434+J434+K434</f>
        <v>0</v>
      </c>
      <c r="M434" s="35">
        <f>G434+K434</f>
        <v>0</v>
      </c>
      <c r="N434" s="36"/>
      <c r="O434" s="36"/>
      <c r="P434" s="36"/>
      <c r="Q434" s="37"/>
      <c r="R434" s="35">
        <f>L434+N434+O434+P434+Q434</f>
        <v>0</v>
      </c>
      <c r="S434" s="35">
        <f>M434+Q434</f>
        <v>0</v>
      </c>
      <c r="T434" s="36"/>
      <c r="U434" s="36"/>
      <c r="V434" s="36"/>
      <c r="W434" s="37"/>
      <c r="X434" s="35">
        <f>R434+T434+U434+V434+W434</f>
        <v>0</v>
      </c>
      <c r="Y434" s="35">
        <f>S434+W434</f>
        <v>0</v>
      </c>
    </row>
    <row r="435" spans="1:25" s="57" customFormat="1" ht="50.25" hidden="1">
      <c r="A435" s="32" t="s">
        <v>249</v>
      </c>
      <c r="B435" s="33" t="s">
        <v>51</v>
      </c>
      <c r="C435" s="33" t="s">
        <v>236</v>
      </c>
      <c r="D435" s="52" t="s">
        <v>250</v>
      </c>
      <c r="E435" s="26"/>
      <c r="F435" s="35">
        <f>F436</f>
        <v>0</v>
      </c>
      <c r="G435" s="35">
        <f>G436</f>
        <v>0</v>
      </c>
      <c r="H435" s="56">
        <f t="shared" ref="H435:W436" si="348">H436</f>
        <v>0</v>
      </c>
      <c r="I435" s="56">
        <f t="shared" si="348"/>
        <v>0</v>
      </c>
      <c r="J435" s="56">
        <f t="shared" si="348"/>
        <v>0</v>
      </c>
      <c r="K435" s="56">
        <f t="shared" si="348"/>
        <v>0</v>
      </c>
      <c r="L435" s="56">
        <f t="shared" si="348"/>
        <v>0</v>
      </c>
      <c r="M435" s="56">
        <f t="shared" si="348"/>
        <v>0</v>
      </c>
      <c r="N435" s="56">
        <f t="shared" si="348"/>
        <v>0</v>
      </c>
      <c r="O435" s="56">
        <f t="shared" si="348"/>
        <v>0</v>
      </c>
      <c r="P435" s="56">
        <f t="shared" si="348"/>
        <v>0</v>
      </c>
      <c r="Q435" s="56">
        <f t="shared" si="348"/>
        <v>0</v>
      </c>
      <c r="R435" s="56">
        <f t="shared" si="348"/>
        <v>0</v>
      </c>
      <c r="S435" s="56">
        <f t="shared" si="348"/>
        <v>0</v>
      </c>
      <c r="T435" s="56">
        <f t="shared" si="348"/>
        <v>0</v>
      </c>
      <c r="U435" s="56">
        <f t="shared" si="348"/>
        <v>0</v>
      </c>
      <c r="V435" s="56">
        <f t="shared" si="348"/>
        <v>0</v>
      </c>
      <c r="W435" s="56">
        <f t="shared" si="348"/>
        <v>0</v>
      </c>
      <c r="X435" s="56">
        <f t="shared" ref="T435:Y436" si="349">X436</f>
        <v>0</v>
      </c>
      <c r="Y435" s="56">
        <f t="shared" si="349"/>
        <v>0</v>
      </c>
    </row>
    <row r="436" spans="1:25" s="57" customFormat="1" ht="16.5" hidden="1">
      <c r="A436" s="42" t="s">
        <v>47</v>
      </c>
      <c r="B436" s="33" t="s">
        <v>51</v>
      </c>
      <c r="C436" s="33" t="s">
        <v>236</v>
      </c>
      <c r="D436" s="52" t="s">
        <v>250</v>
      </c>
      <c r="E436" s="40">
        <v>800</v>
      </c>
      <c r="F436" s="35">
        <f>F437</f>
        <v>0</v>
      </c>
      <c r="G436" s="35">
        <f>G437</f>
        <v>0</v>
      </c>
      <c r="H436" s="56">
        <f t="shared" si="348"/>
        <v>0</v>
      </c>
      <c r="I436" s="56">
        <f t="shared" si="348"/>
        <v>0</v>
      </c>
      <c r="J436" s="56">
        <f t="shared" si="348"/>
        <v>0</v>
      </c>
      <c r="K436" s="56">
        <f t="shared" si="348"/>
        <v>0</v>
      </c>
      <c r="L436" s="56">
        <f t="shared" si="348"/>
        <v>0</v>
      </c>
      <c r="M436" s="56">
        <f t="shared" si="348"/>
        <v>0</v>
      </c>
      <c r="N436" s="56">
        <f t="shared" si="348"/>
        <v>0</v>
      </c>
      <c r="O436" s="56">
        <f t="shared" si="348"/>
        <v>0</v>
      </c>
      <c r="P436" s="56">
        <f t="shared" si="348"/>
        <v>0</v>
      </c>
      <c r="Q436" s="56">
        <f t="shared" si="348"/>
        <v>0</v>
      </c>
      <c r="R436" s="56">
        <f t="shared" si="348"/>
        <v>0</v>
      </c>
      <c r="S436" s="56">
        <f t="shared" si="348"/>
        <v>0</v>
      </c>
      <c r="T436" s="56">
        <f t="shared" si="349"/>
        <v>0</v>
      </c>
      <c r="U436" s="56">
        <f t="shared" si="349"/>
        <v>0</v>
      </c>
      <c r="V436" s="56">
        <f t="shared" si="349"/>
        <v>0</v>
      </c>
      <c r="W436" s="56">
        <f t="shared" si="349"/>
        <v>0</v>
      </c>
      <c r="X436" s="56">
        <f t="shared" si="349"/>
        <v>0</v>
      </c>
      <c r="Y436" s="56">
        <f t="shared" si="349"/>
        <v>0</v>
      </c>
    </row>
    <row r="437" spans="1:25" s="67" customFormat="1" ht="66" hidden="1">
      <c r="A437" s="80" t="s">
        <v>248</v>
      </c>
      <c r="B437" s="64" t="s">
        <v>51</v>
      </c>
      <c r="C437" s="64" t="s">
        <v>236</v>
      </c>
      <c r="D437" s="98" t="s">
        <v>250</v>
      </c>
      <c r="E437" s="66">
        <v>810</v>
      </c>
      <c r="F437" s="56"/>
      <c r="G437" s="56"/>
      <c r="H437" s="56"/>
      <c r="I437" s="56"/>
      <c r="J437" s="56"/>
      <c r="K437" s="56"/>
      <c r="L437" s="56">
        <f>F437+H437+I437+J437+K437</f>
        <v>0</v>
      </c>
      <c r="M437" s="56">
        <f>G437+K437</f>
        <v>0</v>
      </c>
      <c r="N437" s="56"/>
      <c r="O437" s="56"/>
      <c r="P437" s="56"/>
      <c r="Q437" s="56"/>
      <c r="R437" s="56">
        <f>L437+N437+O437+P437+Q437</f>
        <v>0</v>
      </c>
      <c r="S437" s="56">
        <f>M437+Q437</f>
        <v>0</v>
      </c>
      <c r="T437" s="56"/>
      <c r="U437" s="56"/>
      <c r="V437" s="56"/>
      <c r="W437" s="56"/>
      <c r="X437" s="56">
        <f>R437+T437+U437+V437+W437</f>
        <v>0</v>
      </c>
      <c r="Y437" s="56">
        <f>S437+W437</f>
        <v>0</v>
      </c>
    </row>
    <row r="438" spans="1:25" s="101" customFormat="1" ht="66">
      <c r="A438" s="42" t="s">
        <v>251</v>
      </c>
      <c r="B438" s="33" t="s">
        <v>51</v>
      </c>
      <c r="C438" s="33" t="s">
        <v>236</v>
      </c>
      <c r="D438" s="52" t="s">
        <v>252</v>
      </c>
      <c r="E438" s="33"/>
      <c r="F438" s="35">
        <f>F439</f>
        <v>11647</v>
      </c>
      <c r="G438" s="35">
        <f>G439</f>
        <v>0</v>
      </c>
      <c r="H438" s="35">
        <f t="shared" ref="H438:W439" si="350">H439</f>
        <v>0</v>
      </c>
      <c r="I438" s="35">
        <f t="shared" si="350"/>
        <v>0</v>
      </c>
      <c r="J438" s="35">
        <f t="shared" si="350"/>
        <v>0</v>
      </c>
      <c r="K438" s="35">
        <f t="shared" si="350"/>
        <v>0</v>
      </c>
      <c r="L438" s="35">
        <f t="shared" si="350"/>
        <v>11647</v>
      </c>
      <c r="M438" s="35">
        <f t="shared" si="350"/>
        <v>0</v>
      </c>
      <c r="N438" s="35">
        <f t="shared" si="350"/>
        <v>0</v>
      </c>
      <c r="O438" s="35">
        <f t="shared" si="350"/>
        <v>0</v>
      </c>
      <c r="P438" s="35">
        <f t="shared" si="350"/>
        <v>0</v>
      </c>
      <c r="Q438" s="35">
        <f t="shared" si="350"/>
        <v>0</v>
      </c>
      <c r="R438" s="35">
        <f t="shared" si="350"/>
        <v>11647</v>
      </c>
      <c r="S438" s="35">
        <f t="shared" si="350"/>
        <v>0</v>
      </c>
      <c r="T438" s="35">
        <f t="shared" si="350"/>
        <v>0</v>
      </c>
      <c r="U438" s="35">
        <f t="shared" si="350"/>
        <v>0</v>
      </c>
      <c r="V438" s="35">
        <f t="shared" si="350"/>
        <v>0</v>
      </c>
      <c r="W438" s="35">
        <f t="shared" si="350"/>
        <v>0</v>
      </c>
      <c r="X438" s="35">
        <f t="shared" ref="T438:Y439" si="351">X439</f>
        <v>11647</v>
      </c>
      <c r="Y438" s="35">
        <f t="shared" si="351"/>
        <v>0</v>
      </c>
    </row>
    <row r="439" spans="1:25" s="101" customFormat="1" ht="16.5">
      <c r="A439" s="42" t="s">
        <v>47</v>
      </c>
      <c r="B439" s="33" t="s">
        <v>51</v>
      </c>
      <c r="C439" s="33" t="s">
        <v>236</v>
      </c>
      <c r="D439" s="52" t="s">
        <v>252</v>
      </c>
      <c r="E439" s="40">
        <v>800</v>
      </c>
      <c r="F439" s="35">
        <f>F440</f>
        <v>11647</v>
      </c>
      <c r="G439" s="35">
        <f>G440</f>
        <v>0</v>
      </c>
      <c r="H439" s="35">
        <f t="shared" si="350"/>
        <v>0</v>
      </c>
      <c r="I439" s="35">
        <f t="shared" si="350"/>
        <v>0</v>
      </c>
      <c r="J439" s="35">
        <f t="shared" si="350"/>
        <v>0</v>
      </c>
      <c r="K439" s="35">
        <f t="shared" si="350"/>
        <v>0</v>
      </c>
      <c r="L439" s="35">
        <f t="shared" si="350"/>
        <v>11647</v>
      </c>
      <c r="M439" s="35">
        <f t="shared" si="350"/>
        <v>0</v>
      </c>
      <c r="N439" s="35">
        <f t="shared" si="350"/>
        <v>0</v>
      </c>
      <c r="O439" s="35">
        <f t="shared" si="350"/>
        <v>0</v>
      </c>
      <c r="P439" s="35">
        <f t="shared" si="350"/>
        <v>0</v>
      </c>
      <c r="Q439" s="35">
        <f t="shared" si="350"/>
        <v>0</v>
      </c>
      <c r="R439" s="35">
        <f t="shared" si="350"/>
        <v>11647</v>
      </c>
      <c r="S439" s="35">
        <f t="shared" si="350"/>
        <v>0</v>
      </c>
      <c r="T439" s="35">
        <f t="shared" si="351"/>
        <v>0</v>
      </c>
      <c r="U439" s="35">
        <f t="shared" si="351"/>
        <v>0</v>
      </c>
      <c r="V439" s="35">
        <f t="shared" si="351"/>
        <v>0</v>
      </c>
      <c r="W439" s="35">
        <f t="shared" si="351"/>
        <v>0</v>
      </c>
      <c r="X439" s="35">
        <f t="shared" si="351"/>
        <v>11647</v>
      </c>
      <c r="Y439" s="35">
        <f t="shared" si="351"/>
        <v>0</v>
      </c>
    </row>
    <row r="440" spans="1:25" s="101" customFormat="1" ht="66">
      <c r="A440" s="32" t="s">
        <v>248</v>
      </c>
      <c r="B440" s="33" t="s">
        <v>51</v>
      </c>
      <c r="C440" s="33" t="s">
        <v>236</v>
      </c>
      <c r="D440" s="52" t="s">
        <v>252</v>
      </c>
      <c r="E440" s="40">
        <v>810</v>
      </c>
      <c r="F440" s="35">
        <v>11647</v>
      </c>
      <c r="G440" s="35"/>
      <c r="H440" s="36"/>
      <c r="I440" s="36"/>
      <c r="J440" s="36"/>
      <c r="K440" s="37"/>
      <c r="L440" s="35">
        <f>F440+H440+I440+J440+K440</f>
        <v>11647</v>
      </c>
      <c r="M440" s="35">
        <f>G440+K440</f>
        <v>0</v>
      </c>
      <c r="N440" s="36"/>
      <c r="O440" s="36"/>
      <c r="P440" s="36"/>
      <c r="Q440" s="37"/>
      <c r="R440" s="35">
        <f>L440+N440+O440+P440+Q440</f>
        <v>11647</v>
      </c>
      <c r="S440" s="35">
        <f>M440+Q440</f>
        <v>0</v>
      </c>
      <c r="T440" s="36"/>
      <c r="U440" s="36"/>
      <c r="V440" s="36"/>
      <c r="W440" s="37"/>
      <c r="X440" s="35">
        <f>R440+T440+U440+V440+W440</f>
        <v>11647</v>
      </c>
      <c r="Y440" s="35">
        <f>S440+W440</f>
        <v>0</v>
      </c>
    </row>
    <row r="441" spans="1:25" s="57" customFormat="1" ht="115.5" hidden="1">
      <c r="A441" s="32" t="s">
        <v>253</v>
      </c>
      <c r="B441" s="33" t="s">
        <v>51</v>
      </c>
      <c r="C441" s="33" t="s">
        <v>236</v>
      </c>
      <c r="D441" s="52" t="s">
        <v>254</v>
      </c>
      <c r="E441" s="33"/>
      <c r="F441" s="35">
        <f>F442</f>
        <v>0</v>
      </c>
      <c r="G441" s="35">
        <f>G442</f>
        <v>0</v>
      </c>
      <c r="H441" s="56">
        <f t="shared" ref="H441:W442" si="352">H442</f>
        <v>0</v>
      </c>
      <c r="I441" s="56">
        <f t="shared" si="352"/>
        <v>0</v>
      </c>
      <c r="J441" s="56">
        <f t="shared" si="352"/>
        <v>0</v>
      </c>
      <c r="K441" s="56">
        <f t="shared" si="352"/>
        <v>0</v>
      </c>
      <c r="L441" s="56">
        <f t="shared" si="352"/>
        <v>0</v>
      </c>
      <c r="M441" s="56">
        <f t="shared" si="352"/>
        <v>0</v>
      </c>
      <c r="N441" s="56">
        <f t="shared" si="352"/>
        <v>0</v>
      </c>
      <c r="O441" s="56">
        <f t="shared" si="352"/>
        <v>0</v>
      </c>
      <c r="P441" s="56">
        <f t="shared" si="352"/>
        <v>0</v>
      </c>
      <c r="Q441" s="56">
        <f t="shared" si="352"/>
        <v>0</v>
      </c>
      <c r="R441" s="56">
        <f t="shared" si="352"/>
        <v>0</v>
      </c>
      <c r="S441" s="56">
        <f t="shared" si="352"/>
        <v>0</v>
      </c>
      <c r="T441" s="56">
        <f t="shared" si="352"/>
        <v>0</v>
      </c>
      <c r="U441" s="56">
        <f t="shared" si="352"/>
        <v>0</v>
      </c>
      <c r="V441" s="56">
        <f t="shared" si="352"/>
        <v>0</v>
      </c>
      <c r="W441" s="56">
        <f t="shared" si="352"/>
        <v>0</v>
      </c>
      <c r="X441" s="56">
        <f t="shared" ref="T441:Y442" si="353">X442</f>
        <v>0</v>
      </c>
      <c r="Y441" s="56">
        <f t="shared" si="353"/>
        <v>0</v>
      </c>
    </row>
    <row r="442" spans="1:25" s="57" customFormat="1" ht="16.5" hidden="1">
      <c r="A442" s="42" t="s">
        <v>47</v>
      </c>
      <c r="B442" s="33" t="s">
        <v>51</v>
      </c>
      <c r="C442" s="33" t="s">
        <v>236</v>
      </c>
      <c r="D442" s="52" t="s">
        <v>254</v>
      </c>
      <c r="E442" s="40">
        <v>800</v>
      </c>
      <c r="F442" s="35">
        <f>F443</f>
        <v>0</v>
      </c>
      <c r="G442" s="35">
        <f>G443</f>
        <v>0</v>
      </c>
      <c r="H442" s="56">
        <f t="shared" si="352"/>
        <v>0</v>
      </c>
      <c r="I442" s="56">
        <f t="shared" si="352"/>
        <v>0</v>
      </c>
      <c r="J442" s="56">
        <f t="shared" si="352"/>
        <v>0</v>
      </c>
      <c r="K442" s="56">
        <f t="shared" si="352"/>
        <v>0</v>
      </c>
      <c r="L442" s="56">
        <f t="shared" si="352"/>
        <v>0</v>
      </c>
      <c r="M442" s="56">
        <f t="shared" si="352"/>
        <v>0</v>
      </c>
      <c r="N442" s="56">
        <f t="shared" si="352"/>
        <v>0</v>
      </c>
      <c r="O442" s="56">
        <f t="shared" si="352"/>
        <v>0</v>
      </c>
      <c r="P442" s="56">
        <f t="shared" si="352"/>
        <v>0</v>
      </c>
      <c r="Q442" s="56">
        <f t="shared" si="352"/>
        <v>0</v>
      </c>
      <c r="R442" s="56">
        <f t="shared" si="352"/>
        <v>0</v>
      </c>
      <c r="S442" s="56">
        <f t="shared" si="352"/>
        <v>0</v>
      </c>
      <c r="T442" s="56">
        <f t="shared" si="353"/>
        <v>0</v>
      </c>
      <c r="U442" s="56">
        <f t="shared" si="353"/>
        <v>0</v>
      </c>
      <c r="V442" s="56">
        <f t="shared" si="353"/>
        <v>0</v>
      </c>
      <c r="W442" s="56">
        <f t="shared" si="353"/>
        <v>0</v>
      </c>
      <c r="X442" s="56">
        <f t="shared" si="353"/>
        <v>0</v>
      </c>
      <c r="Y442" s="56">
        <f t="shared" si="353"/>
        <v>0</v>
      </c>
    </row>
    <row r="443" spans="1:25" s="57" customFormat="1" ht="66" hidden="1">
      <c r="A443" s="32" t="s">
        <v>248</v>
      </c>
      <c r="B443" s="33" t="s">
        <v>51</v>
      </c>
      <c r="C443" s="33" t="s">
        <v>236</v>
      </c>
      <c r="D443" s="52" t="s">
        <v>254</v>
      </c>
      <c r="E443" s="40">
        <v>810</v>
      </c>
      <c r="F443" s="35"/>
      <c r="G443" s="35"/>
      <c r="H443" s="36"/>
      <c r="I443" s="36"/>
      <c r="J443" s="36"/>
      <c r="K443" s="37"/>
      <c r="L443" s="35">
        <f>F443+H443+I443+J443+K443</f>
        <v>0</v>
      </c>
      <c r="M443" s="35">
        <f>G443+K443</f>
        <v>0</v>
      </c>
      <c r="N443" s="36"/>
      <c r="O443" s="36"/>
      <c r="P443" s="36"/>
      <c r="Q443" s="37"/>
      <c r="R443" s="35">
        <f>L443+N443+O443+P443+Q443</f>
        <v>0</v>
      </c>
      <c r="S443" s="35">
        <f>M443+Q443</f>
        <v>0</v>
      </c>
      <c r="T443" s="36"/>
      <c r="U443" s="36"/>
      <c r="V443" s="36"/>
      <c r="W443" s="37"/>
      <c r="X443" s="35">
        <f>R443+T443+U443+V443+W443</f>
        <v>0</v>
      </c>
      <c r="Y443" s="35">
        <f>S443+W443</f>
        <v>0</v>
      </c>
    </row>
    <row r="444" spans="1:25" s="57" customFormat="1" ht="115.5" hidden="1">
      <c r="A444" s="32" t="s">
        <v>255</v>
      </c>
      <c r="B444" s="33" t="s">
        <v>51</v>
      </c>
      <c r="C444" s="33" t="s">
        <v>236</v>
      </c>
      <c r="D444" s="52" t="s">
        <v>256</v>
      </c>
      <c r="E444" s="33"/>
      <c r="F444" s="35">
        <f>F445</f>
        <v>0</v>
      </c>
      <c r="G444" s="35">
        <f>G445</f>
        <v>0</v>
      </c>
      <c r="H444" s="56">
        <f t="shared" ref="H444:W445" si="354">H445</f>
        <v>0</v>
      </c>
      <c r="I444" s="56">
        <f t="shared" si="354"/>
        <v>0</v>
      </c>
      <c r="J444" s="56">
        <f t="shared" si="354"/>
        <v>0</v>
      </c>
      <c r="K444" s="56">
        <f t="shared" si="354"/>
        <v>0</v>
      </c>
      <c r="L444" s="56">
        <f t="shared" si="354"/>
        <v>0</v>
      </c>
      <c r="M444" s="56">
        <f t="shared" si="354"/>
        <v>0</v>
      </c>
      <c r="N444" s="56">
        <f t="shared" si="354"/>
        <v>0</v>
      </c>
      <c r="O444" s="56">
        <f t="shared" si="354"/>
        <v>0</v>
      </c>
      <c r="P444" s="56">
        <f t="shared" si="354"/>
        <v>0</v>
      </c>
      <c r="Q444" s="56">
        <f t="shared" si="354"/>
        <v>0</v>
      </c>
      <c r="R444" s="56">
        <f t="shared" si="354"/>
        <v>0</v>
      </c>
      <c r="S444" s="56">
        <f t="shared" si="354"/>
        <v>0</v>
      </c>
      <c r="T444" s="56">
        <f t="shared" si="354"/>
        <v>0</v>
      </c>
      <c r="U444" s="56">
        <f t="shared" si="354"/>
        <v>0</v>
      </c>
      <c r="V444" s="56">
        <f t="shared" si="354"/>
        <v>0</v>
      </c>
      <c r="W444" s="56">
        <f t="shared" si="354"/>
        <v>0</v>
      </c>
      <c r="X444" s="56">
        <f t="shared" ref="T444:Y445" si="355">X445</f>
        <v>0</v>
      </c>
      <c r="Y444" s="56">
        <f t="shared" si="355"/>
        <v>0</v>
      </c>
    </row>
    <row r="445" spans="1:25" s="57" customFormat="1" ht="16.5" hidden="1">
      <c r="A445" s="42" t="s">
        <v>47</v>
      </c>
      <c r="B445" s="33" t="s">
        <v>51</v>
      </c>
      <c r="C445" s="33" t="s">
        <v>236</v>
      </c>
      <c r="D445" s="52" t="s">
        <v>256</v>
      </c>
      <c r="E445" s="40">
        <v>800</v>
      </c>
      <c r="F445" s="35">
        <f>F446</f>
        <v>0</v>
      </c>
      <c r="G445" s="35">
        <f>G446</f>
        <v>0</v>
      </c>
      <c r="H445" s="56">
        <f t="shared" si="354"/>
        <v>0</v>
      </c>
      <c r="I445" s="56">
        <f t="shared" si="354"/>
        <v>0</v>
      </c>
      <c r="J445" s="56">
        <f t="shared" si="354"/>
        <v>0</v>
      </c>
      <c r="K445" s="56">
        <f t="shared" si="354"/>
        <v>0</v>
      </c>
      <c r="L445" s="56">
        <f t="shared" si="354"/>
        <v>0</v>
      </c>
      <c r="M445" s="56">
        <f t="shared" si="354"/>
        <v>0</v>
      </c>
      <c r="N445" s="56">
        <f t="shared" si="354"/>
        <v>0</v>
      </c>
      <c r="O445" s="56">
        <f t="shared" si="354"/>
        <v>0</v>
      </c>
      <c r="P445" s="56">
        <f t="shared" si="354"/>
        <v>0</v>
      </c>
      <c r="Q445" s="56">
        <f t="shared" si="354"/>
        <v>0</v>
      </c>
      <c r="R445" s="56">
        <f t="shared" si="354"/>
        <v>0</v>
      </c>
      <c r="S445" s="56">
        <f t="shared" si="354"/>
        <v>0</v>
      </c>
      <c r="T445" s="56">
        <f t="shared" si="355"/>
        <v>0</v>
      </c>
      <c r="U445" s="56">
        <f t="shared" si="355"/>
        <v>0</v>
      </c>
      <c r="V445" s="56">
        <f t="shared" si="355"/>
        <v>0</v>
      </c>
      <c r="W445" s="56">
        <f t="shared" si="355"/>
        <v>0</v>
      </c>
      <c r="X445" s="56">
        <f t="shared" si="355"/>
        <v>0</v>
      </c>
      <c r="Y445" s="56">
        <f t="shared" si="355"/>
        <v>0</v>
      </c>
    </row>
    <row r="446" spans="1:25" s="67" customFormat="1" ht="66" hidden="1">
      <c r="A446" s="80" t="s">
        <v>248</v>
      </c>
      <c r="B446" s="64" t="s">
        <v>51</v>
      </c>
      <c r="C446" s="64" t="s">
        <v>236</v>
      </c>
      <c r="D446" s="98" t="s">
        <v>256</v>
      </c>
      <c r="E446" s="66">
        <v>810</v>
      </c>
      <c r="F446" s="56"/>
      <c r="G446" s="56"/>
      <c r="H446" s="56"/>
      <c r="I446" s="56"/>
      <c r="J446" s="56"/>
      <c r="K446" s="56"/>
      <c r="L446" s="56">
        <f>F446+H446+I446+J446+K446</f>
        <v>0</v>
      </c>
      <c r="M446" s="56">
        <f>G446+K446</f>
        <v>0</v>
      </c>
      <c r="N446" s="56"/>
      <c r="O446" s="56"/>
      <c r="P446" s="56"/>
      <c r="Q446" s="56"/>
      <c r="R446" s="56">
        <f>L446+N446+O446+P446+Q446</f>
        <v>0</v>
      </c>
      <c r="S446" s="56">
        <f>M446+Q446</f>
        <v>0</v>
      </c>
      <c r="T446" s="56"/>
      <c r="U446" s="56"/>
      <c r="V446" s="56"/>
      <c r="W446" s="56"/>
      <c r="X446" s="56">
        <f>R446+T446+U446+V446+W446</f>
        <v>0</v>
      </c>
      <c r="Y446" s="56">
        <f>S446+W446</f>
        <v>0</v>
      </c>
    </row>
    <row r="447" spans="1:25" s="51" customFormat="1" ht="16.5">
      <c r="A447" s="32" t="s">
        <v>53</v>
      </c>
      <c r="B447" s="33" t="s">
        <v>51</v>
      </c>
      <c r="C447" s="33" t="s">
        <v>236</v>
      </c>
      <c r="D447" s="52" t="s">
        <v>257</v>
      </c>
      <c r="E447" s="33"/>
      <c r="F447" s="35">
        <f t="shared" ref="F447:U449" si="356">F448</f>
        <v>43500</v>
      </c>
      <c r="G447" s="35">
        <f t="shared" si="356"/>
        <v>43500</v>
      </c>
      <c r="H447" s="35">
        <f t="shared" si="356"/>
        <v>0</v>
      </c>
      <c r="I447" s="35">
        <f t="shared" si="356"/>
        <v>0</v>
      </c>
      <c r="J447" s="35">
        <f t="shared" si="356"/>
        <v>0</v>
      </c>
      <c r="K447" s="35">
        <f t="shared" si="356"/>
        <v>0</v>
      </c>
      <c r="L447" s="35">
        <f t="shared" si="356"/>
        <v>43500</v>
      </c>
      <c r="M447" s="35">
        <f t="shared" si="356"/>
        <v>43500</v>
      </c>
      <c r="N447" s="35">
        <f t="shared" si="356"/>
        <v>0</v>
      </c>
      <c r="O447" s="35">
        <f t="shared" si="356"/>
        <v>0</v>
      </c>
      <c r="P447" s="35">
        <f t="shared" si="356"/>
        <v>0</v>
      </c>
      <c r="Q447" s="35">
        <f t="shared" si="356"/>
        <v>0</v>
      </c>
      <c r="R447" s="35">
        <f t="shared" si="356"/>
        <v>43500</v>
      </c>
      <c r="S447" s="35">
        <f t="shared" si="356"/>
        <v>43500</v>
      </c>
      <c r="T447" s="35">
        <f t="shared" si="356"/>
        <v>0</v>
      </c>
      <c r="U447" s="35">
        <f t="shared" si="356"/>
        <v>0</v>
      </c>
      <c r="V447" s="35">
        <f t="shared" ref="T447:Y449" si="357">V448</f>
        <v>0</v>
      </c>
      <c r="W447" s="35">
        <f t="shared" si="357"/>
        <v>0</v>
      </c>
      <c r="X447" s="35">
        <f t="shared" si="357"/>
        <v>43500</v>
      </c>
      <c r="Y447" s="35">
        <f t="shared" si="357"/>
        <v>43500</v>
      </c>
    </row>
    <row r="448" spans="1:25" s="51" customFormat="1" ht="66">
      <c r="A448" s="32" t="s">
        <v>59</v>
      </c>
      <c r="B448" s="33" t="s">
        <v>51</v>
      </c>
      <c r="C448" s="33" t="s">
        <v>236</v>
      </c>
      <c r="D448" s="52" t="s">
        <v>258</v>
      </c>
      <c r="E448" s="33"/>
      <c r="F448" s="35">
        <f t="shared" si="356"/>
        <v>43500</v>
      </c>
      <c r="G448" s="35">
        <f t="shared" si="356"/>
        <v>43500</v>
      </c>
      <c r="H448" s="35">
        <f t="shared" si="356"/>
        <v>0</v>
      </c>
      <c r="I448" s="35">
        <f t="shared" si="356"/>
        <v>0</v>
      </c>
      <c r="J448" s="35">
        <f t="shared" si="356"/>
        <v>0</v>
      </c>
      <c r="K448" s="35">
        <f t="shared" si="356"/>
        <v>0</v>
      </c>
      <c r="L448" s="35">
        <f t="shared" si="356"/>
        <v>43500</v>
      </c>
      <c r="M448" s="35">
        <f t="shared" si="356"/>
        <v>43500</v>
      </c>
      <c r="N448" s="35">
        <f t="shared" si="356"/>
        <v>0</v>
      </c>
      <c r="O448" s="35">
        <f t="shared" si="356"/>
        <v>0</v>
      </c>
      <c r="P448" s="35">
        <f t="shared" si="356"/>
        <v>0</v>
      </c>
      <c r="Q448" s="35">
        <f t="shared" si="356"/>
        <v>0</v>
      </c>
      <c r="R448" s="35">
        <f t="shared" si="356"/>
        <v>43500</v>
      </c>
      <c r="S448" s="35">
        <f t="shared" si="356"/>
        <v>43500</v>
      </c>
      <c r="T448" s="35">
        <f t="shared" si="357"/>
        <v>0</v>
      </c>
      <c r="U448" s="35">
        <f t="shared" si="357"/>
        <v>0</v>
      </c>
      <c r="V448" s="35">
        <f t="shared" si="357"/>
        <v>0</v>
      </c>
      <c r="W448" s="35">
        <f t="shared" si="357"/>
        <v>0</v>
      </c>
      <c r="X448" s="35">
        <f t="shared" si="357"/>
        <v>43500</v>
      </c>
      <c r="Y448" s="35">
        <f t="shared" si="357"/>
        <v>43500</v>
      </c>
    </row>
    <row r="449" spans="1:25" s="51" customFormat="1" ht="33">
      <c r="A449" s="42" t="s">
        <v>42</v>
      </c>
      <c r="B449" s="33" t="s">
        <v>51</v>
      </c>
      <c r="C449" s="33" t="s">
        <v>236</v>
      </c>
      <c r="D449" s="52" t="s">
        <v>258</v>
      </c>
      <c r="E449" s="40">
        <v>200</v>
      </c>
      <c r="F449" s="35">
        <f t="shared" si="356"/>
        <v>43500</v>
      </c>
      <c r="G449" s="35">
        <f t="shared" si="356"/>
        <v>43500</v>
      </c>
      <c r="H449" s="35">
        <f t="shared" si="356"/>
        <v>0</v>
      </c>
      <c r="I449" s="35">
        <f t="shared" si="356"/>
        <v>0</v>
      </c>
      <c r="J449" s="35">
        <f t="shared" si="356"/>
        <v>0</v>
      </c>
      <c r="K449" s="35">
        <f t="shared" si="356"/>
        <v>0</v>
      </c>
      <c r="L449" s="35">
        <f t="shared" si="356"/>
        <v>43500</v>
      </c>
      <c r="M449" s="35">
        <f t="shared" si="356"/>
        <v>43500</v>
      </c>
      <c r="N449" s="35">
        <f t="shared" si="356"/>
        <v>0</v>
      </c>
      <c r="O449" s="35">
        <f t="shared" si="356"/>
        <v>0</v>
      </c>
      <c r="P449" s="35">
        <f t="shared" si="356"/>
        <v>0</v>
      </c>
      <c r="Q449" s="35">
        <f t="shared" si="356"/>
        <v>0</v>
      </c>
      <c r="R449" s="35">
        <f t="shared" si="356"/>
        <v>43500</v>
      </c>
      <c r="S449" s="35">
        <f t="shared" si="356"/>
        <v>43500</v>
      </c>
      <c r="T449" s="35">
        <f t="shared" si="357"/>
        <v>0</v>
      </c>
      <c r="U449" s="35">
        <f t="shared" si="357"/>
        <v>0</v>
      </c>
      <c r="V449" s="35">
        <f t="shared" si="357"/>
        <v>0</v>
      </c>
      <c r="W449" s="35">
        <f t="shared" si="357"/>
        <v>0</v>
      </c>
      <c r="X449" s="35">
        <f t="shared" si="357"/>
        <v>43500</v>
      </c>
      <c r="Y449" s="35">
        <f t="shared" si="357"/>
        <v>43500</v>
      </c>
    </row>
    <row r="450" spans="1:25" s="51" customFormat="1" ht="49.5">
      <c r="A450" s="32" t="s">
        <v>43</v>
      </c>
      <c r="B450" s="33" t="s">
        <v>51</v>
      </c>
      <c r="C450" s="33" t="s">
        <v>236</v>
      </c>
      <c r="D450" s="52" t="s">
        <v>258</v>
      </c>
      <c r="E450" s="40">
        <v>240</v>
      </c>
      <c r="F450" s="35">
        <v>43500</v>
      </c>
      <c r="G450" s="35">
        <v>43500</v>
      </c>
      <c r="H450" s="36"/>
      <c r="I450" s="36"/>
      <c r="J450" s="36"/>
      <c r="K450" s="37"/>
      <c r="L450" s="35">
        <f>F450+H450+I450+J450+K450</f>
        <v>43500</v>
      </c>
      <c r="M450" s="35">
        <f>G450+K450</f>
        <v>43500</v>
      </c>
      <c r="N450" s="36"/>
      <c r="O450" s="36"/>
      <c r="P450" s="36"/>
      <c r="Q450" s="37"/>
      <c r="R450" s="35">
        <f>L450+N450+O450+P450+Q450</f>
        <v>43500</v>
      </c>
      <c r="S450" s="35">
        <f>M450+Q450</f>
        <v>43500</v>
      </c>
      <c r="T450" s="36"/>
      <c r="U450" s="36"/>
      <c r="V450" s="36"/>
      <c r="W450" s="37"/>
      <c r="X450" s="35">
        <f>R450+T450+U450+V450+W450</f>
        <v>43500</v>
      </c>
      <c r="Y450" s="35">
        <f>S450+W450</f>
        <v>43500</v>
      </c>
    </row>
    <row r="451" spans="1:25" s="41" customFormat="1" ht="66">
      <c r="A451" s="32" t="s">
        <v>259</v>
      </c>
      <c r="B451" s="33" t="s">
        <v>51</v>
      </c>
      <c r="C451" s="33" t="s">
        <v>236</v>
      </c>
      <c r="D451" s="52" t="s">
        <v>260</v>
      </c>
      <c r="E451" s="33"/>
      <c r="F451" s="35">
        <f>F452</f>
        <v>76067</v>
      </c>
      <c r="G451" s="35">
        <f>G452</f>
        <v>75306</v>
      </c>
      <c r="H451" s="35">
        <f t="shared" ref="H451:W452" si="358">H452</f>
        <v>0</v>
      </c>
      <c r="I451" s="35">
        <f t="shared" si="358"/>
        <v>0</v>
      </c>
      <c r="J451" s="35">
        <f t="shared" si="358"/>
        <v>0</v>
      </c>
      <c r="K451" s="35">
        <f t="shared" si="358"/>
        <v>0</v>
      </c>
      <c r="L451" s="35">
        <f t="shared" si="358"/>
        <v>76067</v>
      </c>
      <c r="M451" s="35">
        <f t="shared" si="358"/>
        <v>75306</v>
      </c>
      <c r="N451" s="35">
        <f t="shared" si="358"/>
        <v>0</v>
      </c>
      <c r="O451" s="35">
        <f t="shared" si="358"/>
        <v>0</v>
      </c>
      <c r="P451" s="35">
        <f t="shared" si="358"/>
        <v>0</v>
      </c>
      <c r="Q451" s="35">
        <f t="shared" si="358"/>
        <v>0</v>
      </c>
      <c r="R451" s="35">
        <f t="shared" si="358"/>
        <v>76067</v>
      </c>
      <c r="S451" s="35">
        <f t="shared" si="358"/>
        <v>75306</v>
      </c>
      <c r="T451" s="35">
        <f t="shared" si="358"/>
        <v>0</v>
      </c>
      <c r="U451" s="35">
        <f t="shared" si="358"/>
        <v>0</v>
      </c>
      <c r="V451" s="35">
        <f t="shared" si="358"/>
        <v>0</v>
      </c>
      <c r="W451" s="35">
        <f t="shared" si="358"/>
        <v>0</v>
      </c>
      <c r="X451" s="35">
        <f t="shared" ref="T451:Y452" si="359">X452</f>
        <v>76067</v>
      </c>
      <c r="Y451" s="35">
        <f t="shared" si="359"/>
        <v>75306</v>
      </c>
    </row>
    <row r="452" spans="1:25" s="41" customFormat="1" ht="16.5">
      <c r="A452" s="32" t="s">
        <v>47</v>
      </c>
      <c r="B452" s="102" t="s">
        <v>51</v>
      </c>
      <c r="C452" s="33" t="s">
        <v>236</v>
      </c>
      <c r="D452" s="34" t="s">
        <v>260</v>
      </c>
      <c r="E452" s="58">
        <v>800</v>
      </c>
      <c r="F452" s="35">
        <f>F453</f>
        <v>76067</v>
      </c>
      <c r="G452" s="35">
        <f>G453</f>
        <v>75306</v>
      </c>
      <c r="H452" s="35">
        <f t="shared" si="358"/>
        <v>0</v>
      </c>
      <c r="I452" s="35">
        <f t="shared" si="358"/>
        <v>0</v>
      </c>
      <c r="J452" s="35">
        <f t="shared" si="358"/>
        <v>0</v>
      </c>
      <c r="K452" s="35">
        <f t="shared" si="358"/>
        <v>0</v>
      </c>
      <c r="L452" s="35">
        <f t="shared" si="358"/>
        <v>76067</v>
      </c>
      <c r="M452" s="35">
        <f t="shared" si="358"/>
        <v>75306</v>
      </c>
      <c r="N452" s="35">
        <f t="shared" si="358"/>
        <v>0</v>
      </c>
      <c r="O452" s="35">
        <f t="shared" si="358"/>
        <v>0</v>
      </c>
      <c r="P452" s="35">
        <f t="shared" si="358"/>
        <v>0</v>
      </c>
      <c r="Q452" s="35">
        <f t="shared" si="358"/>
        <v>0</v>
      </c>
      <c r="R452" s="35">
        <f t="shared" si="358"/>
        <v>76067</v>
      </c>
      <c r="S452" s="35">
        <f t="shared" si="358"/>
        <v>75306</v>
      </c>
      <c r="T452" s="35">
        <f t="shared" si="359"/>
        <v>0</v>
      </c>
      <c r="U452" s="35">
        <f t="shared" si="359"/>
        <v>0</v>
      </c>
      <c r="V452" s="35">
        <f t="shared" si="359"/>
        <v>0</v>
      </c>
      <c r="W452" s="35">
        <f t="shared" si="359"/>
        <v>0</v>
      </c>
      <c r="X452" s="35">
        <f t="shared" si="359"/>
        <v>76067</v>
      </c>
      <c r="Y452" s="35">
        <f t="shared" si="359"/>
        <v>75306</v>
      </c>
    </row>
    <row r="453" spans="1:25" s="41" customFormat="1" ht="66">
      <c r="A453" s="32" t="s">
        <v>248</v>
      </c>
      <c r="B453" s="102" t="s">
        <v>51</v>
      </c>
      <c r="C453" s="33" t="s">
        <v>236</v>
      </c>
      <c r="D453" s="34" t="s">
        <v>260</v>
      </c>
      <c r="E453" s="58">
        <v>810</v>
      </c>
      <c r="F453" s="35">
        <v>76067</v>
      </c>
      <c r="G453" s="35">
        <v>75306</v>
      </c>
      <c r="H453" s="36"/>
      <c r="I453" s="36"/>
      <c r="J453" s="36"/>
      <c r="K453" s="37"/>
      <c r="L453" s="35">
        <f>F453+H453+I453+J453+K453</f>
        <v>76067</v>
      </c>
      <c r="M453" s="35">
        <f>G453+K453</f>
        <v>75306</v>
      </c>
      <c r="N453" s="36"/>
      <c r="O453" s="36"/>
      <c r="P453" s="36"/>
      <c r="Q453" s="37"/>
      <c r="R453" s="35">
        <f>L453+N453+O453+P453+Q453</f>
        <v>76067</v>
      </c>
      <c r="S453" s="35">
        <f>M453+Q453</f>
        <v>75306</v>
      </c>
      <c r="T453" s="36"/>
      <c r="U453" s="36"/>
      <c r="V453" s="36"/>
      <c r="W453" s="37"/>
      <c r="X453" s="35">
        <f>R453+T453+U453+V453+W453</f>
        <v>76067</v>
      </c>
      <c r="Y453" s="35">
        <f>S453+W453</f>
        <v>75306</v>
      </c>
    </row>
    <row r="454" spans="1:25" s="41" customFormat="1" ht="16.5">
      <c r="A454" s="32"/>
      <c r="B454" s="33"/>
      <c r="C454" s="33"/>
      <c r="D454" s="52"/>
      <c r="E454" s="33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>
        <v>0</v>
      </c>
      <c r="S454" s="59"/>
      <c r="T454" s="59"/>
      <c r="U454" s="59"/>
      <c r="V454" s="59"/>
      <c r="W454" s="59"/>
      <c r="X454" s="59">
        <v>0</v>
      </c>
      <c r="Y454" s="59"/>
    </row>
    <row r="455" spans="1:25" s="41" customFormat="1" ht="18.75">
      <c r="A455" s="25" t="s">
        <v>261</v>
      </c>
      <c r="B455" s="26" t="s">
        <v>51</v>
      </c>
      <c r="C455" s="26" t="s">
        <v>262</v>
      </c>
      <c r="D455" s="44"/>
      <c r="E455" s="26"/>
      <c r="F455" s="28">
        <f>F456+F503</f>
        <v>1348500</v>
      </c>
      <c r="G455" s="28">
        <f>G456+G503</f>
        <v>700000</v>
      </c>
      <c r="H455" s="28">
        <f t="shared" ref="H455:M455" si="360">H456+H503</f>
        <v>0</v>
      </c>
      <c r="I455" s="28">
        <f t="shared" si="360"/>
        <v>0</v>
      </c>
      <c r="J455" s="28">
        <f t="shared" si="360"/>
        <v>0</v>
      </c>
      <c r="K455" s="28">
        <f t="shared" si="360"/>
        <v>0</v>
      </c>
      <c r="L455" s="28">
        <f t="shared" si="360"/>
        <v>1348500</v>
      </c>
      <c r="M455" s="28">
        <f t="shared" si="360"/>
        <v>700000</v>
      </c>
      <c r="N455" s="28">
        <f t="shared" ref="N455:S455" si="361">N456+N503</f>
        <v>0</v>
      </c>
      <c r="O455" s="28">
        <f t="shared" si="361"/>
        <v>0</v>
      </c>
      <c r="P455" s="28">
        <f t="shared" si="361"/>
        <v>0</v>
      </c>
      <c r="Q455" s="28">
        <f t="shared" si="361"/>
        <v>0</v>
      </c>
      <c r="R455" s="28">
        <f t="shared" si="361"/>
        <v>1348500</v>
      </c>
      <c r="S455" s="28">
        <f t="shared" si="361"/>
        <v>700000</v>
      </c>
      <c r="T455" s="28">
        <f t="shared" ref="T455:Y455" si="362">T456+T503</f>
        <v>0</v>
      </c>
      <c r="U455" s="28">
        <f t="shared" si="362"/>
        <v>0</v>
      </c>
      <c r="V455" s="28">
        <f t="shared" si="362"/>
        <v>0</v>
      </c>
      <c r="W455" s="28">
        <f t="shared" si="362"/>
        <v>0</v>
      </c>
      <c r="X455" s="28">
        <f t="shared" si="362"/>
        <v>1348500</v>
      </c>
      <c r="Y455" s="28">
        <f t="shared" si="362"/>
        <v>700000</v>
      </c>
    </row>
    <row r="456" spans="1:25" s="41" customFormat="1" ht="50.25">
      <c r="A456" s="32" t="s">
        <v>237</v>
      </c>
      <c r="B456" s="33" t="s">
        <v>51</v>
      </c>
      <c r="C456" s="33" t="s">
        <v>262</v>
      </c>
      <c r="D456" s="52" t="s">
        <v>238</v>
      </c>
      <c r="E456" s="26"/>
      <c r="F456" s="35">
        <f>F457+F462+F489</f>
        <v>1347300</v>
      </c>
      <c r="G456" s="35">
        <f>G457+G462+G489</f>
        <v>700000</v>
      </c>
      <c r="H456" s="35">
        <f t="shared" ref="H456:M456" si="363">H457+H462+H489</f>
        <v>0</v>
      </c>
      <c r="I456" s="35">
        <f t="shared" si="363"/>
        <v>0</v>
      </c>
      <c r="J456" s="35">
        <f t="shared" si="363"/>
        <v>0</v>
      </c>
      <c r="K456" s="35">
        <f t="shared" si="363"/>
        <v>0</v>
      </c>
      <c r="L456" s="35">
        <f t="shared" si="363"/>
        <v>1347300</v>
      </c>
      <c r="M456" s="35">
        <f t="shared" si="363"/>
        <v>700000</v>
      </c>
      <c r="N456" s="35">
        <f t="shared" ref="N456:S456" si="364">N457+N462+N489</f>
        <v>0</v>
      </c>
      <c r="O456" s="35">
        <f t="shared" si="364"/>
        <v>0</v>
      </c>
      <c r="P456" s="35">
        <f t="shared" si="364"/>
        <v>0</v>
      </c>
      <c r="Q456" s="35">
        <f t="shared" si="364"/>
        <v>0</v>
      </c>
      <c r="R456" s="35">
        <f t="shared" si="364"/>
        <v>1347300</v>
      </c>
      <c r="S456" s="35">
        <f t="shared" si="364"/>
        <v>700000</v>
      </c>
      <c r="T456" s="35">
        <f t="shared" ref="T456:Y456" si="365">T457+T462+T489</f>
        <v>0</v>
      </c>
      <c r="U456" s="35">
        <f t="shared" si="365"/>
        <v>0</v>
      </c>
      <c r="V456" s="35">
        <f t="shared" si="365"/>
        <v>0</v>
      </c>
      <c r="W456" s="35">
        <f t="shared" si="365"/>
        <v>0</v>
      </c>
      <c r="X456" s="35">
        <f t="shared" si="365"/>
        <v>1347300</v>
      </c>
      <c r="Y456" s="35">
        <f t="shared" si="365"/>
        <v>700000</v>
      </c>
    </row>
    <row r="457" spans="1:25" s="41" customFormat="1" ht="33.75">
      <c r="A457" s="32" t="s">
        <v>263</v>
      </c>
      <c r="B457" s="33" t="s">
        <v>51</v>
      </c>
      <c r="C457" s="33" t="s">
        <v>262</v>
      </c>
      <c r="D457" s="52" t="s">
        <v>264</v>
      </c>
      <c r="E457" s="26"/>
      <c r="F457" s="35">
        <f>F458</f>
        <v>464452</v>
      </c>
      <c r="G457" s="35">
        <f>G458</f>
        <v>0</v>
      </c>
      <c r="H457" s="35">
        <f t="shared" ref="H457:W460" si="366">H458</f>
        <v>0</v>
      </c>
      <c r="I457" s="35">
        <f t="shared" si="366"/>
        <v>0</v>
      </c>
      <c r="J457" s="35">
        <f t="shared" si="366"/>
        <v>0</v>
      </c>
      <c r="K457" s="35">
        <f t="shared" si="366"/>
        <v>0</v>
      </c>
      <c r="L457" s="35">
        <f t="shared" si="366"/>
        <v>464452</v>
      </c>
      <c r="M457" s="35">
        <f t="shared" si="366"/>
        <v>0</v>
      </c>
      <c r="N457" s="35">
        <f t="shared" si="366"/>
        <v>0</v>
      </c>
      <c r="O457" s="35">
        <f t="shared" si="366"/>
        <v>0</v>
      </c>
      <c r="P457" s="35">
        <f t="shared" si="366"/>
        <v>0</v>
      </c>
      <c r="Q457" s="35">
        <f t="shared" si="366"/>
        <v>0</v>
      </c>
      <c r="R457" s="35">
        <f t="shared" si="366"/>
        <v>464452</v>
      </c>
      <c r="S457" s="35">
        <f t="shared" si="366"/>
        <v>0</v>
      </c>
      <c r="T457" s="35">
        <f t="shared" si="366"/>
        <v>0</v>
      </c>
      <c r="U457" s="35">
        <f t="shared" si="366"/>
        <v>0</v>
      </c>
      <c r="V457" s="35">
        <f t="shared" si="366"/>
        <v>0</v>
      </c>
      <c r="W457" s="35">
        <f t="shared" si="366"/>
        <v>0</v>
      </c>
      <c r="X457" s="35">
        <f t="shared" ref="T457:Y460" si="367">X458</f>
        <v>464452</v>
      </c>
      <c r="Y457" s="35">
        <f t="shared" si="367"/>
        <v>0</v>
      </c>
    </row>
    <row r="458" spans="1:25" s="41" customFormat="1" ht="18.75">
      <c r="A458" s="32" t="s">
        <v>85</v>
      </c>
      <c r="B458" s="33" t="s">
        <v>51</v>
      </c>
      <c r="C458" s="33" t="s">
        <v>262</v>
      </c>
      <c r="D458" s="52" t="s">
        <v>265</v>
      </c>
      <c r="E458" s="26"/>
      <c r="F458" s="35">
        <f t="shared" ref="F458:G460" si="368">F459</f>
        <v>464452</v>
      </c>
      <c r="G458" s="35">
        <f t="shared" si="368"/>
        <v>0</v>
      </c>
      <c r="H458" s="35">
        <f t="shared" si="366"/>
        <v>0</v>
      </c>
      <c r="I458" s="35">
        <f t="shared" si="366"/>
        <v>0</v>
      </c>
      <c r="J458" s="35">
        <f t="shared" si="366"/>
        <v>0</v>
      </c>
      <c r="K458" s="35">
        <f t="shared" si="366"/>
        <v>0</v>
      </c>
      <c r="L458" s="35">
        <f t="shared" si="366"/>
        <v>464452</v>
      </c>
      <c r="M458" s="35">
        <f t="shared" si="366"/>
        <v>0</v>
      </c>
      <c r="N458" s="35">
        <f t="shared" si="366"/>
        <v>0</v>
      </c>
      <c r="O458" s="35">
        <f t="shared" si="366"/>
        <v>0</v>
      </c>
      <c r="P458" s="35">
        <f t="shared" si="366"/>
        <v>0</v>
      </c>
      <c r="Q458" s="35">
        <f t="shared" si="366"/>
        <v>0</v>
      </c>
      <c r="R458" s="35">
        <f t="shared" si="366"/>
        <v>464452</v>
      </c>
      <c r="S458" s="35">
        <f t="shared" si="366"/>
        <v>0</v>
      </c>
      <c r="T458" s="35">
        <f t="shared" si="367"/>
        <v>0</v>
      </c>
      <c r="U458" s="35">
        <f t="shared" si="367"/>
        <v>0</v>
      </c>
      <c r="V458" s="35">
        <f t="shared" si="367"/>
        <v>0</v>
      </c>
      <c r="W458" s="35">
        <f t="shared" si="367"/>
        <v>0</v>
      </c>
      <c r="X458" s="35">
        <f t="shared" si="367"/>
        <v>464452</v>
      </c>
      <c r="Y458" s="35">
        <f t="shared" si="367"/>
        <v>0</v>
      </c>
    </row>
    <row r="459" spans="1:25" s="41" customFormat="1" ht="18.75">
      <c r="A459" s="32" t="s">
        <v>266</v>
      </c>
      <c r="B459" s="33" t="s">
        <v>51</v>
      </c>
      <c r="C459" s="33" t="s">
        <v>262</v>
      </c>
      <c r="D459" s="52" t="s">
        <v>267</v>
      </c>
      <c r="E459" s="26"/>
      <c r="F459" s="35">
        <f t="shared" si="368"/>
        <v>464452</v>
      </c>
      <c r="G459" s="35">
        <f t="shared" si="368"/>
        <v>0</v>
      </c>
      <c r="H459" s="35">
        <f t="shared" si="366"/>
        <v>0</v>
      </c>
      <c r="I459" s="35">
        <f t="shared" si="366"/>
        <v>0</v>
      </c>
      <c r="J459" s="35">
        <f t="shared" si="366"/>
        <v>0</v>
      </c>
      <c r="K459" s="35">
        <f t="shared" si="366"/>
        <v>0</v>
      </c>
      <c r="L459" s="35">
        <f t="shared" si="366"/>
        <v>464452</v>
      </c>
      <c r="M459" s="35">
        <f t="shared" si="366"/>
        <v>0</v>
      </c>
      <c r="N459" s="35">
        <f t="shared" si="366"/>
        <v>0</v>
      </c>
      <c r="O459" s="35">
        <f t="shared" si="366"/>
        <v>0</v>
      </c>
      <c r="P459" s="35">
        <f t="shared" si="366"/>
        <v>0</v>
      </c>
      <c r="Q459" s="35">
        <f t="shared" si="366"/>
        <v>0</v>
      </c>
      <c r="R459" s="35">
        <f t="shared" si="366"/>
        <v>464452</v>
      </c>
      <c r="S459" s="35">
        <f t="shared" si="366"/>
        <v>0</v>
      </c>
      <c r="T459" s="35">
        <f t="shared" si="367"/>
        <v>0</v>
      </c>
      <c r="U459" s="35">
        <f t="shared" si="367"/>
        <v>0</v>
      </c>
      <c r="V459" s="35">
        <f t="shared" si="367"/>
        <v>0</v>
      </c>
      <c r="W459" s="35">
        <f t="shared" si="367"/>
        <v>0</v>
      </c>
      <c r="X459" s="35">
        <f t="shared" si="367"/>
        <v>464452</v>
      </c>
      <c r="Y459" s="35">
        <f t="shared" si="367"/>
        <v>0</v>
      </c>
    </row>
    <row r="460" spans="1:25" s="41" customFormat="1" ht="33">
      <c r="A460" s="32" t="s">
        <v>42</v>
      </c>
      <c r="B460" s="33" t="s">
        <v>51</v>
      </c>
      <c r="C460" s="33" t="s">
        <v>262</v>
      </c>
      <c r="D460" s="52" t="s">
        <v>267</v>
      </c>
      <c r="E460" s="40">
        <v>200</v>
      </c>
      <c r="F460" s="35">
        <f t="shared" si="368"/>
        <v>464452</v>
      </c>
      <c r="G460" s="35">
        <f t="shared" si="368"/>
        <v>0</v>
      </c>
      <c r="H460" s="35">
        <f t="shared" si="366"/>
        <v>0</v>
      </c>
      <c r="I460" s="35">
        <f t="shared" si="366"/>
        <v>0</v>
      </c>
      <c r="J460" s="35">
        <f t="shared" si="366"/>
        <v>0</v>
      </c>
      <c r="K460" s="35">
        <f t="shared" si="366"/>
        <v>0</v>
      </c>
      <c r="L460" s="35">
        <f t="shared" si="366"/>
        <v>464452</v>
      </c>
      <c r="M460" s="35">
        <f t="shared" si="366"/>
        <v>0</v>
      </c>
      <c r="N460" s="35">
        <f t="shared" si="366"/>
        <v>0</v>
      </c>
      <c r="O460" s="35">
        <f t="shared" si="366"/>
        <v>0</v>
      </c>
      <c r="P460" s="35">
        <f t="shared" si="366"/>
        <v>0</v>
      </c>
      <c r="Q460" s="35">
        <f t="shared" si="366"/>
        <v>0</v>
      </c>
      <c r="R460" s="35">
        <f t="shared" si="366"/>
        <v>464452</v>
      </c>
      <c r="S460" s="35">
        <f t="shared" si="366"/>
        <v>0</v>
      </c>
      <c r="T460" s="35">
        <f t="shared" si="367"/>
        <v>0</v>
      </c>
      <c r="U460" s="35">
        <f t="shared" si="367"/>
        <v>0</v>
      </c>
      <c r="V460" s="35">
        <f t="shared" si="367"/>
        <v>0</v>
      </c>
      <c r="W460" s="35">
        <f t="shared" si="367"/>
        <v>0</v>
      </c>
      <c r="X460" s="35">
        <f t="shared" si="367"/>
        <v>464452</v>
      </c>
      <c r="Y460" s="35">
        <f t="shared" si="367"/>
        <v>0</v>
      </c>
    </row>
    <row r="461" spans="1:25" s="41" customFormat="1" ht="49.5">
      <c r="A461" s="42" t="s">
        <v>43</v>
      </c>
      <c r="B461" s="33" t="s">
        <v>51</v>
      </c>
      <c r="C461" s="33" t="s">
        <v>262</v>
      </c>
      <c r="D461" s="52" t="s">
        <v>267</v>
      </c>
      <c r="E461" s="40">
        <v>240</v>
      </c>
      <c r="F461" s="35">
        <v>464452</v>
      </c>
      <c r="G461" s="35"/>
      <c r="H461" s="36"/>
      <c r="I461" s="36"/>
      <c r="J461" s="36"/>
      <c r="K461" s="37"/>
      <c r="L461" s="35">
        <f>F461+H461+I461+J461+K461</f>
        <v>464452</v>
      </c>
      <c r="M461" s="35">
        <f>G461+K461</f>
        <v>0</v>
      </c>
      <c r="N461" s="36"/>
      <c r="O461" s="36"/>
      <c r="P461" s="36"/>
      <c r="Q461" s="37"/>
      <c r="R461" s="35">
        <f>L461+N461+O461+P461+Q461</f>
        <v>464452</v>
      </c>
      <c r="S461" s="35">
        <f>M461+Q461</f>
        <v>0</v>
      </c>
      <c r="T461" s="36"/>
      <c r="U461" s="36"/>
      <c r="V461" s="36"/>
      <c r="W461" s="37"/>
      <c r="X461" s="35">
        <f>R461+T461+U461+V461+W461</f>
        <v>464452</v>
      </c>
      <c r="Y461" s="35">
        <f>S461+W461</f>
        <v>0</v>
      </c>
    </row>
    <row r="462" spans="1:25" s="41" customFormat="1" ht="66.75">
      <c r="A462" s="32" t="s">
        <v>268</v>
      </c>
      <c r="B462" s="33" t="s">
        <v>51</v>
      </c>
      <c r="C462" s="33" t="s">
        <v>262</v>
      </c>
      <c r="D462" s="52" t="s">
        <v>269</v>
      </c>
      <c r="E462" s="26"/>
      <c r="F462" s="35">
        <f>F463+F470+F475+F484+F478+F481</f>
        <v>795559</v>
      </c>
      <c r="G462" s="35">
        <f>G463+G470+G475+G484+G478+G481</f>
        <v>700000</v>
      </c>
      <c r="H462" s="35">
        <f t="shared" ref="H462:M462" si="369">H463+H470+H475+H484+H478+H481</f>
        <v>0</v>
      </c>
      <c r="I462" s="35">
        <f t="shared" si="369"/>
        <v>0</v>
      </c>
      <c r="J462" s="35">
        <f t="shared" si="369"/>
        <v>0</v>
      </c>
      <c r="K462" s="35">
        <f t="shared" si="369"/>
        <v>0</v>
      </c>
      <c r="L462" s="35">
        <f t="shared" si="369"/>
        <v>795559</v>
      </c>
      <c r="M462" s="35">
        <f t="shared" si="369"/>
        <v>700000</v>
      </c>
      <c r="N462" s="35">
        <f t="shared" ref="N462:S462" si="370">N463+N470+N475+N484+N478+N481</f>
        <v>0</v>
      </c>
      <c r="O462" s="35">
        <f t="shared" si="370"/>
        <v>0</v>
      </c>
      <c r="P462" s="35">
        <f t="shared" si="370"/>
        <v>0</v>
      </c>
      <c r="Q462" s="35">
        <f t="shared" si="370"/>
        <v>0</v>
      </c>
      <c r="R462" s="35">
        <f t="shared" si="370"/>
        <v>795559</v>
      </c>
      <c r="S462" s="35">
        <f t="shared" si="370"/>
        <v>700000</v>
      </c>
      <c r="T462" s="35">
        <f t="shared" ref="T462:Y462" si="371">T463+T470+T475+T484+T478+T481</f>
        <v>0</v>
      </c>
      <c r="U462" s="35">
        <f t="shared" si="371"/>
        <v>0</v>
      </c>
      <c r="V462" s="35">
        <f t="shared" si="371"/>
        <v>0</v>
      </c>
      <c r="W462" s="35">
        <f t="shared" si="371"/>
        <v>0</v>
      </c>
      <c r="X462" s="35">
        <f t="shared" si="371"/>
        <v>795559</v>
      </c>
      <c r="Y462" s="35">
        <f t="shared" si="371"/>
        <v>700000</v>
      </c>
    </row>
    <row r="463" spans="1:25" s="41" customFormat="1" ht="18.75">
      <c r="A463" s="103" t="s">
        <v>85</v>
      </c>
      <c r="B463" s="33" t="s">
        <v>51</v>
      </c>
      <c r="C463" s="33" t="s">
        <v>262</v>
      </c>
      <c r="D463" s="52" t="s">
        <v>270</v>
      </c>
      <c r="E463" s="26"/>
      <c r="F463" s="35">
        <f>F464+F467</f>
        <v>37223</v>
      </c>
      <c r="G463" s="35">
        <f>G464+G467</f>
        <v>0</v>
      </c>
      <c r="H463" s="35">
        <f t="shared" ref="H463:M463" si="372">H464+H467</f>
        <v>0</v>
      </c>
      <c r="I463" s="35">
        <f t="shared" si="372"/>
        <v>0</v>
      </c>
      <c r="J463" s="35">
        <f t="shared" si="372"/>
        <v>0</v>
      </c>
      <c r="K463" s="35">
        <f t="shared" si="372"/>
        <v>0</v>
      </c>
      <c r="L463" s="35">
        <f t="shared" si="372"/>
        <v>37223</v>
      </c>
      <c r="M463" s="35">
        <f t="shared" si="372"/>
        <v>0</v>
      </c>
      <c r="N463" s="35">
        <f t="shared" ref="N463:S463" si="373">N464+N467</f>
        <v>0</v>
      </c>
      <c r="O463" s="35">
        <f t="shared" si="373"/>
        <v>0</v>
      </c>
      <c r="P463" s="35">
        <f t="shared" si="373"/>
        <v>0</v>
      </c>
      <c r="Q463" s="35">
        <f t="shared" si="373"/>
        <v>0</v>
      </c>
      <c r="R463" s="35">
        <f t="shared" si="373"/>
        <v>37223</v>
      </c>
      <c r="S463" s="35">
        <f t="shared" si="373"/>
        <v>0</v>
      </c>
      <c r="T463" s="35">
        <f t="shared" ref="T463:Y463" si="374">T464+T467</f>
        <v>0</v>
      </c>
      <c r="U463" s="35">
        <f t="shared" si="374"/>
        <v>0</v>
      </c>
      <c r="V463" s="35">
        <f t="shared" si="374"/>
        <v>0</v>
      </c>
      <c r="W463" s="35">
        <f t="shared" si="374"/>
        <v>0</v>
      </c>
      <c r="X463" s="35">
        <f t="shared" si="374"/>
        <v>37223</v>
      </c>
      <c r="Y463" s="35">
        <f t="shared" si="374"/>
        <v>0</v>
      </c>
    </row>
    <row r="464" spans="1:25" s="41" customFormat="1" ht="18.75">
      <c r="A464" s="48" t="s">
        <v>271</v>
      </c>
      <c r="B464" s="33" t="s">
        <v>51</v>
      </c>
      <c r="C464" s="33" t="s">
        <v>262</v>
      </c>
      <c r="D464" s="52" t="s">
        <v>272</v>
      </c>
      <c r="E464" s="26"/>
      <c r="F464" s="35">
        <f>F465</f>
        <v>28920</v>
      </c>
      <c r="G464" s="35">
        <f>G465</f>
        <v>0</v>
      </c>
      <c r="H464" s="35">
        <f t="shared" ref="H464:W465" si="375">H465</f>
        <v>0</v>
      </c>
      <c r="I464" s="35">
        <f t="shared" si="375"/>
        <v>0</v>
      </c>
      <c r="J464" s="35">
        <f t="shared" si="375"/>
        <v>0</v>
      </c>
      <c r="K464" s="35">
        <f t="shared" si="375"/>
        <v>0</v>
      </c>
      <c r="L464" s="35">
        <f t="shared" si="375"/>
        <v>28920</v>
      </c>
      <c r="M464" s="35">
        <f t="shared" si="375"/>
        <v>0</v>
      </c>
      <c r="N464" s="35">
        <f t="shared" si="375"/>
        <v>0</v>
      </c>
      <c r="O464" s="35">
        <f t="shared" si="375"/>
        <v>0</v>
      </c>
      <c r="P464" s="35">
        <f t="shared" si="375"/>
        <v>0</v>
      </c>
      <c r="Q464" s="35">
        <f t="shared" si="375"/>
        <v>0</v>
      </c>
      <c r="R464" s="35">
        <f t="shared" si="375"/>
        <v>28920</v>
      </c>
      <c r="S464" s="35">
        <f t="shared" si="375"/>
        <v>0</v>
      </c>
      <c r="T464" s="35">
        <f t="shared" si="375"/>
        <v>0</v>
      </c>
      <c r="U464" s="35">
        <f t="shared" si="375"/>
        <v>0</v>
      </c>
      <c r="V464" s="35">
        <f t="shared" si="375"/>
        <v>0</v>
      </c>
      <c r="W464" s="35">
        <f t="shared" si="375"/>
        <v>0</v>
      </c>
      <c r="X464" s="35">
        <f t="shared" ref="T464:Y465" si="376">X465</f>
        <v>28920</v>
      </c>
      <c r="Y464" s="35">
        <f t="shared" si="376"/>
        <v>0</v>
      </c>
    </row>
    <row r="465" spans="1:25" s="41" customFormat="1" ht="33">
      <c r="A465" s="32" t="s">
        <v>273</v>
      </c>
      <c r="B465" s="33" t="s">
        <v>51</v>
      </c>
      <c r="C465" s="33" t="s">
        <v>262</v>
      </c>
      <c r="D465" s="52" t="s">
        <v>272</v>
      </c>
      <c r="E465" s="40">
        <v>400</v>
      </c>
      <c r="F465" s="35">
        <f>F466</f>
        <v>28920</v>
      </c>
      <c r="G465" s="35">
        <f>G466</f>
        <v>0</v>
      </c>
      <c r="H465" s="35">
        <f t="shared" si="375"/>
        <v>0</v>
      </c>
      <c r="I465" s="35">
        <f t="shared" si="375"/>
        <v>0</v>
      </c>
      <c r="J465" s="35">
        <f t="shared" si="375"/>
        <v>0</v>
      </c>
      <c r="K465" s="35">
        <f t="shared" si="375"/>
        <v>0</v>
      </c>
      <c r="L465" s="35">
        <f t="shared" si="375"/>
        <v>28920</v>
      </c>
      <c r="M465" s="35">
        <f t="shared" si="375"/>
        <v>0</v>
      </c>
      <c r="N465" s="35">
        <f t="shared" si="375"/>
        <v>0</v>
      </c>
      <c r="O465" s="35">
        <f t="shared" si="375"/>
        <v>0</v>
      </c>
      <c r="P465" s="35">
        <f t="shared" si="375"/>
        <v>0</v>
      </c>
      <c r="Q465" s="35">
        <f t="shared" si="375"/>
        <v>0</v>
      </c>
      <c r="R465" s="35">
        <f t="shared" si="375"/>
        <v>28920</v>
      </c>
      <c r="S465" s="35">
        <f t="shared" si="375"/>
        <v>0</v>
      </c>
      <c r="T465" s="35">
        <f t="shared" si="376"/>
        <v>0</v>
      </c>
      <c r="U465" s="35">
        <f t="shared" si="376"/>
        <v>0</v>
      </c>
      <c r="V465" s="35">
        <f t="shared" si="376"/>
        <v>0</v>
      </c>
      <c r="W465" s="35">
        <f t="shared" si="376"/>
        <v>0</v>
      </c>
      <c r="X465" s="35">
        <f t="shared" si="376"/>
        <v>28920</v>
      </c>
      <c r="Y465" s="35">
        <f t="shared" si="376"/>
        <v>0</v>
      </c>
    </row>
    <row r="466" spans="1:25" s="41" customFormat="1" ht="16.5">
      <c r="A466" s="32" t="s">
        <v>271</v>
      </c>
      <c r="B466" s="33" t="s">
        <v>51</v>
      </c>
      <c r="C466" s="33" t="s">
        <v>262</v>
      </c>
      <c r="D466" s="52" t="s">
        <v>272</v>
      </c>
      <c r="E466" s="40">
        <v>410</v>
      </c>
      <c r="F466" s="35">
        <f>8126+19173+1621</f>
        <v>28920</v>
      </c>
      <c r="G466" s="35"/>
      <c r="H466" s="36"/>
      <c r="I466" s="36"/>
      <c r="J466" s="36"/>
      <c r="K466" s="37"/>
      <c r="L466" s="35">
        <f>F466+H466+I466+J466+K466</f>
        <v>28920</v>
      </c>
      <c r="M466" s="35">
        <f>G466+K466</f>
        <v>0</v>
      </c>
      <c r="N466" s="36"/>
      <c r="O466" s="36"/>
      <c r="P466" s="36"/>
      <c r="Q466" s="37"/>
      <c r="R466" s="35">
        <f>L466+N466+O466+P466+Q466</f>
        <v>28920</v>
      </c>
      <c r="S466" s="35">
        <f>M466+Q466</f>
        <v>0</v>
      </c>
      <c r="T466" s="36"/>
      <c r="U466" s="36"/>
      <c r="V466" s="36"/>
      <c r="W466" s="37"/>
      <c r="X466" s="35">
        <f>R466+T466+U466+V466+W466</f>
        <v>28920</v>
      </c>
      <c r="Y466" s="35">
        <f>S466+W466</f>
        <v>0</v>
      </c>
    </row>
    <row r="467" spans="1:25" s="41" customFormat="1" ht="18.75">
      <c r="A467" s="32" t="s">
        <v>266</v>
      </c>
      <c r="B467" s="33" t="s">
        <v>51</v>
      </c>
      <c r="C467" s="33" t="s">
        <v>262</v>
      </c>
      <c r="D467" s="52" t="s">
        <v>274</v>
      </c>
      <c r="E467" s="26"/>
      <c r="F467" s="35">
        <f>F468</f>
        <v>8303</v>
      </c>
      <c r="G467" s="35">
        <f>G468</f>
        <v>0</v>
      </c>
      <c r="H467" s="35">
        <f t="shared" ref="H467:W468" si="377">H468</f>
        <v>0</v>
      </c>
      <c r="I467" s="35">
        <f t="shared" si="377"/>
        <v>0</v>
      </c>
      <c r="J467" s="35">
        <f t="shared" si="377"/>
        <v>0</v>
      </c>
      <c r="K467" s="35">
        <f t="shared" si="377"/>
        <v>0</v>
      </c>
      <c r="L467" s="35">
        <f t="shared" si="377"/>
        <v>8303</v>
      </c>
      <c r="M467" s="35">
        <f t="shared" si="377"/>
        <v>0</v>
      </c>
      <c r="N467" s="35">
        <f t="shared" si="377"/>
        <v>0</v>
      </c>
      <c r="O467" s="35">
        <f t="shared" si="377"/>
        <v>0</v>
      </c>
      <c r="P467" s="35">
        <f t="shared" si="377"/>
        <v>0</v>
      </c>
      <c r="Q467" s="35">
        <f t="shared" si="377"/>
        <v>0</v>
      </c>
      <c r="R467" s="35">
        <f t="shared" si="377"/>
        <v>8303</v>
      </c>
      <c r="S467" s="35">
        <f t="shared" si="377"/>
        <v>0</v>
      </c>
      <c r="T467" s="35">
        <f t="shared" si="377"/>
        <v>0</v>
      </c>
      <c r="U467" s="35">
        <f t="shared" si="377"/>
        <v>0</v>
      </c>
      <c r="V467" s="35">
        <f t="shared" si="377"/>
        <v>0</v>
      </c>
      <c r="W467" s="35">
        <f t="shared" si="377"/>
        <v>0</v>
      </c>
      <c r="X467" s="35">
        <f t="shared" ref="T467:Y468" si="378">X468</f>
        <v>8303</v>
      </c>
      <c r="Y467" s="35">
        <f t="shared" si="378"/>
        <v>0</v>
      </c>
    </row>
    <row r="468" spans="1:25" s="41" customFormat="1" ht="33">
      <c r="A468" s="32" t="s">
        <v>42</v>
      </c>
      <c r="B468" s="33" t="s">
        <v>51</v>
      </c>
      <c r="C468" s="33" t="s">
        <v>262</v>
      </c>
      <c r="D468" s="52" t="s">
        <v>274</v>
      </c>
      <c r="E468" s="40">
        <v>200</v>
      </c>
      <c r="F468" s="35">
        <f>F469</f>
        <v>8303</v>
      </c>
      <c r="G468" s="35">
        <f>G469</f>
        <v>0</v>
      </c>
      <c r="H468" s="35">
        <f t="shared" si="377"/>
        <v>0</v>
      </c>
      <c r="I468" s="35">
        <f t="shared" si="377"/>
        <v>0</v>
      </c>
      <c r="J468" s="35">
        <f t="shared" si="377"/>
        <v>0</v>
      </c>
      <c r="K468" s="35">
        <f t="shared" si="377"/>
        <v>0</v>
      </c>
      <c r="L468" s="35">
        <f t="shared" si="377"/>
        <v>8303</v>
      </c>
      <c r="M468" s="35">
        <f t="shared" si="377"/>
        <v>0</v>
      </c>
      <c r="N468" s="35">
        <f t="shared" si="377"/>
        <v>0</v>
      </c>
      <c r="O468" s="35">
        <f t="shared" si="377"/>
        <v>0</v>
      </c>
      <c r="P468" s="35">
        <f t="shared" si="377"/>
        <v>0</v>
      </c>
      <c r="Q468" s="35">
        <f t="shared" si="377"/>
        <v>0</v>
      </c>
      <c r="R468" s="35">
        <f t="shared" si="377"/>
        <v>8303</v>
      </c>
      <c r="S468" s="35">
        <f t="shared" si="377"/>
        <v>0</v>
      </c>
      <c r="T468" s="35">
        <f t="shared" si="378"/>
        <v>0</v>
      </c>
      <c r="U468" s="35">
        <f t="shared" si="378"/>
        <v>0</v>
      </c>
      <c r="V468" s="35">
        <f t="shared" si="378"/>
        <v>0</v>
      </c>
      <c r="W468" s="35">
        <f t="shared" si="378"/>
        <v>0</v>
      </c>
      <c r="X468" s="35">
        <f t="shared" si="378"/>
        <v>8303</v>
      </c>
      <c r="Y468" s="35">
        <f t="shared" si="378"/>
        <v>0</v>
      </c>
    </row>
    <row r="469" spans="1:25" s="41" customFormat="1" ht="49.5">
      <c r="A469" s="42" t="s">
        <v>43</v>
      </c>
      <c r="B469" s="33" t="s">
        <v>51</v>
      </c>
      <c r="C469" s="33" t="s">
        <v>262</v>
      </c>
      <c r="D469" s="52" t="s">
        <v>274</v>
      </c>
      <c r="E469" s="40">
        <v>240</v>
      </c>
      <c r="F469" s="35">
        <v>8303</v>
      </c>
      <c r="G469" s="35"/>
      <c r="H469" s="36"/>
      <c r="I469" s="36"/>
      <c r="J469" s="36"/>
      <c r="K469" s="37"/>
      <c r="L469" s="35">
        <f>F469+H469+I469+J469+K469</f>
        <v>8303</v>
      </c>
      <c r="M469" s="35">
        <f>G469+K469</f>
        <v>0</v>
      </c>
      <c r="N469" s="36"/>
      <c r="O469" s="36"/>
      <c r="P469" s="36"/>
      <c r="Q469" s="37"/>
      <c r="R469" s="35">
        <f>L469+N469+O469+P469+Q469</f>
        <v>8303</v>
      </c>
      <c r="S469" s="35">
        <f>M469+Q469</f>
        <v>0</v>
      </c>
      <c r="T469" s="36"/>
      <c r="U469" s="36"/>
      <c r="V469" s="36"/>
      <c r="W469" s="37"/>
      <c r="X469" s="35">
        <f>R469+T469+U469+V469+W469</f>
        <v>8303</v>
      </c>
      <c r="Y469" s="35">
        <f>S469+W469</f>
        <v>0</v>
      </c>
    </row>
    <row r="470" spans="1:25" s="41" customFormat="1" ht="118.5">
      <c r="A470" s="32" t="s">
        <v>275</v>
      </c>
      <c r="B470" s="33" t="s">
        <v>51</v>
      </c>
      <c r="C470" s="33" t="s">
        <v>262</v>
      </c>
      <c r="D470" s="52" t="s">
        <v>276</v>
      </c>
      <c r="E470" s="33"/>
      <c r="F470" s="35">
        <f>F471+F473</f>
        <v>15236</v>
      </c>
      <c r="G470" s="35">
        <f>G471+G473</f>
        <v>0</v>
      </c>
      <c r="H470" s="35">
        <f t="shared" ref="H470:M470" si="379">H471+H473</f>
        <v>0</v>
      </c>
      <c r="I470" s="35">
        <f t="shared" si="379"/>
        <v>0</v>
      </c>
      <c r="J470" s="35">
        <f t="shared" si="379"/>
        <v>0</v>
      </c>
      <c r="K470" s="35">
        <f t="shared" si="379"/>
        <v>0</v>
      </c>
      <c r="L470" s="35">
        <f t="shared" si="379"/>
        <v>15236</v>
      </c>
      <c r="M470" s="35">
        <f t="shared" si="379"/>
        <v>0</v>
      </c>
      <c r="N470" s="35">
        <f t="shared" ref="N470:S470" si="380">N471+N473</f>
        <v>0</v>
      </c>
      <c r="O470" s="35">
        <f t="shared" si="380"/>
        <v>0</v>
      </c>
      <c r="P470" s="35">
        <f t="shared" si="380"/>
        <v>0</v>
      </c>
      <c r="Q470" s="35">
        <f t="shared" si="380"/>
        <v>0</v>
      </c>
      <c r="R470" s="35">
        <f t="shared" si="380"/>
        <v>15236</v>
      </c>
      <c r="S470" s="35">
        <f t="shared" si="380"/>
        <v>0</v>
      </c>
      <c r="T470" s="35">
        <f t="shared" ref="T470:Y470" si="381">T471+T473</f>
        <v>0</v>
      </c>
      <c r="U470" s="35">
        <f t="shared" si="381"/>
        <v>0</v>
      </c>
      <c r="V470" s="35">
        <f t="shared" si="381"/>
        <v>0</v>
      </c>
      <c r="W470" s="35">
        <f t="shared" si="381"/>
        <v>0</v>
      </c>
      <c r="X470" s="35">
        <f t="shared" si="381"/>
        <v>15236</v>
      </c>
      <c r="Y470" s="35">
        <f t="shared" si="381"/>
        <v>0</v>
      </c>
    </row>
    <row r="471" spans="1:25" s="41" customFormat="1" ht="33">
      <c r="A471" s="32" t="s">
        <v>42</v>
      </c>
      <c r="B471" s="33" t="s">
        <v>51</v>
      </c>
      <c r="C471" s="33" t="s">
        <v>262</v>
      </c>
      <c r="D471" s="52" t="s">
        <v>276</v>
      </c>
      <c r="E471" s="40">
        <v>200</v>
      </c>
      <c r="F471" s="35">
        <f>F472</f>
        <v>15236</v>
      </c>
      <c r="G471" s="35">
        <f>G472</f>
        <v>0</v>
      </c>
      <c r="H471" s="35">
        <f t="shared" ref="H471:Y471" si="382">H472</f>
        <v>0</v>
      </c>
      <c r="I471" s="35">
        <f t="shared" si="382"/>
        <v>0</v>
      </c>
      <c r="J471" s="35">
        <f t="shared" si="382"/>
        <v>0</v>
      </c>
      <c r="K471" s="35">
        <f t="shared" si="382"/>
        <v>0</v>
      </c>
      <c r="L471" s="35">
        <f t="shared" si="382"/>
        <v>15236</v>
      </c>
      <c r="M471" s="35">
        <f t="shared" si="382"/>
        <v>0</v>
      </c>
      <c r="N471" s="35">
        <f t="shared" si="382"/>
        <v>0</v>
      </c>
      <c r="O471" s="35">
        <f t="shared" si="382"/>
        <v>0</v>
      </c>
      <c r="P471" s="35">
        <f t="shared" si="382"/>
        <v>0</v>
      </c>
      <c r="Q471" s="35">
        <f t="shared" si="382"/>
        <v>0</v>
      </c>
      <c r="R471" s="35">
        <f t="shared" si="382"/>
        <v>15236</v>
      </c>
      <c r="S471" s="35">
        <f t="shared" si="382"/>
        <v>0</v>
      </c>
      <c r="T471" s="35">
        <f t="shared" si="382"/>
        <v>0</v>
      </c>
      <c r="U471" s="35">
        <f t="shared" si="382"/>
        <v>0</v>
      </c>
      <c r="V471" s="35">
        <f t="shared" si="382"/>
        <v>0</v>
      </c>
      <c r="W471" s="35">
        <f t="shared" si="382"/>
        <v>0</v>
      </c>
      <c r="X471" s="35">
        <f t="shared" si="382"/>
        <v>15236</v>
      </c>
      <c r="Y471" s="35">
        <f t="shared" si="382"/>
        <v>0</v>
      </c>
    </row>
    <row r="472" spans="1:25" s="41" customFormat="1" ht="49.5">
      <c r="A472" s="42" t="s">
        <v>43</v>
      </c>
      <c r="B472" s="33" t="s">
        <v>51</v>
      </c>
      <c r="C472" s="33" t="s">
        <v>262</v>
      </c>
      <c r="D472" s="52" t="s">
        <v>276</v>
      </c>
      <c r="E472" s="40">
        <v>240</v>
      </c>
      <c r="F472" s="35">
        <v>15236</v>
      </c>
      <c r="G472" s="35"/>
      <c r="H472" s="36"/>
      <c r="I472" s="36"/>
      <c r="J472" s="36"/>
      <c r="K472" s="37"/>
      <c r="L472" s="35">
        <f>F472+H472+I472+J472+K472</f>
        <v>15236</v>
      </c>
      <c r="M472" s="35">
        <f>G472+K472</f>
        <v>0</v>
      </c>
      <c r="N472" s="36"/>
      <c r="O472" s="36"/>
      <c r="P472" s="36"/>
      <c r="Q472" s="37"/>
      <c r="R472" s="35">
        <f>L472+N472+O472+P472+Q472</f>
        <v>15236</v>
      </c>
      <c r="S472" s="35">
        <f>M472+Q472</f>
        <v>0</v>
      </c>
      <c r="T472" s="36"/>
      <c r="U472" s="36"/>
      <c r="V472" s="36"/>
      <c r="W472" s="37"/>
      <c r="X472" s="35">
        <f>R472+T472+U472+V472+W472</f>
        <v>15236</v>
      </c>
      <c r="Y472" s="35">
        <f>S472+W472</f>
        <v>0</v>
      </c>
    </row>
    <row r="473" spans="1:25" s="51" customFormat="1" ht="33" hidden="1">
      <c r="A473" s="32" t="s">
        <v>273</v>
      </c>
      <c r="B473" s="33" t="s">
        <v>51</v>
      </c>
      <c r="C473" s="33" t="s">
        <v>262</v>
      </c>
      <c r="D473" s="52" t="s">
        <v>276</v>
      </c>
      <c r="E473" s="40">
        <v>400</v>
      </c>
      <c r="F473" s="35">
        <f>F474</f>
        <v>0</v>
      </c>
      <c r="G473" s="35">
        <f>G474</f>
        <v>0</v>
      </c>
      <c r="H473" s="56">
        <f t="shared" ref="H473:Y473" si="383">H474</f>
        <v>0</v>
      </c>
      <c r="I473" s="56">
        <f t="shared" si="383"/>
        <v>0</v>
      </c>
      <c r="J473" s="56">
        <f t="shared" si="383"/>
        <v>0</v>
      </c>
      <c r="K473" s="56">
        <f t="shared" si="383"/>
        <v>0</v>
      </c>
      <c r="L473" s="56">
        <f t="shared" si="383"/>
        <v>0</v>
      </c>
      <c r="M473" s="56">
        <f t="shared" si="383"/>
        <v>0</v>
      </c>
      <c r="N473" s="56">
        <f t="shared" si="383"/>
        <v>0</v>
      </c>
      <c r="O473" s="56">
        <f t="shared" si="383"/>
        <v>0</v>
      </c>
      <c r="P473" s="56">
        <f t="shared" si="383"/>
        <v>0</v>
      </c>
      <c r="Q473" s="56">
        <f t="shared" si="383"/>
        <v>0</v>
      </c>
      <c r="R473" s="56">
        <f t="shared" si="383"/>
        <v>0</v>
      </c>
      <c r="S473" s="56">
        <f t="shared" si="383"/>
        <v>0</v>
      </c>
      <c r="T473" s="56">
        <f t="shared" si="383"/>
        <v>0</v>
      </c>
      <c r="U473" s="56">
        <f t="shared" si="383"/>
        <v>0</v>
      </c>
      <c r="V473" s="56">
        <f t="shared" si="383"/>
        <v>0</v>
      </c>
      <c r="W473" s="56">
        <f t="shared" si="383"/>
        <v>0</v>
      </c>
      <c r="X473" s="56">
        <f t="shared" si="383"/>
        <v>0</v>
      </c>
      <c r="Y473" s="56">
        <f t="shared" si="383"/>
        <v>0</v>
      </c>
    </row>
    <row r="474" spans="1:25" s="51" customFormat="1" ht="16.5" hidden="1">
      <c r="A474" s="32" t="s">
        <v>271</v>
      </c>
      <c r="B474" s="33" t="s">
        <v>51</v>
      </c>
      <c r="C474" s="33" t="s">
        <v>262</v>
      </c>
      <c r="D474" s="52" t="s">
        <v>276</v>
      </c>
      <c r="E474" s="40">
        <v>410</v>
      </c>
      <c r="F474" s="35"/>
      <c r="G474" s="35"/>
      <c r="H474" s="36"/>
      <c r="I474" s="36"/>
      <c r="J474" s="36"/>
      <c r="K474" s="37"/>
      <c r="L474" s="35">
        <f>F474+H474+I474+J474+K474</f>
        <v>0</v>
      </c>
      <c r="M474" s="35">
        <f>G474+K474</f>
        <v>0</v>
      </c>
      <c r="N474" s="36"/>
      <c r="O474" s="36"/>
      <c r="P474" s="36"/>
      <c r="Q474" s="37"/>
      <c r="R474" s="35">
        <f>L474+N474+O474+P474+Q474</f>
        <v>0</v>
      </c>
      <c r="S474" s="35">
        <f>M474+Q474</f>
        <v>0</v>
      </c>
      <c r="T474" s="36"/>
      <c r="U474" s="36"/>
      <c r="V474" s="36"/>
      <c r="W474" s="37"/>
      <c r="X474" s="35">
        <f>R474+T474+U474+V474+W474</f>
        <v>0</v>
      </c>
      <c r="Y474" s="35">
        <f>S474+W474</f>
        <v>0</v>
      </c>
    </row>
    <row r="475" spans="1:25" s="51" customFormat="1" ht="33" hidden="1">
      <c r="A475" s="32" t="s">
        <v>277</v>
      </c>
      <c r="B475" s="33" t="s">
        <v>51</v>
      </c>
      <c r="C475" s="33" t="s">
        <v>262</v>
      </c>
      <c r="D475" s="52" t="s">
        <v>278</v>
      </c>
      <c r="E475" s="33"/>
      <c r="F475" s="35">
        <f>F476</f>
        <v>0</v>
      </c>
      <c r="G475" s="35">
        <f>G476</f>
        <v>0</v>
      </c>
      <c r="H475" s="56">
        <f t="shared" ref="H475:W476" si="384">H476</f>
        <v>0</v>
      </c>
      <c r="I475" s="56">
        <f t="shared" si="384"/>
        <v>0</v>
      </c>
      <c r="J475" s="56">
        <f t="shared" si="384"/>
        <v>0</v>
      </c>
      <c r="K475" s="56">
        <f t="shared" si="384"/>
        <v>0</v>
      </c>
      <c r="L475" s="56">
        <f t="shared" si="384"/>
        <v>0</v>
      </c>
      <c r="M475" s="56">
        <f t="shared" si="384"/>
        <v>0</v>
      </c>
      <c r="N475" s="56">
        <f t="shared" si="384"/>
        <v>0</v>
      </c>
      <c r="O475" s="56">
        <f t="shared" si="384"/>
        <v>0</v>
      </c>
      <c r="P475" s="56">
        <f t="shared" si="384"/>
        <v>0</v>
      </c>
      <c r="Q475" s="56">
        <f t="shared" si="384"/>
        <v>0</v>
      </c>
      <c r="R475" s="56">
        <f t="shared" si="384"/>
        <v>0</v>
      </c>
      <c r="S475" s="56">
        <f t="shared" si="384"/>
        <v>0</v>
      </c>
      <c r="T475" s="56">
        <f t="shared" si="384"/>
        <v>0</v>
      </c>
      <c r="U475" s="56">
        <f t="shared" si="384"/>
        <v>0</v>
      </c>
      <c r="V475" s="56">
        <f t="shared" si="384"/>
        <v>0</v>
      </c>
      <c r="W475" s="56">
        <f t="shared" si="384"/>
        <v>0</v>
      </c>
      <c r="X475" s="56">
        <f t="shared" ref="T475:Y476" si="385">X476</f>
        <v>0</v>
      </c>
      <c r="Y475" s="56">
        <f t="shared" si="385"/>
        <v>0</v>
      </c>
    </row>
    <row r="476" spans="1:25" s="51" customFormat="1" ht="33" hidden="1">
      <c r="A476" s="32" t="s">
        <v>273</v>
      </c>
      <c r="B476" s="33" t="s">
        <v>51</v>
      </c>
      <c r="C476" s="33" t="s">
        <v>262</v>
      </c>
      <c r="D476" s="52" t="s">
        <v>278</v>
      </c>
      <c r="E476" s="40">
        <v>400</v>
      </c>
      <c r="F476" s="35">
        <f>F477</f>
        <v>0</v>
      </c>
      <c r="G476" s="35">
        <f>G477</f>
        <v>0</v>
      </c>
      <c r="H476" s="56">
        <f t="shared" si="384"/>
        <v>0</v>
      </c>
      <c r="I476" s="56">
        <f t="shared" si="384"/>
        <v>0</v>
      </c>
      <c r="J476" s="56">
        <f t="shared" si="384"/>
        <v>0</v>
      </c>
      <c r="K476" s="56">
        <f t="shared" si="384"/>
        <v>0</v>
      </c>
      <c r="L476" s="56">
        <f t="shared" si="384"/>
        <v>0</v>
      </c>
      <c r="M476" s="56">
        <f t="shared" si="384"/>
        <v>0</v>
      </c>
      <c r="N476" s="56">
        <f t="shared" si="384"/>
        <v>0</v>
      </c>
      <c r="O476" s="56">
        <f t="shared" si="384"/>
        <v>0</v>
      </c>
      <c r="P476" s="56">
        <f t="shared" si="384"/>
        <v>0</v>
      </c>
      <c r="Q476" s="56">
        <f t="shared" si="384"/>
        <v>0</v>
      </c>
      <c r="R476" s="56">
        <f t="shared" si="384"/>
        <v>0</v>
      </c>
      <c r="S476" s="56">
        <f t="shared" si="384"/>
        <v>0</v>
      </c>
      <c r="T476" s="56">
        <f t="shared" si="385"/>
        <v>0</v>
      </c>
      <c r="U476" s="56">
        <f t="shared" si="385"/>
        <v>0</v>
      </c>
      <c r="V476" s="56">
        <f t="shared" si="385"/>
        <v>0</v>
      </c>
      <c r="W476" s="56">
        <f t="shared" si="385"/>
        <v>0</v>
      </c>
      <c r="X476" s="56">
        <f t="shared" si="385"/>
        <v>0</v>
      </c>
      <c r="Y476" s="56">
        <f t="shared" si="385"/>
        <v>0</v>
      </c>
    </row>
    <row r="477" spans="1:25" s="51" customFormat="1" ht="16.5" hidden="1">
      <c r="A477" s="32" t="s">
        <v>271</v>
      </c>
      <c r="B477" s="33" t="s">
        <v>51</v>
      </c>
      <c r="C477" s="33" t="s">
        <v>262</v>
      </c>
      <c r="D477" s="52" t="s">
        <v>278</v>
      </c>
      <c r="E477" s="40">
        <v>410</v>
      </c>
      <c r="F477" s="35"/>
      <c r="G477" s="35"/>
      <c r="H477" s="36"/>
      <c r="I477" s="36"/>
      <c r="J477" s="36"/>
      <c r="K477" s="37"/>
      <c r="L477" s="35">
        <f>F477+H477+I477+J477+K477</f>
        <v>0</v>
      </c>
      <c r="M477" s="35">
        <f>G477+K477</f>
        <v>0</v>
      </c>
      <c r="N477" s="36"/>
      <c r="O477" s="36"/>
      <c r="P477" s="36"/>
      <c r="Q477" s="37"/>
      <c r="R477" s="35">
        <f>L477+N477+O477+P477+Q477</f>
        <v>0</v>
      </c>
      <c r="S477" s="35">
        <f>M477+Q477</f>
        <v>0</v>
      </c>
      <c r="T477" s="36"/>
      <c r="U477" s="36"/>
      <c r="V477" s="36"/>
      <c r="W477" s="37"/>
      <c r="X477" s="35">
        <f>R477+T477+U477+V477+W477</f>
        <v>0</v>
      </c>
      <c r="Y477" s="35">
        <f>S477+W477</f>
        <v>0</v>
      </c>
    </row>
    <row r="478" spans="1:25" s="51" customFormat="1" ht="33" hidden="1">
      <c r="A478" s="61" t="s">
        <v>279</v>
      </c>
      <c r="B478" s="33" t="s">
        <v>51</v>
      </c>
      <c r="C478" s="33" t="s">
        <v>262</v>
      </c>
      <c r="D478" s="52" t="s">
        <v>280</v>
      </c>
      <c r="E478" s="33"/>
      <c r="F478" s="35">
        <f>F479</f>
        <v>0</v>
      </c>
      <c r="G478" s="35">
        <f>G479</f>
        <v>0</v>
      </c>
      <c r="H478" s="56">
        <f t="shared" ref="H478:W479" si="386">H479</f>
        <v>0</v>
      </c>
      <c r="I478" s="56">
        <f t="shared" si="386"/>
        <v>0</v>
      </c>
      <c r="J478" s="56">
        <f t="shared" si="386"/>
        <v>0</v>
      </c>
      <c r="K478" s="56">
        <f t="shared" si="386"/>
        <v>0</v>
      </c>
      <c r="L478" s="56">
        <f t="shared" si="386"/>
        <v>0</v>
      </c>
      <c r="M478" s="56">
        <f t="shared" si="386"/>
        <v>0</v>
      </c>
      <c r="N478" s="56">
        <f t="shared" si="386"/>
        <v>0</v>
      </c>
      <c r="O478" s="56">
        <f t="shared" si="386"/>
        <v>0</v>
      </c>
      <c r="P478" s="56">
        <f t="shared" si="386"/>
        <v>0</v>
      </c>
      <c r="Q478" s="56">
        <f t="shared" si="386"/>
        <v>0</v>
      </c>
      <c r="R478" s="56">
        <f t="shared" si="386"/>
        <v>0</v>
      </c>
      <c r="S478" s="56">
        <f t="shared" si="386"/>
        <v>0</v>
      </c>
      <c r="T478" s="56">
        <f t="shared" si="386"/>
        <v>0</v>
      </c>
      <c r="U478" s="56">
        <f t="shared" si="386"/>
        <v>0</v>
      </c>
      <c r="V478" s="56">
        <f t="shared" si="386"/>
        <v>0</v>
      </c>
      <c r="W478" s="56">
        <f t="shared" si="386"/>
        <v>0</v>
      </c>
      <c r="X478" s="56">
        <f t="shared" ref="T478:Y479" si="387">X479</f>
        <v>0</v>
      </c>
      <c r="Y478" s="56">
        <f t="shared" si="387"/>
        <v>0</v>
      </c>
    </row>
    <row r="479" spans="1:25" s="51" customFormat="1" ht="33" hidden="1">
      <c r="A479" s="61" t="s">
        <v>273</v>
      </c>
      <c r="B479" s="33" t="s">
        <v>51</v>
      </c>
      <c r="C479" s="33" t="s">
        <v>262</v>
      </c>
      <c r="D479" s="52" t="s">
        <v>280</v>
      </c>
      <c r="E479" s="40">
        <v>400</v>
      </c>
      <c r="F479" s="35">
        <f>F480</f>
        <v>0</v>
      </c>
      <c r="G479" s="35">
        <f>G480</f>
        <v>0</v>
      </c>
      <c r="H479" s="56">
        <f t="shared" si="386"/>
        <v>0</v>
      </c>
      <c r="I479" s="56">
        <f t="shared" si="386"/>
        <v>0</v>
      </c>
      <c r="J479" s="56">
        <f t="shared" si="386"/>
        <v>0</v>
      </c>
      <c r="K479" s="56">
        <f t="shared" si="386"/>
        <v>0</v>
      </c>
      <c r="L479" s="56">
        <f t="shared" si="386"/>
        <v>0</v>
      </c>
      <c r="M479" s="56">
        <f t="shared" si="386"/>
        <v>0</v>
      </c>
      <c r="N479" s="56">
        <f t="shared" si="386"/>
        <v>0</v>
      </c>
      <c r="O479" s="56">
        <f t="shared" si="386"/>
        <v>0</v>
      </c>
      <c r="P479" s="56">
        <f t="shared" si="386"/>
        <v>0</v>
      </c>
      <c r="Q479" s="56">
        <f t="shared" si="386"/>
        <v>0</v>
      </c>
      <c r="R479" s="56">
        <f t="shared" si="386"/>
        <v>0</v>
      </c>
      <c r="S479" s="56">
        <f t="shared" si="386"/>
        <v>0</v>
      </c>
      <c r="T479" s="56">
        <f t="shared" si="387"/>
        <v>0</v>
      </c>
      <c r="U479" s="56">
        <f t="shared" si="387"/>
        <v>0</v>
      </c>
      <c r="V479" s="56">
        <f t="shared" si="387"/>
        <v>0</v>
      </c>
      <c r="W479" s="56">
        <f t="shared" si="387"/>
        <v>0</v>
      </c>
      <c r="X479" s="56">
        <f t="shared" si="387"/>
        <v>0</v>
      </c>
      <c r="Y479" s="56">
        <f t="shared" si="387"/>
        <v>0</v>
      </c>
    </row>
    <row r="480" spans="1:25" s="51" customFormat="1" ht="16.5" hidden="1">
      <c r="A480" s="61" t="s">
        <v>271</v>
      </c>
      <c r="B480" s="33" t="s">
        <v>51</v>
      </c>
      <c r="C480" s="33" t="s">
        <v>262</v>
      </c>
      <c r="D480" s="52" t="s">
        <v>280</v>
      </c>
      <c r="E480" s="40">
        <v>410</v>
      </c>
      <c r="F480" s="35"/>
      <c r="G480" s="35"/>
      <c r="H480" s="36"/>
      <c r="I480" s="36"/>
      <c r="J480" s="36"/>
      <c r="K480" s="37"/>
      <c r="L480" s="35">
        <f>F480+H480+I480+J480+K480</f>
        <v>0</v>
      </c>
      <c r="M480" s="35">
        <f>G480+K480</f>
        <v>0</v>
      </c>
      <c r="N480" s="36"/>
      <c r="O480" s="36"/>
      <c r="P480" s="36"/>
      <c r="Q480" s="37"/>
      <c r="R480" s="35">
        <f>L480+N480+O480+P480+Q480</f>
        <v>0</v>
      </c>
      <c r="S480" s="35">
        <f>M480+Q480</f>
        <v>0</v>
      </c>
      <c r="T480" s="36"/>
      <c r="U480" s="36"/>
      <c r="V480" s="36"/>
      <c r="W480" s="37"/>
      <c r="X480" s="35">
        <f>R480+T480+U480+V480+W480</f>
        <v>0</v>
      </c>
      <c r="Y480" s="35">
        <f>S480+W480</f>
        <v>0</v>
      </c>
    </row>
    <row r="481" spans="1:25" s="51" customFormat="1" ht="33" hidden="1">
      <c r="A481" s="61" t="s">
        <v>279</v>
      </c>
      <c r="B481" s="33" t="s">
        <v>51</v>
      </c>
      <c r="C481" s="33" t="s">
        <v>262</v>
      </c>
      <c r="D481" s="52" t="s">
        <v>281</v>
      </c>
      <c r="E481" s="33"/>
      <c r="F481" s="35">
        <f>F482</f>
        <v>0</v>
      </c>
      <c r="G481" s="35">
        <f>G482</f>
        <v>0</v>
      </c>
      <c r="H481" s="56">
        <f t="shared" ref="H481:W482" si="388">H482</f>
        <v>0</v>
      </c>
      <c r="I481" s="56">
        <f t="shared" si="388"/>
        <v>0</v>
      </c>
      <c r="J481" s="56">
        <f t="shared" si="388"/>
        <v>0</v>
      </c>
      <c r="K481" s="56">
        <f t="shared" si="388"/>
        <v>0</v>
      </c>
      <c r="L481" s="56">
        <f t="shared" si="388"/>
        <v>0</v>
      </c>
      <c r="M481" s="56">
        <f t="shared" si="388"/>
        <v>0</v>
      </c>
      <c r="N481" s="56">
        <f t="shared" si="388"/>
        <v>0</v>
      </c>
      <c r="O481" s="56">
        <f t="shared" si="388"/>
        <v>0</v>
      </c>
      <c r="P481" s="56">
        <f t="shared" si="388"/>
        <v>0</v>
      </c>
      <c r="Q481" s="56">
        <f t="shared" si="388"/>
        <v>0</v>
      </c>
      <c r="R481" s="56">
        <f t="shared" si="388"/>
        <v>0</v>
      </c>
      <c r="S481" s="56">
        <f t="shared" si="388"/>
        <v>0</v>
      </c>
      <c r="T481" s="56">
        <f t="shared" si="388"/>
        <v>0</v>
      </c>
      <c r="U481" s="56">
        <f t="shared" si="388"/>
        <v>0</v>
      </c>
      <c r="V481" s="56">
        <f t="shared" si="388"/>
        <v>0</v>
      </c>
      <c r="W481" s="56">
        <f t="shared" si="388"/>
        <v>0</v>
      </c>
      <c r="X481" s="56">
        <f t="shared" ref="T481:Y482" si="389">X482</f>
        <v>0</v>
      </c>
      <c r="Y481" s="56">
        <f t="shared" si="389"/>
        <v>0</v>
      </c>
    </row>
    <row r="482" spans="1:25" s="51" customFormat="1" ht="33" hidden="1">
      <c r="A482" s="61" t="s">
        <v>273</v>
      </c>
      <c r="B482" s="33" t="s">
        <v>51</v>
      </c>
      <c r="C482" s="33" t="s">
        <v>262</v>
      </c>
      <c r="D482" s="52" t="s">
        <v>281</v>
      </c>
      <c r="E482" s="40">
        <v>400</v>
      </c>
      <c r="F482" s="35">
        <f>F483</f>
        <v>0</v>
      </c>
      <c r="G482" s="35">
        <f>G483</f>
        <v>0</v>
      </c>
      <c r="H482" s="56">
        <f t="shared" si="388"/>
        <v>0</v>
      </c>
      <c r="I482" s="56">
        <f t="shared" si="388"/>
        <v>0</v>
      </c>
      <c r="J482" s="56">
        <f t="shared" si="388"/>
        <v>0</v>
      </c>
      <c r="K482" s="56">
        <f t="shared" si="388"/>
        <v>0</v>
      </c>
      <c r="L482" s="56">
        <f t="shared" si="388"/>
        <v>0</v>
      </c>
      <c r="M482" s="56">
        <f t="shared" si="388"/>
        <v>0</v>
      </c>
      <c r="N482" s="56">
        <f t="shared" si="388"/>
        <v>0</v>
      </c>
      <c r="O482" s="56">
        <f t="shared" si="388"/>
        <v>0</v>
      </c>
      <c r="P482" s="56">
        <f t="shared" si="388"/>
        <v>0</v>
      </c>
      <c r="Q482" s="56">
        <f t="shared" si="388"/>
        <v>0</v>
      </c>
      <c r="R482" s="56">
        <f t="shared" si="388"/>
        <v>0</v>
      </c>
      <c r="S482" s="56">
        <f t="shared" si="388"/>
        <v>0</v>
      </c>
      <c r="T482" s="56">
        <f t="shared" si="389"/>
        <v>0</v>
      </c>
      <c r="U482" s="56">
        <f t="shared" si="389"/>
        <v>0</v>
      </c>
      <c r="V482" s="56">
        <f t="shared" si="389"/>
        <v>0</v>
      </c>
      <c r="W482" s="56">
        <f t="shared" si="389"/>
        <v>0</v>
      </c>
      <c r="X482" s="56">
        <f t="shared" si="389"/>
        <v>0</v>
      </c>
      <c r="Y482" s="56">
        <f t="shared" si="389"/>
        <v>0</v>
      </c>
    </row>
    <row r="483" spans="1:25" s="67" customFormat="1" ht="16.5" hidden="1">
      <c r="A483" s="63" t="s">
        <v>271</v>
      </c>
      <c r="B483" s="64" t="s">
        <v>51</v>
      </c>
      <c r="C483" s="64" t="s">
        <v>262</v>
      </c>
      <c r="D483" s="98" t="s">
        <v>281</v>
      </c>
      <c r="E483" s="66">
        <v>410</v>
      </c>
      <c r="F483" s="56"/>
      <c r="G483" s="56"/>
      <c r="H483" s="56"/>
      <c r="I483" s="56"/>
      <c r="J483" s="56"/>
      <c r="K483" s="56"/>
      <c r="L483" s="56">
        <f>F483+H483+I483+J483+K483</f>
        <v>0</v>
      </c>
      <c r="M483" s="56">
        <f>G483+K483</f>
        <v>0</v>
      </c>
      <c r="N483" s="56"/>
      <c r="O483" s="56"/>
      <c r="P483" s="56"/>
      <c r="Q483" s="56"/>
      <c r="R483" s="56">
        <f>L483+N483+O483+P483+Q483</f>
        <v>0</v>
      </c>
      <c r="S483" s="56">
        <f>M483+Q483</f>
        <v>0</v>
      </c>
      <c r="T483" s="56"/>
      <c r="U483" s="56"/>
      <c r="V483" s="56"/>
      <c r="W483" s="56"/>
      <c r="X483" s="56">
        <f>R483+T483+U483+V483+W483</f>
        <v>0</v>
      </c>
      <c r="Y483" s="56">
        <f>S483+W483</f>
        <v>0</v>
      </c>
    </row>
    <row r="484" spans="1:25" s="41" customFormat="1" ht="67.5">
      <c r="A484" s="61" t="s">
        <v>282</v>
      </c>
      <c r="B484" s="33" t="s">
        <v>51</v>
      </c>
      <c r="C484" s="33" t="s">
        <v>262</v>
      </c>
      <c r="D484" s="34" t="s">
        <v>283</v>
      </c>
      <c r="E484" s="33"/>
      <c r="F484" s="35">
        <f>F485+F487</f>
        <v>743100</v>
      </c>
      <c r="G484" s="35">
        <f>G485+G487</f>
        <v>700000</v>
      </c>
      <c r="H484" s="35">
        <f t="shared" ref="H484:M484" si="390">H485+H487</f>
        <v>0</v>
      </c>
      <c r="I484" s="35">
        <f t="shared" si="390"/>
        <v>0</v>
      </c>
      <c r="J484" s="35">
        <f t="shared" si="390"/>
        <v>0</v>
      </c>
      <c r="K484" s="35">
        <f t="shared" si="390"/>
        <v>0</v>
      </c>
      <c r="L484" s="35">
        <f t="shared" si="390"/>
        <v>743100</v>
      </c>
      <c r="M484" s="35">
        <f t="shared" si="390"/>
        <v>700000</v>
      </c>
      <c r="N484" s="35">
        <f t="shared" ref="N484:S484" si="391">N485+N487</f>
        <v>0</v>
      </c>
      <c r="O484" s="35">
        <f t="shared" si="391"/>
        <v>0</v>
      </c>
      <c r="P484" s="35">
        <f t="shared" si="391"/>
        <v>0</v>
      </c>
      <c r="Q484" s="35">
        <f t="shared" si="391"/>
        <v>0</v>
      </c>
      <c r="R484" s="35">
        <f t="shared" si="391"/>
        <v>743100</v>
      </c>
      <c r="S484" s="35">
        <f t="shared" si="391"/>
        <v>700000</v>
      </c>
      <c r="T484" s="35">
        <f t="shared" ref="T484:Y484" si="392">T485+T487</f>
        <v>0</v>
      </c>
      <c r="U484" s="35">
        <f t="shared" si="392"/>
        <v>0</v>
      </c>
      <c r="V484" s="35">
        <f t="shared" si="392"/>
        <v>0</v>
      </c>
      <c r="W484" s="35">
        <f t="shared" si="392"/>
        <v>0</v>
      </c>
      <c r="X484" s="35">
        <f t="shared" si="392"/>
        <v>743100</v>
      </c>
      <c r="Y484" s="35">
        <f t="shared" si="392"/>
        <v>700000</v>
      </c>
    </row>
    <row r="485" spans="1:25" s="41" customFormat="1" ht="33">
      <c r="A485" s="32" t="s">
        <v>42</v>
      </c>
      <c r="B485" s="33" t="s">
        <v>51</v>
      </c>
      <c r="C485" s="33" t="s">
        <v>262</v>
      </c>
      <c r="D485" s="34" t="s">
        <v>283</v>
      </c>
      <c r="E485" s="40">
        <v>200</v>
      </c>
      <c r="F485" s="35">
        <f>F486</f>
        <v>743100</v>
      </c>
      <c r="G485" s="35">
        <f>G486</f>
        <v>700000</v>
      </c>
      <c r="H485" s="35">
        <f t="shared" ref="H485:Y485" si="393">H486</f>
        <v>0</v>
      </c>
      <c r="I485" s="35">
        <f t="shared" si="393"/>
        <v>0</v>
      </c>
      <c r="J485" s="35">
        <f t="shared" si="393"/>
        <v>0</v>
      </c>
      <c r="K485" s="35">
        <f t="shared" si="393"/>
        <v>0</v>
      </c>
      <c r="L485" s="35">
        <f t="shared" si="393"/>
        <v>743100</v>
      </c>
      <c r="M485" s="35">
        <f t="shared" si="393"/>
        <v>700000</v>
      </c>
      <c r="N485" s="35">
        <f t="shared" si="393"/>
        <v>0</v>
      </c>
      <c r="O485" s="35">
        <f t="shared" si="393"/>
        <v>0</v>
      </c>
      <c r="P485" s="35">
        <f t="shared" si="393"/>
        <v>0</v>
      </c>
      <c r="Q485" s="35">
        <f t="shared" si="393"/>
        <v>0</v>
      </c>
      <c r="R485" s="35">
        <f t="shared" si="393"/>
        <v>743100</v>
      </c>
      <c r="S485" s="35">
        <f t="shared" si="393"/>
        <v>700000</v>
      </c>
      <c r="T485" s="35">
        <f t="shared" si="393"/>
        <v>0</v>
      </c>
      <c r="U485" s="35">
        <f t="shared" si="393"/>
        <v>0</v>
      </c>
      <c r="V485" s="35">
        <f t="shared" si="393"/>
        <v>0</v>
      </c>
      <c r="W485" s="35">
        <f t="shared" si="393"/>
        <v>0</v>
      </c>
      <c r="X485" s="35">
        <f t="shared" si="393"/>
        <v>743100</v>
      </c>
      <c r="Y485" s="35">
        <f t="shared" si="393"/>
        <v>700000</v>
      </c>
    </row>
    <row r="486" spans="1:25" s="41" customFormat="1" ht="49.5">
      <c r="A486" s="32" t="s">
        <v>43</v>
      </c>
      <c r="B486" s="33" t="s">
        <v>51</v>
      </c>
      <c r="C486" s="33" t="s">
        <v>262</v>
      </c>
      <c r="D486" s="34" t="s">
        <v>283</v>
      </c>
      <c r="E486" s="40">
        <v>240</v>
      </c>
      <c r="F486" s="35">
        <v>743100</v>
      </c>
      <c r="G486" s="35">
        <v>700000</v>
      </c>
      <c r="H486" s="36"/>
      <c r="I486" s="36"/>
      <c r="J486" s="36"/>
      <c r="K486" s="37"/>
      <c r="L486" s="35">
        <f>F486+H486+I486+J486+K486</f>
        <v>743100</v>
      </c>
      <c r="M486" s="35">
        <f>G486+K486</f>
        <v>700000</v>
      </c>
      <c r="N486" s="36"/>
      <c r="O486" s="36"/>
      <c r="P486" s="36"/>
      <c r="Q486" s="37"/>
      <c r="R486" s="35">
        <f>L486+N486+O486+P486+Q486</f>
        <v>743100</v>
      </c>
      <c r="S486" s="35">
        <f>M486+Q486</f>
        <v>700000</v>
      </c>
      <c r="T486" s="36"/>
      <c r="U486" s="36"/>
      <c r="V486" s="36"/>
      <c r="W486" s="37"/>
      <c r="X486" s="35">
        <f>R486+T486+U486+V486+W486</f>
        <v>743100</v>
      </c>
      <c r="Y486" s="35">
        <f>S486+W486</f>
        <v>700000</v>
      </c>
    </row>
    <row r="487" spans="1:25" s="51" customFormat="1" ht="33" hidden="1">
      <c r="A487" s="61" t="s">
        <v>273</v>
      </c>
      <c r="B487" s="33" t="s">
        <v>51</v>
      </c>
      <c r="C487" s="33" t="s">
        <v>262</v>
      </c>
      <c r="D487" s="34" t="s">
        <v>283</v>
      </c>
      <c r="E487" s="40">
        <v>400</v>
      </c>
      <c r="F487" s="59"/>
      <c r="G487" s="59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</row>
    <row r="488" spans="1:25" s="67" customFormat="1" ht="16.5" hidden="1">
      <c r="A488" s="63" t="s">
        <v>271</v>
      </c>
      <c r="B488" s="64" t="s">
        <v>51</v>
      </c>
      <c r="C488" s="64" t="s">
        <v>262</v>
      </c>
      <c r="D488" s="65" t="s">
        <v>283</v>
      </c>
      <c r="E488" s="66">
        <v>410</v>
      </c>
      <c r="F488" s="60"/>
      <c r="G488" s="60"/>
      <c r="H488" s="56"/>
      <c r="I488" s="56"/>
      <c r="J488" s="56"/>
      <c r="K488" s="56"/>
      <c r="L488" s="56">
        <f>F488+H488+I488+J488+K488</f>
        <v>0</v>
      </c>
      <c r="M488" s="56">
        <f>G488+K488</f>
        <v>0</v>
      </c>
      <c r="N488" s="56"/>
      <c r="O488" s="56"/>
      <c r="P488" s="56"/>
      <c r="Q488" s="56"/>
      <c r="R488" s="56">
        <f>L488+N488+O488+P488+Q488</f>
        <v>0</v>
      </c>
      <c r="S488" s="56">
        <f>M488+Q488</f>
        <v>0</v>
      </c>
      <c r="T488" s="56"/>
      <c r="U488" s="56"/>
      <c r="V488" s="56"/>
      <c r="W488" s="56"/>
      <c r="X488" s="56">
        <f>R488+T488+U488+V488+W488</f>
        <v>0</v>
      </c>
      <c r="Y488" s="56">
        <f>S488+W488</f>
        <v>0</v>
      </c>
    </row>
    <row r="489" spans="1:25" s="41" customFormat="1" ht="33">
      <c r="A489" s="32" t="s">
        <v>284</v>
      </c>
      <c r="B489" s="33" t="s">
        <v>51</v>
      </c>
      <c r="C489" s="33" t="s">
        <v>262</v>
      </c>
      <c r="D489" s="52" t="s">
        <v>285</v>
      </c>
      <c r="E489" s="33"/>
      <c r="F489" s="35">
        <f>F490+F494</f>
        <v>87289</v>
      </c>
      <c r="G489" s="35">
        <f>G490+G494</f>
        <v>0</v>
      </c>
      <c r="H489" s="35">
        <f t="shared" ref="H489:M489" si="394">H490+H494</f>
        <v>0</v>
      </c>
      <c r="I489" s="35">
        <f t="shared" si="394"/>
        <v>0</v>
      </c>
      <c r="J489" s="35">
        <f t="shared" si="394"/>
        <v>0</v>
      </c>
      <c r="K489" s="35">
        <f t="shared" si="394"/>
        <v>0</v>
      </c>
      <c r="L489" s="35">
        <f t="shared" si="394"/>
        <v>87289</v>
      </c>
      <c r="M489" s="35">
        <f t="shared" si="394"/>
        <v>0</v>
      </c>
      <c r="N489" s="35">
        <f t="shared" ref="N489:S489" si="395">N490+N494</f>
        <v>0</v>
      </c>
      <c r="O489" s="35">
        <f t="shared" si="395"/>
        <v>0</v>
      </c>
      <c r="P489" s="35">
        <f t="shared" si="395"/>
        <v>0</v>
      </c>
      <c r="Q489" s="35">
        <f t="shared" si="395"/>
        <v>0</v>
      </c>
      <c r="R489" s="35">
        <f t="shared" si="395"/>
        <v>87289</v>
      </c>
      <c r="S489" s="35">
        <f t="shared" si="395"/>
        <v>0</v>
      </c>
      <c r="T489" s="35">
        <f t="shared" ref="T489:Y489" si="396">T490+T494</f>
        <v>0</v>
      </c>
      <c r="U489" s="35">
        <f t="shared" si="396"/>
        <v>0</v>
      </c>
      <c r="V489" s="35">
        <f t="shared" si="396"/>
        <v>0</v>
      </c>
      <c r="W489" s="35">
        <f t="shared" si="396"/>
        <v>0</v>
      </c>
      <c r="X489" s="35">
        <f t="shared" si="396"/>
        <v>87289</v>
      </c>
      <c r="Y489" s="35">
        <f t="shared" si="396"/>
        <v>0</v>
      </c>
    </row>
    <row r="490" spans="1:25" s="41" customFormat="1" ht="16.5">
      <c r="A490" s="103" t="s">
        <v>85</v>
      </c>
      <c r="B490" s="33" t="s">
        <v>51</v>
      </c>
      <c r="C490" s="33" t="s">
        <v>262</v>
      </c>
      <c r="D490" s="52" t="s">
        <v>286</v>
      </c>
      <c r="E490" s="33"/>
      <c r="F490" s="35">
        <f t="shared" ref="F490:U492" si="397">F491</f>
        <v>24507</v>
      </c>
      <c r="G490" s="35">
        <f t="shared" si="397"/>
        <v>0</v>
      </c>
      <c r="H490" s="35">
        <f t="shared" si="397"/>
        <v>0</v>
      </c>
      <c r="I490" s="35">
        <f t="shared" si="397"/>
        <v>0</v>
      </c>
      <c r="J490" s="35">
        <f t="shared" si="397"/>
        <v>0</v>
      </c>
      <c r="K490" s="35">
        <f t="shared" si="397"/>
        <v>0</v>
      </c>
      <c r="L490" s="35">
        <f t="shared" si="397"/>
        <v>24507</v>
      </c>
      <c r="M490" s="35">
        <f t="shared" si="397"/>
        <v>0</v>
      </c>
      <c r="N490" s="35">
        <f t="shared" si="397"/>
        <v>0</v>
      </c>
      <c r="O490" s="35">
        <f t="shared" si="397"/>
        <v>0</v>
      </c>
      <c r="P490" s="35">
        <f t="shared" si="397"/>
        <v>0</v>
      </c>
      <c r="Q490" s="35">
        <f t="shared" si="397"/>
        <v>0</v>
      </c>
      <c r="R490" s="35">
        <f t="shared" si="397"/>
        <v>24507</v>
      </c>
      <c r="S490" s="35">
        <f t="shared" si="397"/>
        <v>0</v>
      </c>
      <c r="T490" s="35">
        <f t="shared" si="397"/>
        <v>0</v>
      </c>
      <c r="U490" s="35">
        <f t="shared" si="397"/>
        <v>0</v>
      </c>
      <c r="V490" s="35">
        <f t="shared" ref="T490:Y492" si="398">V491</f>
        <v>0</v>
      </c>
      <c r="W490" s="35">
        <f t="shared" si="398"/>
        <v>0</v>
      </c>
      <c r="X490" s="35">
        <f t="shared" si="398"/>
        <v>24507</v>
      </c>
      <c r="Y490" s="35">
        <f t="shared" si="398"/>
        <v>0</v>
      </c>
    </row>
    <row r="491" spans="1:25" s="41" customFormat="1" ht="16.5">
      <c r="A491" s="32" t="s">
        <v>266</v>
      </c>
      <c r="B491" s="33" t="s">
        <v>51</v>
      </c>
      <c r="C491" s="33" t="s">
        <v>262</v>
      </c>
      <c r="D491" s="52" t="s">
        <v>287</v>
      </c>
      <c r="E491" s="33"/>
      <c r="F491" s="35">
        <f t="shared" si="397"/>
        <v>24507</v>
      </c>
      <c r="G491" s="35">
        <f t="shared" si="397"/>
        <v>0</v>
      </c>
      <c r="H491" s="35">
        <f t="shared" si="397"/>
        <v>0</v>
      </c>
      <c r="I491" s="35">
        <f t="shared" si="397"/>
        <v>0</v>
      </c>
      <c r="J491" s="35">
        <f t="shared" si="397"/>
        <v>0</v>
      </c>
      <c r="K491" s="35">
        <f t="shared" si="397"/>
        <v>0</v>
      </c>
      <c r="L491" s="35">
        <f t="shared" si="397"/>
        <v>24507</v>
      </c>
      <c r="M491" s="35">
        <f t="shared" si="397"/>
        <v>0</v>
      </c>
      <c r="N491" s="35">
        <f t="shared" si="397"/>
        <v>0</v>
      </c>
      <c r="O491" s="35">
        <f t="shared" si="397"/>
        <v>0</v>
      </c>
      <c r="P491" s="35">
        <f t="shared" si="397"/>
        <v>0</v>
      </c>
      <c r="Q491" s="35">
        <f t="shared" si="397"/>
        <v>0</v>
      </c>
      <c r="R491" s="35">
        <f t="shared" si="397"/>
        <v>24507</v>
      </c>
      <c r="S491" s="35">
        <f t="shared" si="397"/>
        <v>0</v>
      </c>
      <c r="T491" s="35">
        <f t="shared" si="398"/>
        <v>0</v>
      </c>
      <c r="U491" s="35">
        <f t="shared" si="398"/>
        <v>0</v>
      </c>
      <c r="V491" s="35">
        <f t="shared" si="398"/>
        <v>0</v>
      </c>
      <c r="W491" s="35">
        <f t="shared" si="398"/>
        <v>0</v>
      </c>
      <c r="X491" s="35">
        <f t="shared" si="398"/>
        <v>24507</v>
      </c>
      <c r="Y491" s="35">
        <f t="shared" si="398"/>
        <v>0</v>
      </c>
    </row>
    <row r="492" spans="1:25" s="41" customFormat="1" ht="33">
      <c r="A492" s="32" t="s">
        <v>42</v>
      </c>
      <c r="B492" s="33" t="s">
        <v>51</v>
      </c>
      <c r="C492" s="33" t="s">
        <v>262</v>
      </c>
      <c r="D492" s="52" t="s">
        <v>288</v>
      </c>
      <c r="E492" s="40">
        <v>200</v>
      </c>
      <c r="F492" s="35">
        <f t="shared" si="397"/>
        <v>24507</v>
      </c>
      <c r="G492" s="35">
        <f t="shared" si="397"/>
        <v>0</v>
      </c>
      <c r="H492" s="35">
        <f t="shared" si="397"/>
        <v>0</v>
      </c>
      <c r="I492" s="35">
        <f t="shared" si="397"/>
        <v>0</v>
      </c>
      <c r="J492" s="35">
        <f t="shared" si="397"/>
        <v>0</v>
      </c>
      <c r="K492" s="35">
        <f t="shared" si="397"/>
        <v>0</v>
      </c>
      <c r="L492" s="35">
        <f t="shared" si="397"/>
        <v>24507</v>
      </c>
      <c r="M492" s="35">
        <f t="shared" si="397"/>
        <v>0</v>
      </c>
      <c r="N492" s="35">
        <f t="shared" si="397"/>
        <v>0</v>
      </c>
      <c r="O492" s="35">
        <f t="shared" si="397"/>
        <v>0</v>
      </c>
      <c r="P492" s="35">
        <f t="shared" si="397"/>
        <v>0</v>
      </c>
      <c r="Q492" s="35">
        <f t="shared" si="397"/>
        <v>0</v>
      </c>
      <c r="R492" s="35">
        <f t="shared" si="397"/>
        <v>24507</v>
      </c>
      <c r="S492" s="35">
        <f t="shared" si="397"/>
        <v>0</v>
      </c>
      <c r="T492" s="35">
        <f t="shared" si="398"/>
        <v>0</v>
      </c>
      <c r="U492" s="35">
        <f t="shared" si="398"/>
        <v>0</v>
      </c>
      <c r="V492" s="35">
        <f t="shared" si="398"/>
        <v>0</v>
      </c>
      <c r="W492" s="35">
        <f t="shared" si="398"/>
        <v>0</v>
      </c>
      <c r="X492" s="35">
        <f t="shared" si="398"/>
        <v>24507</v>
      </c>
      <c r="Y492" s="35">
        <f t="shared" si="398"/>
        <v>0</v>
      </c>
    </row>
    <row r="493" spans="1:25" s="41" customFormat="1" ht="49.5">
      <c r="A493" s="42" t="s">
        <v>43</v>
      </c>
      <c r="B493" s="33" t="s">
        <v>51</v>
      </c>
      <c r="C493" s="33" t="s">
        <v>262</v>
      </c>
      <c r="D493" s="52" t="s">
        <v>288</v>
      </c>
      <c r="E493" s="40">
        <v>240</v>
      </c>
      <c r="F493" s="35">
        <f>22530+1977</f>
        <v>24507</v>
      </c>
      <c r="G493" s="35"/>
      <c r="H493" s="36"/>
      <c r="I493" s="36"/>
      <c r="J493" s="36"/>
      <c r="K493" s="37"/>
      <c r="L493" s="35">
        <f>F493+H493+I493+J493+K493</f>
        <v>24507</v>
      </c>
      <c r="M493" s="35">
        <f>G493+K493</f>
        <v>0</v>
      </c>
      <c r="N493" s="36"/>
      <c r="O493" s="36"/>
      <c r="P493" s="36"/>
      <c r="Q493" s="37"/>
      <c r="R493" s="35">
        <f>L493+N493+O493+P493+Q493</f>
        <v>24507</v>
      </c>
      <c r="S493" s="35">
        <f>M493+Q493</f>
        <v>0</v>
      </c>
      <c r="T493" s="36"/>
      <c r="U493" s="36"/>
      <c r="V493" s="36"/>
      <c r="W493" s="37"/>
      <c r="X493" s="35">
        <f>R493+T493+U493+V493+W493</f>
        <v>24507</v>
      </c>
      <c r="Y493" s="35">
        <f>S493+W493</f>
        <v>0</v>
      </c>
    </row>
    <row r="494" spans="1:25" s="41" customFormat="1" ht="33">
      <c r="A494" s="32" t="s">
        <v>125</v>
      </c>
      <c r="B494" s="33" t="s">
        <v>51</v>
      </c>
      <c r="C494" s="33" t="s">
        <v>262</v>
      </c>
      <c r="D494" s="52" t="s">
        <v>289</v>
      </c>
      <c r="E494" s="33"/>
      <c r="F494" s="35">
        <f>F495</f>
        <v>62782</v>
      </c>
      <c r="G494" s="35">
        <f>G495</f>
        <v>0</v>
      </c>
      <c r="H494" s="35">
        <f t="shared" ref="H494:Y494" si="399">H495</f>
        <v>0</v>
      </c>
      <c r="I494" s="35">
        <f t="shared" si="399"/>
        <v>0</v>
      </c>
      <c r="J494" s="35">
        <f t="shared" si="399"/>
        <v>0</v>
      </c>
      <c r="K494" s="35">
        <f t="shared" si="399"/>
        <v>0</v>
      </c>
      <c r="L494" s="35">
        <f t="shared" si="399"/>
        <v>62782</v>
      </c>
      <c r="M494" s="35">
        <f t="shared" si="399"/>
        <v>0</v>
      </c>
      <c r="N494" s="35">
        <f t="shared" si="399"/>
        <v>0</v>
      </c>
      <c r="O494" s="35">
        <f t="shared" si="399"/>
        <v>0</v>
      </c>
      <c r="P494" s="35">
        <f t="shared" si="399"/>
        <v>0</v>
      </c>
      <c r="Q494" s="35">
        <f t="shared" si="399"/>
        <v>0</v>
      </c>
      <c r="R494" s="35">
        <f t="shared" si="399"/>
        <v>62782</v>
      </c>
      <c r="S494" s="35">
        <f t="shared" si="399"/>
        <v>0</v>
      </c>
      <c r="T494" s="35">
        <f t="shared" si="399"/>
        <v>0</v>
      </c>
      <c r="U494" s="35">
        <f t="shared" si="399"/>
        <v>0</v>
      </c>
      <c r="V494" s="35">
        <f t="shared" si="399"/>
        <v>0</v>
      </c>
      <c r="W494" s="35">
        <f t="shared" si="399"/>
        <v>0</v>
      </c>
      <c r="X494" s="35">
        <f t="shared" si="399"/>
        <v>62782</v>
      </c>
      <c r="Y494" s="35">
        <f t="shared" si="399"/>
        <v>0</v>
      </c>
    </row>
    <row r="495" spans="1:25" s="41" customFormat="1" ht="33">
      <c r="A495" s="32" t="s">
        <v>290</v>
      </c>
      <c r="B495" s="33" t="s">
        <v>51</v>
      </c>
      <c r="C495" s="33" t="s">
        <v>262</v>
      </c>
      <c r="D495" s="52" t="s">
        <v>291</v>
      </c>
      <c r="E495" s="33"/>
      <c r="F495" s="35">
        <f>F496+F498+F500</f>
        <v>62782</v>
      </c>
      <c r="G495" s="35">
        <f>G496+G498+G500</f>
        <v>0</v>
      </c>
      <c r="H495" s="35">
        <f t="shared" ref="H495:M495" si="400">H496+H498+H500</f>
        <v>0</v>
      </c>
      <c r="I495" s="35">
        <f t="shared" si="400"/>
        <v>0</v>
      </c>
      <c r="J495" s="35">
        <f t="shared" si="400"/>
        <v>0</v>
      </c>
      <c r="K495" s="35">
        <f t="shared" si="400"/>
        <v>0</v>
      </c>
      <c r="L495" s="35">
        <f t="shared" si="400"/>
        <v>62782</v>
      </c>
      <c r="M495" s="35">
        <f t="shared" si="400"/>
        <v>0</v>
      </c>
      <c r="N495" s="35">
        <f t="shared" ref="N495:S495" si="401">N496+N498+N500</f>
        <v>0</v>
      </c>
      <c r="O495" s="35">
        <f t="shared" si="401"/>
        <v>0</v>
      </c>
      <c r="P495" s="35">
        <f t="shared" si="401"/>
        <v>0</v>
      </c>
      <c r="Q495" s="35">
        <f t="shared" si="401"/>
        <v>0</v>
      </c>
      <c r="R495" s="35">
        <f t="shared" si="401"/>
        <v>62782</v>
      </c>
      <c r="S495" s="35">
        <f t="shared" si="401"/>
        <v>0</v>
      </c>
      <c r="T495" s="35">
        <f t="shared" ref="T495:Y495" si="402">T496+T498+T500</f>
        <v>0</v>
      </c>
      <c r="U495" s="35">
        <f t="shared" si="402"/>
        <v>0</v>
      </c>
      <c r="V495" s="35">
        <f t="shared" si="402"/>
        <v>0</v>
      </c>
      <c r="W495" s="35">
        <f t="shared" si="402"/>
        <v>0</v>
      </c>
      <c r="X495" s="35">
        <f t="shared" si="402"/>
        <v>62782</v>
      </c>
      <c r="Y495" s="35">
        <f t="shared" si="402"/>
        <v>0</v>
      </c>
    </row>
    <row r="496" spans="1:25" s="41" customFormat="1" ht="82.5">
      <c r="A496" s="32" t="s">
        <v>29</v>
      </c>
      <c r="B496" s="33" t="s">
        <v>51</v>
      </c>
      <c r="C496" s="33" t="s">
        <v>262</v>
      </c>
      <c r="D496" s="52" t="s">
        <v>291</v>
      </c>
      <c r="E496" s="40">
        <v>100</v>
      </c>
      <c r="F496" s="35">
        <f>F497</f>
        <v>18038</v>
      </c>
      <c r="G496" s="35">
        <f>G497</f>
        <v>0</v>
      </c>
      <c r="H496" s="35">
        <f t="shared" ref="H496:Y496" si="403">H497</f>
        <v>0</v>
      </c>
      <c r="I496" s="35">
        <f t="shared" si="403"/>
        <v>0</v>
      </c>
      <c r="J496" s="35">
        <f t="shared" si="403"/>
        <v>0</v>
      </c>
      <c r="K496" s="35">
        <f t="shared" si="403"/>
        <v>0</v>
      </c>
      <c r="L496" s="35">
        <f t="shared" si="403"/>
        <v>18038</v>
      </c>
      <c r="M496" s="35">
        <f t="shared" si="403"/>
        <v>0</v>
      </c>
      <c r="N496" s="35">
        <f t="shared" si="403"/>
        <v>0</v>
      </c>
      <c r="O496" s="35">
        <f t="shared" si="403"/>
        <v>0</v>
      </c>
      <c r="P496" s="35">
        <f t="shared" si="403"/>
        <v>0</v>
      </c>
      <c r="Q496" s="35">
        <f t="shared" si="403"/>
        <v>0</v>
      </c>
      <c r="R496" s="35">
        <f t="shared" si="403"/>
        <v>18038</v>
      </c>
      <c r="S496" s="35">
        <f t="shared" si="403"/>
        <v>0</v>
      </c>
      <c r="T496" s="35">
        <f t="shared" si="403"/>
        <v>0</v>
      </c>
      <c r="U496" s="35">
        <f t="shared" si="403"/>
        <v>0</v>
      </c>
      <c r="V496" s="35">
        <f t="shared" si="403"/>
        <v>0</v>
      </c>
      <c r="W496" s="35">
        <f t="shared" si="403"/>
        <v>0</v>
      </c>
      <c r="X496" s="35">
        <f t="shared" si="403"/>
        <v>18038</v>
      </c>
      <c r="Y496" s="35">
        <f t="shared" si="403"/>
        <v>0</v>
      </c>
    </row>
    <row r="497" spans="1:25" s="41" customFormat="1" ht="33">
      <c r="A497" s="42" t="s">
        <v>129</v>
      </c>
      <c r="B497" s="33" t="s">
        <v>51</v>
      </c>
      <c r="C497" s="33" t="s">
        <v>262</v>
      </c>
      <c r="D497" s="52" t="s">
        <v>291</v>
      </c>
      <c r="E497" s="40">
        <v>110</v>
      </c>
      <c r="F497" s="35">
        <f>16811+1227</f>
        <v>18038</v>
      </c>
      <c r="G497" s="35"/>
      <c r="H497" s="36"/>
      <c r="I497" s="36"/>
      <c r="J497" s="36"/>
      <c r="K497" s="37"/>
      <c r="L497" s="35">
        <f>F497+H497+I497+J497+K497</f>
        <v>18038</v>
      </c>
      <c r="M497" s="35">
        <f>G497+K497</f>
        <v>0</v>
      </c>
      <c r="N497" s="36"/>
      <c r="O497" s="36"/>
      <c r="P497" s="36"/>
      <c r="Q497" s="37"/>
      <c r="R497" s="35">
        <f>L497+N497+O497+P497+Q497</f>
        <v>18038</v>
      </c>
      <c r="S497" s="35">
        <f>M497+Q497</f>
        <v>0</v>
      </c>
      <c r="T497" s="36"/>
      <c r="U497" s="36"/>
      <c r="V497" s="36"/>
      <c r="W497" s="37"/>
      <c r="X497" s="35">
        <f>R497+T497+U497+V497+W497</f>
        <v>18038</v>
      </c>
      <c r="Y497" s="35">
        <f>S497+W497</f>
        <v>0</v>
      </c>
    </row>
    <row r="498" spans="1:25" s="41" customFormat="1" ht="33">
      <c r="A498" s="32" t="s">
        <v>42</v>
      </c>
      <c r="B498" s="33" t="s">
        <v>51</v>
      </c>
      <c r="C498" s="33" t="s">
        <v>262</v>
      </c>
      <c r="D498" s="52" t="s">
        <v>291</v>
      </c>
      <c r="E498" s="40">
        <v>200</v>
      </c>
      <c r="F498" s="35">
        <f>F499</f>
        <v>44701</v>
      </c>
      <c r="G498" s="35">
        <f>G499</f>
        <v>0</v>
      </c>
      <c r="H498" s="35">
        <f t="shared" ref="H498:Y498" si="404">H499</f>
        <v>0</v>
      </c>
      <c r="I498" s="35">
        <f t="shared" si="404"/>
        <v>0</v>
      </c>
      <c r="J498" s="35">
        <f t="shared" si="404"/>
        <v>0</v>
      </c>
      <c r="K498" s="35">
        <f t="shared" si="404"/>
        <v>0</v>
      </c>
      <c r="L498" s="35">
        <f t="shared" si="404"/>
        <v>44701</v>
      </c>
      <c r="M498" s="35">
        <f t="shared" si="404"/>
        <v>0</v>
      </c>
      <c r="N498" s="35">
        <f t="shared" si="404"/>
        <v>0</v>
      </c>
      <c r="O498" s="35">
        <f t="shared" si="404"/>
        <v>0</v>
      </c>
      <c r="P498" s="35">
        <f t="shared" si="404"/>
        <v>0</v>
      </c>
      <c r="Q498" s="35">
        <f t="shared" si="404"/>
        <v>0</v>
      </c>
      <c r="R498" s="35">
        <f t="shared" si="404"/>
        <v>44701</v>
      </c>
      <c r="S498" s="35">
        <f t="shared" si="404"/>
        <v>0</v>
      </c>
      <c r="T498" s="35">
        <f t="shared" si="404"/>
        <v>0</v>
      </c>
      <c r="U498" s="35">
        <f t="shared" si="404"/>
        <v>0</v>
      </c>
      <c r="V498" s="35">
        <f t="shared" si="404"/>
        <v>0</v>
      </c>
      <c r="W498" s="35">
        <f t="shared" si="404"/>
        <v>0</v>
      </c>
      <c r="X498" s="35">
        <f t="shared" si="404"/>
        <v>44701</v>
      </c>
      <c r="Y498" s="35">
        <f t="shared" si="404"/>
        <v>0</v>
      </c>
    </row>
    <row r="499" spans="1:25" s="41" customFormat="1" ht="49.5">
      <c r="A499" s="42" t="s">
        <v>43</v>
      </c>
      <c r="B499" s="33" t="s">
        <v>51</v>
      </c>
      <c r="C499" s="33" t="s">
        <v>262</v>
      </c>
      <c r="D499" s="52" t="s">
        <v>291</v>
      </c>
      <c r="E499" s="40">
        <v>240</v>
      </c>
      <c r="F499" s="35">
        <f>35827+8874</f>
        <v>44701</v>
      </c>
      <c r="G499" s="35"/>
      <c r="H499" s="36"/>
      <c r="I499" s="36"/>
      <c r="J499" s="36"/>
      <c r="K499" s="37"/>
      <c r="L499" s="35">
        <f>F499+H499+I499+J499+K499</f>
        <v>44701</v>
      </c>
      <c r="M499" s="35">
        <f>G499+K499</f>
        <v>0</v>
      </c>
      <c r="N499" s="36"/>
      <c r="O499" s="36"/>
      <c r="P499" s="36"/>
      <c r="Q499" s="37"/>
      <c r="R499" s="35">
        <f>L499+N499+O499+P499+Q499</f>
        <v>44701</v>
      </c>
      <c r="S499" s="35">
        <f>M499+Q499</f>
        <v>0</v>
      </c>
      <c r="T499" s="36"/>
      <c r="U499" s="36"/>
      <c r="V499" s="36"/>
      <c r="W499" s="37"/>
      <c r="X499" s="35">
        <f>R499+T499+U499+V499+W499</f>
        <v>44701</v>
      </c>
      <c r="Y499" s="35">
        <f>S499+W499</f>
        <v>0</v>
      </c>
    </row>
    <row r="500" spans="1:25" s="41" customFormat="1" ht="16.5">
      <c r="A500" s="42" t="s">
        <v>47</v>
      </c>
      <c r="B500" s="33" t="s">
        <v>51</v>
      </c>
      <c r="C500" s="33" t="s">
        <v>262</v>
      </c>
      <c r="D500" s="52" t="s">
        <v>291</v>
      </c>
      <c r="E500" s="40">
        <v>800</v>
      </c>
      <c r="F500" s="35">
        <f>F502+F501</f>
        <v>43</v>
      </c>
      <c r="G500" s="35">
        <f>G502+G501</f>
        <v>0</v>
      </c>
      <c r="H500" s="35">
        <f t="shared" ref="H500:M500" si="405">H502+H501</f>
        <v>0</v>
      </c>
      <c r="I500" s="35">
        <f t="shared" si="405"/>
        <v>0</v>
      </c>
      <c r="J500" s="35">
        <f t="shared" si="405"/>
        <v>0</v>
      </c>
      <c r="K500" s="35">
        <f t="shared" si="405"/>
        <v>0</v>
      </c>
      <c r="L500" s="35">
        <f t="shared" si="405"/>
        <v>43</v>
      </c>
      <c r="M500" s="35">
        <f t="shared" si="405"/>
        <v>0</v>
      </c>
      <c r="N500" s="35">
        <f t="shared" ref="N500:S500" si="406">N502+N501</f>
        <v>0</v>
      </c>
      <c r="O500" s="35">
        <f t="shared" si="406"/>
        <v>0</v>
      </c>
      <c r="P500" s="35">
        <f t="shared" si="406"/>
        <v>0</v>
      </c>
      <c r="Q500" s="35">
        <f t="shared" si="406"/>
        <v>0</v>
      </c>
      <c r="R500" s="35">
        <f t="shared" si="406"/>
        <v>43</v>
      </c>
      <c r="S500" s="35">
        <f t="shared" si="406"/>
        <v>0</v>
      </c>
      <c r="T500" s="35">
        <f t="shared" ref="T500:Y500" si="407">T502+T501</f>
        <v>0</v>
      </c>
      <c r="U500" s="35">
        <f t="shared" si="407"/>
        <v>0</v>
      </c>
      <c r="V500" s="35">
        <f t="shared" si="407"/>
        <v>0</v>
      </c>
      <c r="W500" s="35">
        <f t="shared" si="407"/>
        <v>0</v>
      </c>
      <c r="X500" s="35">
        <f t="shared" si="407"/>
        <v>43</v>
      </c>
      <c r="Y500" s="35">
        <f t="shared" si="407"/>
        <v>0</v>
      </c>
    </row>
    <row r="501" spans="1:25" s="67" customFormat="1" ht="16.5" hidden="1">
      <c r="A501" s="72" t="s">
        <v>48</v>
      </c>
      <c r="B501" s="64" t="s">
        <v>51</v>
      </c>
      <c r="C501" s="64" t="s">
        <v>262</v>
      </c>
      <c r="D501" s="98" t="s">
        <v>291</v>
      </c>
      <c r="E501" s="66">
        <v>830</v>
      </c>
      <c r="F501" s="60"/>
      <c r="G501" s="60"/>
      <c r="H501" s="56"/>
      <c r="I501" s="56"/>
      <c r="J501" s="56"/>
      <c r="K501" s="56"/>
      <c r="L501" s="56">
        <f>F501+H501+I501+J501+K501</f>
        <v>0</v>
      </c>
      <c r="M501" s="56">
        <f>G501+K501</f>
        <v>0</v>
      </c>
      <c r="N501" s="56"/>
      <c r="O501" s="56"/>
      <c r="P501" s="56"/>
      <c r="Q501" s="56"/>
      <c r="R501" s="56">
        <f>L501+N501+O501+P501+Q501</f>
        <v>0</v>
      </c>
      <c r="S501" s="56">
        <f>M501+Q501</f>
        <v>0</v>
      </c>
      <c r="T501" s="56"/>
      <c r="U501" s="56"/>
      <c r="V501" s="56"/>
      <c r="W501" s="56"/>
      <c r="X501" s="56">
        <f>R501+T501+U501+V501+W501</f>
        <v>0</v>
      </c>
      <c r="Y501" s="56">
        <f>S501+W501</f>
        <v>0</v>
      </c>
    </row>
    <row r="502" spans="1:25" s="41" customFormat="1" ht="16.5">
      <c r="A502" s="32" t="s">
        <v>49</v>
      </c>
      <c r="B502" s="33" t="s">
        <v>51</v>
      </c>
      <c r="C502" s="33" t="s">
        <v>262</v>
      </c>
      <c r="D502" s="52" t="s">
        <v>291</v>
      </c>
      <c r="E502" s="40">
        <v>850</v>
      </c>
      <c r="F502" s="35">
        <f>40+3</f>
        <v>43</v>
      </c>
      <c r="G502" s="35"/>
      <c r="H502" s="36"/>
      <c r="I502" s="36"/>
      <c r="J502" s="36"/>
      <c r="K502" s="37"/>
      <c r="L502" s="35">
        <f>F502+H502+I502+J502+K502</f>
        <v>43</v>
      </c>
      <c r="M502" s="35">
        <f>G502+K502</f>
        <v>0</v>
      </c>
      <c r="N502" s="36"/>
      <c r="O502" s="36"/>
      <c r="P502" s="36"/>
      <c r="Q502" s="37"/>
      <c r="R502" s="35">
        <f>L502+N502+O502+P502+Q502</f>
        <v>43</v>
      </c>
      <c r="S502" s="35">
        <f>M502+Q502</f>
        <v>0</v>
      </c>
      <c r="T502" s="36"/>
      <c r="U502" s="36"/>
      <c r="V502" s="36"/>
      <c r="W502" s="37"/>
      <c r="X502" s="35">
        <f>R502+T502+U502+V502+W502</f>
        <v>43</v>
      </c>
      <c r="Y502" s="35">
        <f>S502+W502</f>
        <v>0</v>
      </c>
    </row>
    <row r="503" spans="1:25" s="41" customFormat="1" ht="16.5">
      <c r="A503" s="32" t="s">
        <v>33</v>
      </c>
      <c r="B503" s="33" t="s">
        <v>51</v>
      </c>
      <c r="C503" s="33" t="s">
        <v>262</v>
      </c>
      <c r="D503" s="45" t="s">
        <v>34</v>
      </c>
      <c r="E503" s="33"/>
      <c r="F503" s="35">
        <f>F504+F508</f>
        <v>1200</v>
      </c>
      <c r="G503" s="35">
        <f>G504+G508</f>
        <v>0</v>
      </c>
      <c r="H503" s="35">
        <f t="shared" ref="H503:M503" si="408">H504+H508</f>
        <v>0</v>
      </c>
      <c r="I503" s="35">
        <f t="shared" si="408"/>
        <v>0</v>
      </c>
      <c r="J503" s="35">
        <f t="shared" si="408"/>
        <v>0</v>
      </c>
      <c r="K503" s="35">
        <f t="shared" si="408"/>
        <v>0</v>
      </c>
      <c r="L503" s="35">
        <f t="shared" si="408"/>
        <v>1200</v>
      </c>
      <c r="M503" s="35">
        <f t="shared" si="408"/>
        <v>0</v>
      </c>
      <c r="N503" s="35">
        <f t="shared" ref="N503:S503" si="409">N504+N508</f>
        <v>0</v>
      </c>
      <c r="O503" s="35">
        <f t="shared" si="409"/>
        <v>0</v>
      </c>
      <c r="P503" s="35">
        <f t="shared" si="409"/>
        <v>0</v>
      </c>
      <c r="Q503" s="35">
        <f t="shared" si="409"/>
        <v>0</v>
      </c>
      <c r="R503" s="35">
        <f t="shared" si="409"/>
        <v>1200</v>
      </c>
      <c r="S503" s="35">
        <f t="shared" si="409"/>
        <v>0</v>
      </c>
      <c r="T503" s="35">
        <f t="shared" ref="T503:Y503" si="410">T504+T508</f>
        <v>0</v>
      </c>
      <c r="U503" s="35">
        <f t="shared" si="410"/>
        <v>0</v>
      </c>
      <c r="V503" s="35">
        <f t="shared" si="410"/>
        <v>0</v>
      </c>
      <c r="W503" s="35">
        <f t="shared" si="410"/>
        <v>0</v>
      </c>
      <c r="X503" s="35">
        <f t="shared" si="410"/>
        <v>1200</v>
      </c>
      <c r="Y503" s="35">
        <f t="shared" si="410"/>
        <v>0</v>
      </c>
    </row>
    <row r="504" spans="1:25" s="67" customFormat="1" ht="16.5" hidden="1">
      <c r="A504" s="104" t="s">
        <v>85</v>
      </c>
      <c r="B504" s="64" t="s">
        <v>51</v>
      </c>
      <c r="C504" s="64" t="s">
        <v>262</v>
      </c>
      <c r="D504" s="64" t="s">
        <v>154</v>
      </c>
      <c r="E504" s="64"/>
      <c r="F504" s="56">
        <f t="shared" ref="F504:U506" si="411">F505</f>
        <v>0</v>
      </c>
      <c r="G504" s="56">
        <f t="shared" si="411"/>
        <v>0</v>
      </c>
      <c r="H504" s="56">
        <f t="shared" si="411"/>
        <v>0</v>
      </c>
      <c r="I504" s="56">
        <f t="shared" si="411"/>
        <v>0</v>
      </c>
      <c r="J504" s="56">
        <f t="shared" si="411"/>
        <v>0</v>
      </c>
      <c r="K504" s="56">
        <f t="shared" si="411"/>
        <v>0</v>
      </c>
      <c r="L504" s="56">
        <f t="shared" si="411"/>
        <v>0</v>
      </c>
      <c r="M504" s="56">
        <f t="shared" si="411"/>
        <v>0</v>
      </c>
      <c r="N504" s="56">
        <f t="shared" si="411"/>
        <v>0</v>
      </c>
      <c r="O504" s="56">
        <f t="shared" si="411"/>
        <v>0</v>
      </c>
      <c r="P504" s="56">
        <f t="shared" si="411"/>
        <v>0</v>
      </c>
      <c r="Q504" s="56">
        <f t="shared" si="411"/>
        <v>0</v>
      </c>
      <c r="R504" s="56">
        <f t="shared" si="411"/>
        <v>0</v>
      </c>
      <c r="S504" s="56">
        <f t="shared" si="411"/>
        <v>0</v>
      </c>
      <c r="T504" s="56">
        <f t="shared" si="411"/>
        <v>0</v>
      </c>
      <c r="U504" s="56">
        <f t="shared" si="411"/>
        <v>0</v>
      </c>
      <c r="V504" s="56">
        <f t="shared" ref="T504:Y506" si="412">V505</f>
        <v>0</v>
      </c>
      <c r="W504" s="56">
        <f t="shared" si="412"/>
        <v>0</v>
      </c>
      <c r="X504" s="56">
        <f t="shared" si="412"/>
        <v>0</v>
      </c>
      <c r="Y504" s="56">
        <f t="shared" si="412"/>
        <v>0</v>
      </c>
    </row>
    <row r="505" spans="1:25" s="67" customFormat="1" ht="16.5" hidden="1">
      <c r="A505" s="80" t="s">
        <v>292</v>
      </c>
      <c r="B505" s="64" t="s">
        <v>51</v>
      </c>
      <c r="C505" s="64" t="s">
        <v>262</v>
      </c>
      <c r="D505" s="64" t="s">
        <v>293</v>
      </c>
      <c r="E505" s="64"/>
      <c r="F505" s="56">
        <f t="shared" si="411"/>
        <v>0</v>
      </c>
      <c r="G505" s="56">
        <f t="shared" si="411"/>
        <v>0</v>
      </c>
      <c r="H505" s="56">
        <f t="shared" si="411"/>
        <v>0</v>
      </c>
      <c r="I505" s="56">
        <f t="shared" si="411"/>
        <v>0</v>
      </c>
      <c r="J505" s="56">
        <f t="shared" si="411"/>
        <v>0</v>
      </c>
      <c r="K505" s="56">
        <f t="shared" si="411"/>
        <v>0</v>
      </c>
      <c r="L505" s="56">
        <f t="shared" si="411"/>
        <v>0</v>
      </c>
      <c r="M505" s="56">
        <f t="shared" si="411"/>
        <v>0</v>
      </c>
      <c r="N505" s="56">
        <f t="shared" si="411"/>
        <v>0</v>
      </c>
      <c r="O505" s="56">
        <f t="shared" si="411"/>
        <v>0</v>
      </c>
      <c r="P505" s="56">
        <f t="shared" si="411"/>
        <v>0</v>
      </c>
      <c r="Q505" s="56">
        <f t="shared" si="411"/>
        <v>0</v>
      </c>
      <c r="R505" s="56">
        <f t="shared" si="411"/>
        <v>0</v>
      </c>
      <c r="S505" s="56">
        <f t="shared" si="411"/>
        <v>0</v>
      </c>
      <c r="T505" s="56">
        <f t="shared" si="412"/>
        <v>0</v>
      </c>
      <c r="U505" s="56">
        <f t="shared" si="412"/>
        <v>0</v>
      </c>
      <c r="V505" s="56">
        <f t="shared" si="412"/>
        <v>0</v>
      </c>
      <c r="W505" s="56">
        <f t="shared" si="412"/>
        <v>0</v>
      </c>
      <c r="X505" s="56">
        <f t="shared" si="412"/>
        <v>0</v>
      </c>
      <c r="Y505" s="56">
        <f t="shared" si="412"/>
        <v>0</v>
      </c>
    </row>
    <row r="506" spans="1:25" s="67" customFormat="1" ht="16.5" hidden="1">
      <c r="A506" s="72" t="s">
        <v>47</v>
      </c>
      <c r="B506" s="64" t="s">
        <v>51</v>
      </c>
      <c r="C506" s="64" t="s">
        <v>262</v>
      </c>
      <c r="D506" s="64" t="s">
        <v>293</v>
      </c>
      <c r="E506" s="66">
        <v>800</v>
      </c>
      <c r="F506" s="56">
        <f t="shared" si="411"/>
        <v>0</v>
      </c>
      <c r="G506" s="56">
        <f t="shared" si="411"/>
        <v>0</v>
      </c>
      <c r="H506" s="56">
        <f t="shared" si="411"/>
        <v>0</v>
      </c>
      <c r="I506" s="56">
        <f t="shared" si="411"/>
        <v>0</v>
      </c>
      <c r="J506" s="56">
        <f t="shared" si="411"/>
        <v>0</v>
      </c>
      <c r="K506" s="56">
        <f t="shared" si="411"/>
        <v>0</v>
      </c>
      <c r="L506" s="56">
        <f t="shared" si="411"/>
        <v>0</v>
      </c>
      <c r="M506" s="56">
        <f t="shared" si="411"/>
        <v>0</v>
      </c>
      <c r="N506" s="56">
        <f t="shared" si="411"/>
        <v>0</v>
      </c>
      <c r="O506" s="56">
        <f t="shared" si="411"/>
        <v>0</v>
      </c>
      <c r="P506" s="56">
        <f t="shared" si="411"/>
        <v>0</v>
      </c>
      <c r="Q506" s="56">
        <f t="shared" si="411"/>
        <v>0</v>
      </c>
      <c r="R506" s="56">
        <f t="shared" si="411"/>
        <v>0</v>
      </c>
      <c r="S506" s="56">
        <f t="shared" si="411"/>
        <v>0</v>
      </c>
      <c r="T506" s="56">
        <f t="shared" si="412"/>
        <v>0</v>
      </c>
      <c r="U506" s="56">
        <f t="shared" si="412"/>
        <v>0</v>
      </c>
      <c r="V506" s="56">
        <f t="shared" si="412"/>
        <v>0</v>
      </c>
      <c r="W506" s="56">
        <f t="shared" si="412"/>
        <v>0</v>
      </c>
      <c r="X506" s="56">
        <f t="shared" si="412"/>
        <v>0</v>
      </c>
      <c r="Y506" s="56">
        <f t="shared" si="412"/>
        <v>0</v>
      </c>
    </row>
    <row r="507" spans="1:25" s="105" customFormat="1" ht="18.75" hidden="1">
      <c r="A507" s="80" t="s">
        <v>49</v>
      </c>
      <c r="B507" s="64" t="s">
        <v>51</v>
      </c>
      <c r="C507" s="64" t="s">
        <v>262</v>
      </c>
      <c r="D507" s="64" t="s">
        <v>293</v>
      </c>
      <c r="E507" s="66">
        <v>850</v>
      </c>
      <c r="F507" s="56"/>
      <c r="G507" s="56"/>
      <c r="H507" s="56"/>
      <c r="I507" s="56"/>
      <c r="J507" s="56"/>
      <c r="K507" s="56"/>
      <c r="L507" s="56">
        <f>F507+H507+I507+J507+K507</f>
        <v>0</v>
      </c>
      <c r="M507" s="56">
        <f>G507+K507</f>
        <v>0</v>
      </c>
      <c r="N507" s="56"/>
      <c r="O507" s="56"/>
      <c r="P507" s="56"/>
      <c r="Q507" s="56"/>
      <c r="R507" s="56">
        <f>L507+N507+O507+P507+Q507</f>
        <v>0</v>
      </c>
      <c r="S507" s="56">
        <f>M507+Q507</f>
        <v>0</v>
      </c>
      <c r="T507" s="56"/>
      <c r="U507" s="56"/>
      <c r="V507" s="56"/>
      <c r="W507" s="56"/>
      <c r="X507" s="56">
        <f>R507+T507+U507+V507+W507</f>
        <v>0</v>
      </c>
      <c r="Y507" s="56">
        <f>S507+W507</f>
        <v>0</v>
      </c>
    </row>
    <row r="508" spans="1:25" s="31" customFormat="1" ht="33.75">
      <c r="A508" s="32" t="s">
        <v>125</v>
      </c>
      <c r="B508" s="33" t="s">
        <v>51</v>
      </c>
      <c r="C508" s="33" t="s">
        <v>262</v>
      </c>
      <c r="D508" s="52" t="s">
        <v>164</v>
      </c>
      <c r="E508" s="33"/>
      <c r="F508" s="35">
        <f t="shared" ref="F508:U510" si="413">F509</f>
        <v>1200</v>
      </c>
      <c r="G508" s="35">
        <f t="shared" si="413"/>
        <v>0</v>
      </c>
      <c r="H508" s="35">
        <f t="shared" si="413"/>
        <v>0</v>
      </c>
      <c r="I508" s="35">
        <f t="shared" si="413"/>
        <v>0</v>
      </c>
      <c r="J508" s="35">
        <f t="shared" si="413"/>
        <v>0</v>
      </c>
      <c r="K508" s="35">
        <f t="shared" si="413"/>
        <v>0</v>
      </c>
      <c r="L508" s="35">
        <f t="shared" si="413"/>
        <v>1200</v>
      </c>
      <c r="M508" s="35">
        <f t="shared" si="413"/>
        <v>0</v>
      </c>
      <c r="N508" s="35">
        <f t="shared" si="413"/>
        <v>0</v>
      </c>
      <c r="O508" s="35">
        <f t="shared" si="413"/>
        <v>0</v>
      </c>
      <c r="P508" s="35">
        <f t="shared" si="413"/>
        <v>0</v>
      </c>
      <c r="Q508" s="35">
        <f t="shared" si="413"/>
        <v>0</v>
      </c>
      <c r="R508" s="35">
        <f t="shared" si="413"/>
        <v>1200</v>
      </c>
      <c r="S508" s="35">
        <f t="shared" si="413"/>
        <v>0</v>
      </c>
      <c r="T508" s="35">
        <f t="shared" si="413"/>
        <v>0</v>
      </c>
      <c r="U508" s="35">
        <f t="shared" si="413"/>
        <v>0</v>
      </c>
      <c r="V508" s="35">
        <f t="shared" ref="T508:Y510" si="414">V509</f>
        <v>0</v>
      </c>
      <c r="W508" s="35">
        <f t="shared" si="414"/>
        <v>0</v>
      </c>
      <c r="X508" s="35">
        <f t="shared" si="414"/>
        <v>1200</v>
      </c>
      <c r="Y508" s="35">
        <f t="shared" si="414"/>
        <v>0</v>
      </c>
    </row>
    <row r="509" spans="1:25" s="31" customFormat="1" ht="33.75">
      <c r="A509" s="32" t="s">
        <v>290</v>
      </c>
      <c r="B509" s="33" t="s">
        <v>51</v>
      </c>
      <c r="C509" s="33" t="s">
        <v>262</v>
      </c>
      <c r="D509" s="52" t="s">
        <v>294</v>
      </c>
      <c r="E509" s="33"/>
      <c r="F509" s="35">
        <f t="shared" si="413"/>
        <v>1200</v>
      </c>
      <c r="G509" s="35">
        <f t="shared" si="413"/>
        <v>0</v>
      </c>
      <c r="H509" s="35">
        <f t="shared" si="413"/>
        <v>0</v>
      </c>
      <c r="I509" s="35">
        <f t="shared" si="413"/>
        <v>0</v>
      </c>
      <c r="J509" s="35">
        <f t="shared" si="413"/>
        <v>0</v>
      </c>
      <c r="K509" s="35">
        <f t="shared" si="413"/>
        <v>0</v>
      </c>
      <c r="L509" s="35">
        <f t="shared" si="413"/>
        <v>1200</v>
      </c>
      <c r="M509" s="35">
        <f t="shared" si="413"/>
        <v>0</v>
      </c>
      <c r="N509" s="35">
        <f t="shared" si="413"/>
        <v>0</v>
      </c>
      <c r="O509" s="35">
        <f t="shared" si="413"/>
        <v>0</v>
      </c>
      <c r="P509" s="35">
        <f t="shared" si="413"/>
        <v>0</v>
      </c>
      <c r="Q509" s="35">
        <f t="shared" si="413"/>
        <v>0</v>
      </c>
      <c r="R509" s="35">
        <f t="shared" si="413"/>
        <v>1200</v>
      </c>
      <c r="S509" s="35">
        <f t="shared" si="413"/>
        <v>0</v>
      </c>
      <c r="T509" s="35">
        <f t="shared" si="414"/>
        <v>0</v>
      </c>
      <c r="U509" s="35">
        <f t="shared" si="414"/>
        <v>0</v>
      </c>
      <c r="V509" s="35">
        <f t="shared" si="414"/>
        <v>0</v>
      </c>
      <c r="W509" s="35">
        <f t="shared" si="414"/>
        <v>0</v>
      </c>
      <c r="X509" s="35">
        <f t="shared" si="414"/>
        <v>1200</v>
      </c>
      <c r="Y509" s="35">
        <f t="shared" si="414"/>
        <v>0</v>
      </c>
    </row>
    <row r="510" spans="1:25" s="31" customFormat="1" ht="18.75">
      <c r="A510" s="42" t="s">
        <v>47</v>
      </c>
      <c r="B510" s="33" t="s">
        <v>51</v>
      </c>
      <c r="C510" s="33" t="s">
        <v>262</v>
      </c>
      <c r="D510" s="52" t="s">
        <v>294</v>
      </c>
      <c r="E510" s="40">
        <v>800</v>
      </c>
      <c r="F510" s="35">
        <f t="shared" si="413"/>
        <v>1200</v>
      </c>
      <c r="G510" s="35">
        <f t="shared" si="413"/>
        <v>0</v>
      </c>
      <c r="H510" s="35">
        <f t="shared" si="413"/>
        <v>0</v>
      </c>
      <c r="I510" s="35">
        <f t="shared" si="413"/>
        <v>0</v>
      </c>
      <c r="J510" s="35">
        <f t="shared" si="413"/>
        <v>0</v>
      </c>
      <c r="K510" s="35">
        <f t="shared" si="413"/>
        <v>0</v>
      </c>
      <c r="L510" s="35">
        <f t="shared" si="413"/>
        <v>1200</v>
      </c>
      <c r="M510" s="35">
        <f t="shared" si="413"/>
        <v>0</v>
      </c>
      <c r="N510" s="35">
        <f t="shared" si="413"/>
        <v>0</v>
      </c>
      <c r="O510" s="35">
        <f t="shared" si="413"/>
        <v>0</v>
      </c>
      <c r="P510" s="35">
        <f t="shared" si="413"/>
        <v>0</v>
      </c>
      <c r="Q510" s="35">
        <f t="shared" si="413"/>
        <v>0</v>
      </c>
      <c r="R510" s="35">
        <f t="shared" si="413"/>
        <v>1200</v>
      </c>
      <c r="S510" s="35">
        <f t="shared" si="413"/>
        <v>0</v>
      </c>
      <c r="T510" s="35">
        <f t="shared" si="414"/>
        <v>0</v>
      </c>
      <c r="U510" s="35">
        <f t="shared" si="414"/>
        <v>0</v>
      </c>
      <c r="V510" s="35">
        <f t="shared" si="414"/>
        <v>0</v>
      </c>
      <c r="W510" s="35">
        <f t="shared" si="414"/>
        <v>0</v>
      </c>
      <c r="X510" s="35">
        <f t="shared" si="414"/>
        <v>1200</v>
      </c>
      <c r="Y510" s="35">
        <f t="shared" si="414"/>
        <v>0</v>
      </c>
    </row>
    <row r="511" spans="1:25" s="31" customFormat="1" ht="18.75">
      <c r="A511" s="32" t="s">
        <v>49</v>
      </c>
      <c r="B511" s="33" t="s">
        <v>51</v>
      </c>
      <c r="C511" s="33" t="s">
        <v>262</v>
      </c>
      <c r="D511" s="52" t="s">
        <v>294</v>
      </c>
      <c r="E511" s="40">
        <v>850</v>
      </c>
      <c r="F511" s="35">
        <v>1200</v>
      </c>
      <c r="G511" s="35"/>
      <c r="H511" s="36"/>
      <c r="I511" s="36"/>
      <c r="J511" s="36"/>
      <c r="K511" s="37"/>
      <c r="L511" s="35">
        <f>F511+H511+I511+J511+K511</f>
        <v>1200</v>
      </c>
      <c r="M511" s="35">
        <f>G511+K511</f>
        <v>0</v>
      </c>
      <c r="N511" s="36"/>
      <c r="O511" s="36"/>
      <c r="P511" s="36"/>
      <c r="Q511" s="37"/>
      <c r="R511" s="35">
        <f>L511+N511+O511+P511+Q511</f>
        <v>1200</v>
      </c>
      <c r="S511" s="35">
        <f>M511+Q511</f>
        <v>0</v>
      </c>
      <c r="T511" s="36"/>
      <c r="U511" s="36"/>
      <c r="V511" s="36"/>
      <c r="W511" s="37"/>
      <c r="X511" s="35">
        <f>R511+T511+U511+V511+W511</f>
        <v>1200</v>
      </c>
      <c r="Y511" s="35">
        <f>S511+W511</f>
        <v>0</v>
      </c>
    </row>
    <row r="512" spans="1:25" s="31" customFormat="1" ht="18.75">
      <c r="A512" s="32"/>
      <c r="B512" s="33"/>
      <c r="C512" s="33"/>
      <c r="D512" s="52"/>
      <c r="E512" s="33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>
        <v>0</v>
      </c>
      <c r="S512" s="106"/>
      <c r="T512" s="106"/>
      <c r="U512" s="106"/>
      <c r="V512" s="106"/>
      <c r="W512" s="106"/>
      <c r="X512" s="106">
        <v>0</v>
      </c>
      <c r="Y512" s="106"/>
    </row>
    <row r="513" spans="1:25" s="39" customFormat="1" ht="37.5">
      <c r="A513" s="25" t="s">
        <v>295</v>
      </c>
      <c r="B513" s="26" t="s">
        <v>51</v>
      </c>
      <c r="C513" s="26" t="s">
        <v>296</v>
      </c>
      <c r="D513" s="44"/>
      <c r="E513" s="26"/>
      <c r="F513" s="28">
        <f>F514+F526+F544+F550+F555</f>
        <v>51937</v>
      </c>
      <c r="G513" s="28">
        <f>G514+G526+G544+G550+G555</f>
        <v>0</v>
      </c>
      <c r="H513" s="28">
        <f t="shared" ref="H513:M513" si="415">H514+H526+H544+H550+H555</f>
        <v>0</v>
      </c>
      <c r="I513" s="28">
        <f t="shared" si="415"/>
        <v>0</v>
      </c>
      <c r="J513" s="28">
        <f t="shared" si="415"/>
        <v>0</v>
      </c>
      <c r="K513" s="28">
        <f t="shared" si="415"/>
        <v>0</v>
      </c>
      <c r="L513" s="28">
        <f t="shared" si="415"/>
        <v>51937</v>
      </c>
      <c r="M513" s="28">
        <f t="shared" si="415"/>
        <v>0</v>
      </c>
      <c r="N513" s="28">
        <f t="shared" ref="N513:S513" si="416">N514+N526+N544+N550+N555</f>
        <v>0</v>
      </c>
      <c r="O513" s="28">
        <f t="shared" si="416"/>
        <v>0</v>
      </c>
      <c r="P513" s="28">
        <f t="shared" si="416"/>
        <v>0</v>
      </c>
      <c r="Q513" s="28">
        <f t="shared" si="416"/>
        <v>0</v>
      </c>
      <c r="R513" s="28">
        <f t="shared" si="416"/>
        <v>51937</v>
      </c>
      <c r="S513" s="28">
        <f t="shared" si="416"/>
        <v>0</v>
      </c>
      <c r="T513" s="28">
        <f t="shared" ref="T513:Y513" si="417">T514+T526+T544+T550+T555</f>
        <v>0</v>
      </c>
      <c r="U513" s="28">
        <f t="shared" si="417"/>
        <v>0</v>
      </c>
      <c r="V513" s="28">
        <f t="shared" si="417"/>
        <v>0</v>
      </c>
      <c r="W513" s="28">
        <f t="shared" si="417"/>
        <v>0</v>
      </c>
      <c r="X513" s="28">
        <f t="shared" si="417"/>
        <v>51937</v>
      </c>
      <c r="Y513" s="28">
        <f t="shared" si="417"/>
        <v>0</v>
      </c>
    </row>
    <row r="514" spans="1:25" s="39" customFormat="1" ht="50.25">
      <c r="A514" s="32" t="s">
        <v>297</v>
      </c>
      <c r="B514" s="33" t="s">
        <v>51</v>
      </c>
      <c r="C514" s="33" t="s">
        <v>296</v>
      </c>
      <c r="D514" s="33" t="s">
        <v>298</v>
      </c>
      <c r="E514" s="26"/>
      <c r="F514" s="35">
        <f>F515+F519</f>
        <v>22730</v>
      </c>
      <c r="G514" s="35">
        <f>G515+G519</f>
        <v>0</v>
      </c>
      <c r="H514" s="35">
        <f t="shared" ref="H514:M514" si="418">H515+H519</f>
        <v>0</v>
      </c>
      <c r="I514" s="35">
        <f t="shared" si="418"/>
        <v>0</v>
      </c>
      <c r="J514" s="35">
        <f t="shared" si="418"/>
        <v>0</v>
      </c>
      <c r="K514" s="35">
        <f t="shared" si="418"/>
        <v>0</v>
      </c>
      <c r="L514" s="35">
        <f t="shared" si="418"/>
        <v>22730</v>
      </c>
      <c r="M514" s="35">
        <f t="shared" si="418"/>
        <v>0</v>
      </c>
      <c r="N514" s="35">
        <f t="shared" ref="N514:S514" si="419">N515+N519</f>
        <v>0</v>
      </c>
      <c r="O514" s="35">
        <f t="shared" si="419"/>
        <v>0</v>
      </c>
      <c r="P514" s="35">
        <f t="shared" si="419"/>
        <v>0</v>
      </c>
      <c r="Q514" s="35">
        <f t="shared" si="419"/>
        <v>0</v>
      </c>
      <c r="R514" s="35">
        <f t="shared" si="419"/>
        <v>22730</v>
      </c>
      <c r="S514" s="35">
        <f t="shared" si="419"/>
        <v>0</v>
      </c>
      <c r="T514" s="35">
        <f t="shared" ref="T514:Y514" si="420">T515+T519</f>
        <v>0</v>
      </c>
      <c r="U514" s="35">
        <f t="shared" si="420"/>
        <v>0</v>
      </c>
      <c r="V514" s="35">
        <f t="shared" si="420"/>
        <v>0</v>
      </c>
      <c r="W514" s="35">
        <f t="shared" si="420"/>
        <v>0</v>
      </c>
      <c r="X514" s="35">
        <f t="shared" si="420"/>
        <v>22730</v>
      </c>
      <c r="Y514" s="35">
        <f t="shared" si="420"/>
        <v>0</v>
      </c>
    </row>
    <row r="515" spans="1:25" s="39" customFormat="1" ht="33.75">
      <c r="A515" s="32" t="s">
        <v>95</v>
      </c>
      <c r="B515" s="33" t="s">
        <v>51</v>
      </c>
      <c r="C515" s="33" t="s">
        <v>296</v>
      </c>
      <c r="D515" s="33" t="s">
        <v>299</v>
      </c>
      <c r="E515" s="26"/>
      <c r="F515" s="35">
        <f t="shared" ref="F515:U517" si="421">F516</f>
        <v>12110</v>
      </c>
      <c r="G515" s="35">
        <f t="shared" si="421"/>
        <v>0</v>
      </c>
      <c r="H515" s="35">
        <f t="shared" si="421"/>
        <v>0</v>
      </c>
      <c r="I515" s="35">
        <f t="shared" si="421"/>
        <v>0</v>
      </c>
      <c r="J515" s="35">
        <f t="shared" si="421"/>
        <v>0</v>
      </c>
      <c r="K515" s="35">
        <f t="shared" si="421"/>
        <v>0</v>
      </c>
      <c r="L515" s="35">
        <f t="shared" si="421"/>
        <v>12110</v>
      </c>
      <c r="M515" s="35">
        <f t="shared" si="421"/>
        <v>0</v>
      </c>
      <c r="N515" s="35">
        <f t="shared" si="421"/>
        <v>0</v>
      </c>
      <c r="O515" s="35">
        <f t="shared" si="421"/>
        <v>0</v>
      </c>
      <c r="P515" s="35">
        <f t="shared" si="421"/>
        <v>0</v>
      </c>
      <c r="Q515" s="35">
        <f t="shared" si="421"/>
        <v>0</v>
      </c>
      <c r="R515" s="35">
        <f t="shared" si="421"/>
        <v>12110</v>
      </c>
      <c r="S515" s="35">
        <f t="shared" si="421"/>
        <v>0</v>
      </c>
      <c r="T515" s="35">
        <f t="shared" si="421"/>
        <v>0</v>
      </c>
      <c r="U515" s="35">
        <f t="shared" si="421"/>
        <v>0</v>
      </c>
      <c r="V515" s="35">
        <f t="shared" ref="T515:Y517" si="422">V516</f>
        <v>0</v>
      </c>
      <c r="W515" s="35">
        <f t="shared" si="422"/>
        <v>0</v>
      </c>
      <c r="X515" s="35">
        <f t="shared" si="422"/>
        <v>12110</v>
      </c>
      <c r="Y515" s="35">
        <f t="shared" si="422"/>
        <v>0</v>
      </c>
    </row>
    <row r="516" spans="1:25" s="39" customFormat="1" ht="33.75">
      <c r="A516" s="32" t="s">
        <v>300</v>
      </c>
      <c r="B516" s="33" t="s">
        <v>51</v>
      </c>
      <c r="C516" s="33" t="s">
        <v>296</v>
      </c>
      <c r="D516" s="33" t="s">
        <v>301</v>
      </c>
      <c r="E516" s="26"/>
      <c r="F516" s="35">
        <f t="shared" si="421"/>
        <v>12110</v>
      </c>
      <c r="G516" s="35">
        <f t="shared" si="421"/>
        <v>0</v>
      </c>
      <c r="H516" s="35">
        <f t="shared" si="421"/>
        <v>0</v>
      </c>
      <c r="I516" s="35">
        <f t="shared" si="421"/>
        <v>0</v>
      </c>
      <c r="J516" s="35">
        <f t="shared" si="421"/>
        <v>0</v>
      </c>
      <c r="K516" s="35">
        <f t="shared" si="421"/>
        <v>0</v>
      </c>
      <c r="L516" s="35">
        <f t="shared" si="421"/>
        <v>12110</v>
      </c>
      <c r="M516" s="35">
        <f t="shared" si="421"/>
        <v>0</v>
      </c>
      <c r="N516" s="35">
        <f t="shared" si="421"/>
        <v>0</v>
      </c>
      <c r="O516" s="35">
        <f t="shared" si="421"/>
        <v>0</v>
      </c>
      <c r="P516" s="35">
        <f t="shared" si="421"/>
        <v>0</v>
      </c>
      <c r="Q516" s="35">
        <f t="shared" si="421"/>
        <v>0</v>
      </c>
      <c r="R516" s="35">
        <f t="shared" si="421"/>
        <v>12110</v>
      </c>
      <c r="S516" s="35">
        <f t="shared" si="421"/>
        <v>0</v>
      </c>
      <c r="T516" s="35">
        <f t="shared" si="422"/>
        <v>0</v>
      </c>
      <c r="U516" s="35">
        <f t="shared" si="422"/>
        <v>0</v>
      </c>
      <c r="V516" s="35">
        <f t="shared" si="422"/>
        <v>0</v>
      </c>
      <c r="W516" s="35">
        <f t="shared" si="422"/>
        <v>0</v>
      </c>
      <c r="X516" s="35">
        <f t="shared" si="422"/>
        <v>12110</v>
      </c>
      <c r="Y516" s="35">
        <f t="shared" si="422"/>
        <v>0</v>
      </c>
    </row>
    <row r="517" spans="1:25" s="39" customFormat="1" ht="50.25">
      <c r="A517" s="32" t="s">
        <v>99</v>
      </c>
      <c r="B517" s="33" t="s">
        <v>51</v>
      </c>
      <c r="C517" s="33" t="s">
        <v>296</v>
      </c>
      <c r="D517" s="33" t="s">
        <v>301</v>
      </c>
      <c r="E517" s="107">
        <v>600</v>
      </c>
      <c r="F517" s="35">
        <f t="shared" si="421"/>
        <v>12110</v>
      </c>
      <c r="G517" s="35">
        <f t="shared" si="421"/>
        <v>0</v>
      </c>
      <c r="H517" s="35">
        <f t="shared" si="421"/>
        <v>0</v>
      </c>
      <c r="I517" s="35">
        <f t="shared" si="421"/>
        <v>0</v>
      </c>
      <c r="J517" s="35">
        <f t="shared" si="421"/>
        <v>0</v>
      </c>
      <c r="K517" s="35">
        <f t="shared" si="421"/>
        <v>0</v>
      </c>
      <c r="L517" s="35">
        <f t="shared" si="421"/>
        <v>12110</v>
      </c>
      <c r="M517" s="35">
        <f t="shared" si="421"/>
        <v>0</v>
      </c>
      <c r="N517" s="35">
        <f t="shared" si="421"/>
        <v>0</v>
      </c>
      <c r="O517" s="35">
        <f t="shared" si="421"/>
        <v>0</v>
      </c>
      <c r="P517" s="35">
        <f t="shared" si="421"/>
        <v>0</v>
      </c>
      <c r="Q517" s="35">
        <f t="shared" si="421"/>
        <v>0</v>
      </c>
      <c r="R517" s="35">
        <f t="shared" si="421"/>
        <v>12110</v>
      </c>
      <c r="S517" s="35">
        <f t="shared" si="421"/>
        <v>0</v>
      </c>
      <c r="T517" s="35">
        <f t="shared" si="422"/>
        <v>0</v>
      </c>
      <c r="U517" s="35">
        <f t="shared" si="422"/>
        <v>0</v>
      </c>
      <c r="V517" s="35">
        <f t="shared" si="422"/>
        <v>0</v>
      </c>
      <c r="W517" s="35">
        <f t="shared" si="422"/>
        <v>0</v>
      </c>
      <c r="X517" s="35">
        <f t="shared" si="422"/>
        <v>12110</v>
      </c>
      <c r="Y517" s="35">
        <f t="shared" si="422"/>
        <v>0</v>
      </c>
    </row>
    <row r="518" spans="1:25" s="39" customFormat="1" ht="18.75">
      <c r="A518" s="32" t="s">
        <v>181</v>
      </c>
      <c r="B518" s="33" t="s">
        <v>51</v>
      </c>
      <c r="C518" s="33" t="s">
        <v>296</v>
      </c>
      <c r="D518" s="33" t="s">
        <v>301</v>
      </c>
      <c r="E518" s="107">
        <v>610</v>
      </c>
      <c r="F518" s="35">
        <v>12110</v>
      </c>
      <c r="G518" s="35"/>
      <c r="H518" s="36"/>
      <c r="I518" s="36"/>
      <c r="J518" s="36"/>
      <c r="K518" s="37"/>
      <c r="L518" s="35">
        <f>F518+H518+I518+J518+K518</f>
        <v>12110</v>
      </c>
      <c r="M518" s="35">
        <f>G518+K518</f>
        <v>0</v>
      </c>
      <c r="N518" s="36"/>
      <c r="O518" s="36"/>
      <c r="P518" s="36"/>
      <c r="Q518" s="37"/>
      <c r="R518" s="35">
        <f>L518+N518+O518+P518+Q518</f>
        <v>12110</v>
      </c>
      <c r="S518" s="35">
        <f>M518+Q518</f>
        <v>0</v>
      </c>
      <c r="T518" s="36"/>
      <c r="U518" s="36"/>
      <c r="V518" s="36"/>
      <c r="W518" s="37"/>
      <c r="X518" s="35">
        <f>R518+T518+U518+V518+W518</f>
        <v>12110</v>
      </c>
      <c r="Y518" s="35">
        <f>S518+W518</f>
        <v>0</v>
      </c>
    </row>
    <row r="519" spans="1:25" s="39" customFormat="1" ht="16.5">
      <c r="A519" s="32" t="s">
        <v>85</v>
      </c>
      <c r="B519" s="33" t="s">
        <v>51</v>
      </c>
      <c r="C519" s="33" t="s">
        <v>296</v>
      </c>
      <c r="D519" s="33" t="s">
        <v>302</v>
      </c>
      <c r="E519" s="33"/>
      <c r="F519" s="35">
        <f>F520+F523</f>
        <v>10620</v>
      </c>
      <c r="G519" s="35">
        <f>G520+G523</f>
        <v>0</v>
      </c>
      <c r="H519" s="35">
        <f t="shared" ref="H519:M519" si="423">H520+H523</f>
        <v>0</v>
      </c>
      <c r="I519" s="35">
        <f t="shared" si="423"/>
        <v>0</v>
      </c>
      <c r="J519" s="35">
        <f t="shared" si="423"/>
        <v>0</v>
      </c>
      <c r="K519" s="35">
        <f t="shared" si="423"/>
        <v>0</v>
      </c>
      <c r="L519" s="35">
        <f t="shared" si="423"/>
        <v>10620</v>
      </c>
      <c r="M519" s="35">
        <f t="shared" si="423"/>
        <v>0</v>
      </c>
      <c r="N519" s="35">
        <f t="shared" ref="N519:S519" si="424">N520+N523</f>
        <v>0</v>
      </c>
      <c r="O519" s="35">
        <f t="shared" si="424"/>
        <v>0</v>
      </c>
      <c r="P519" s="35">
        <f t="shared" si="424"/>
        <v>0</v>
      </c>
      <c r="Q519" s="35">
        <f t="shared" si="424"/>
        <v>0</v>
      </c>
      <c r="R519" s="35">
        <f t="shared" si="424"/>
        <v>10620</v>
      </c>
      <c r="S519" s="35">
        <f t="shared" si="424"/>
        <v>0</v>
      </c>
      <c r="T519" s="35">
        <f t="shared" ref="T519:Y519" si="425">T520+T523</f>
        <v>0</v>
      </c>
      <c r="U519" s="35">
        <f t="shared" si="425"/>
        <v>0</v>
      </c>
      <c r="V519" s="35">
        <f t="shared" si="425"/>
        <v>0</v>
      </c>
      <c r="W519" s="35">
        <f t="shared" si="425"/>
        <v>0</v>
      </c>
      <c r="X519" s="35">
        <f t="shared" si="425"/>
        <v>10620</v>
      </c>
      <c r="Y519" s="35">
        <f t="shared" si="425"/>
        <v>0</v>
      </c>
    </row>
    <row r="520" spans="1:25" s="39" customFormat="1" ht="16.5">
      <c r="A520" s="32" t="s">
        <v>303</v>
      </c>
      <c r="B520" s="33" t="s">
        <v>51</v>
      </c>
      <c r="C520" s="33" t="s">
        <v>296</v>
      </c>
      <c r="D520" s="33" t="s">
        <v>304</v>
      </c>
      <c r="E520" s="33"/>
      <c r="F520" s="35">
        <f>F521</f>
        <v>10616</v>
      </c>
      <c r="G520" s="35">
        <f>G521</f>
        <v>0</v>
      </c>
      <c r="H520" s="35">
        <f t="shared" ref="H520:W521" si="426">H521</f>
        <v>0</v>
      </c>
      <c r="I520" s="35">
        <f t="shared" si="426"/>
        <v>0</v>
      </c>
      <c r="J520" s="35">
        <f t="shared" si="426"/>
        <v>0</v>
      </c>
      <c r="K520" s="35">
        <f t="shared" si="426"/>
        <v>0</v>
      </c>
      <c r="L520" s="35">
        <f t="shared" si="426"/>
        <v>10616</v>
      </c>
      <c r="M520" s="35">
        <f t="shared" si="426"/>
        <v>0</v>
      </c>
      <c r="N520" s="35">
        <f t="shared" si="426"/>
        <v>0</v>
      </c>
      <c r="O520" s="35">
        <f t="shared" si="426"/>
        <v>0</v>
      </c>
      <c r="P520" s="35">
        <f t="shared" si="426"/>
        <v>0</v>
      </c>
      <c r="Q520" s="35">
        <f t="shared" si="426"/>
        <v>0</v>
      </c>
      <c r="R520" s="35">
        <f t="shared" si="426"/>
        <v>10616</v>
      </c>
      <c r="S520" s="35">
        <f t="shared" si="426"/>
        <v>0</v>
      </c>
      <c r="T520" s="35">
        <f t="shared" si="426"/>
        <v>0</v>
      </c>
      <c r="U520" s="35">
        <f t="shared" si="426"/>
        <v>0</v>
      </c>
      <c r="V520" s="35">
        <f t="shared" si="426"/>
        <v>0</v>
      </c>
      <c r="W520" s="35">
        <f t="shared" si="426"/>
        <v>0</v>
      </c>
      <c r="X520" s="35">
        <f t="shared" ref="T520:Y521" si="427">X521</f>
        <v>10616</v>
      </c>
      <c r="Y520" s="35">
        <f t="shared" si="427"/>
        <v>0</v>
      </c>
    </row>
    <row r="521" spans="1:25" s="39" customFormat="1" ht="33">
      <c r="A521" s="32" t="s">
        <v>42</v>
      </c>
      <c r="B521" s="33" t="s">
        <v>51</v>
      </c>
      <c r="C521" s="33" t="s">
        <v>296</v>
      </c>
      <c r="D521" s="33" t="s">
        <v>304</v>
      </c>
      <c r="E521" s="40">
        <v>200</v>
      </c>
      <c r="F521" s="35">
        <f>F522</f>
        <v>10616</v>
      </c>
      <c r="G521" s="35">
        <f>G522</f>
        <v>0</v>
      </c>
      <c r="H521" s="35">
        <f t="shared" si="426"/>
        <v>0</v>
      </c>
      <c r="I521" s="35">
        <f t="shared" si="426"/>
        <v>0</v>
      </c>
      <c r="J521" s="35">
        <f t="shared" si="426"/>
        <v>0</v>
      </c>
      <c r="K521" s="35">
        <f t="shared" si="426"/>
        <v>0</v>
      </c>
      <c r="L521" s="35">
        <f t="shared" si="426"/>
        <v>10616</v>
      </c>
      <c r="M521" s="35">
        <f t="shared" si="426"/>
        <v>0</v>
      </c>
      <c r="N521" s="35">
        <f t="shared" si="426"/>
        <v>0</v>
      </c>
      <c r="O521" s="35">
        <f t="shared" si="426"/>
        <v>0</v>
      </c>
      <c r="P521" s="35">
        <f t="shared" si="426"/>
        <v>0</v>
      </c>
      <c r="Q521" s="35">
        <f t="shared" si="426"/>
        <v>0</v>
      </c>
      <c r="R521" s="35">
        <f t="shared" si="426"/>
        <v>10616</v>
      </c>
      <c r="S521" s="35">
        <f t="shared" si="426"/>
        <v>0</v>
      </c>
      <c r="T521" s="35">
        <f t="shared" si="427"/>
        <v>0</v>
      </c>
      <c r="U521" s="35">
        <f t="shared" si="427"/>
        <v>0</v>
      </c>
      <c r="V521" s="35">
        <f t="shared" si="427"/>
        <v>0</v>
      </c>
      <c r="W521" s="35">
        <f t="shared" si="427"/>
        <v>0</v>
      </c>
      <c r="X521" s="35">
        <f t="shared" si="427"/>
        <v>10616</v>
      </c>
      <c r="Y521" s="35">
        <f t="shared" si="427"/>
        <v>0</v>
      </c>
    </row>
    <row r="522" spans="1:25" s="39" customFormat="1" ht="49.5">
      <c r="A522" s="32" t="s">
        <v>43</v>
      </c>
      <c r="B522" s="33" t="s">
        <v>51</v>
      </c>
      <c r="C522" s="33" t="s">
        <v>296</v>
      </c>
      <c r="D522" s="33" t="s">
        <v>304</v>
      </c>
      <c r="E522" s="40">
        <v>240</v>
      </c>
      <c r="F522" s="35">
        <v>10616</v>
      </c>
      <c r="G522" s="35"/>
      <c r="H522" s="36"/>
      <c r="I522" s="36"/>
      <c r="J522" s="36"/>
      <c r="K522" s="37"/>
      <c r="L522" s="35">
        <f>F522+H522+I522+J522+K522</f>
        <v>10616</v>
      </c>
      <c r="M522" s="35">
        <f>G522+K522</f>
        <v>0</v>
      </c>
      <c r="N522" s="36"/>
      <c r="O522" s="36"/>
      <c r="P522" s="36"/>
      <c r="Q522" s="37"/>
      <c r="R522" s="35">
        <f>L522+N522+O522+P522+Q522</f>
        <v>10616</v>
      </c>
      <c r="S522" s="35">
        <f>M522+Q522</f>
        <v>0</v>
      </c>
      <c r="T522" s="36"/>
      <c r="U522" s="36"/>
      <c r="V522" s="36"/>
      <c r="W522" s="37"/>
      <c r="X522" s="35">
        <f>R522+T522+U522+V522+W522</f>
        <v>10616</v>
      </c>
      <c r="Y522" s="35">
        <f>S522+W522</f>
        <v>0</v>
      </c>
    </row>
    <row r="523" spans="1:25" s="39" customFormat="1" ht="33">
      <c r="A523" s="32" t="s">
        <v>305</v>
      </c>
      <c r="B523" s="33" t="s">
        <v>51</v>
      </c>
      <c r="C523" s="33" t="s">
        <v>296</v>
      </c>
      <c r="D523" s="33" t="s">
        <v>306</v>
      </c>
      <c r="E523" s="33"/>
      <c r="F523" s="35">
        <f>F524</f>
        <v>4</v>
      </c>
      <c r="G523" s="35">
        <f>G524</f>
        <v>0</v>
      </c>
      <c r="H523" s="35">
        <f t="shared" ref="H523:W524" si="428">H524</f>
        <v>0</v>
      </c>
      <c r="I523" s="35">
        <f t="shared" si="428"/>
        <v>0</v>
      </c>
      <c r="J523" s="35">
        <f t="shared" si="428"/>
        <v>0</v>
      </c>
      <c r="K523" s="35">
        <f t="shared" si="428"/>
        <v>0</v>
      </c>
      <c r="L523" s="35">
        <f t="shared" si="428"/>
        <v>4</v>
      </c>
      <c r="M523" s="35">
        <f t="shared" si="428"/>
        <v>0</v>
      </c>
      <c r="N523" s="35">
        <f t="shared" si="428"/>
        <v>0</v>
      </c>
      <c r="O523" s="35">
        <f t="shared" si="428"/>
        <v>0</v>
      </c>
      <c r="P523" s="35">
        <f t="shared" si="428"/>
        <v>0</v>
      </c>
      <c r="Q523" s="35">
        <f t="shared" si="428"/>
        <v>0</v>
      </c>
      <c r="R523" s="35">
        <f t="shared" si="428"/>
        <v>4</v>
      </c>
      <c r="S523" s="35">
        <f t="shared" si="428"/>
        <v>0</v>
      </c>
      <c r="T523" s="35">
        <f t="shared" si="428"/>
        <v>0</v>
      </c>
      <c r="U523" s="35">
        <f t="shared" si="428"/>
        <v>0</v>
      </c>
      <c r="V523" s="35">
        <f t="shared" si="428"/>
        <v>0</v>
      </c>
      <c r="W523" s="35">
        <f t="shared" si="428"/>
        <v>0</v>
      </c>
      <c r="X523" s="35">
        <f t="shared" ref="T523:Y524" si="429">X524</f>
        <v>4</v>
      </c>
      <c r="Y523" s="35">
        <f t="shared" si="429"/>
        <v>0</v>
      </c>
    </row>
    <row r="524" spans="1:25" s="39" customFormat="1" ht="49.5">
      <c r="A524" s="32" t="s">
        <v>99</v>
      </c>
      <c r="B524" s="33" t="s">
        <v>51</v>
      </c>
      <c r="C524" s="33" t="s">
        <v>296</v>
      </c>
      <c r="D524" s="33" t="s">
        <v>306</v>
      </c>
      <c r="E524" s="40">
        <v>600</v>
      </c>
      <c r="F524" s="35">
        <f>F525</f>
        <v>4</v>
      </c>
      <c r="G524" s="35">
        <f>G525</f>
        <v>0</v>
      </c>
      <c r="H524" s="35">
        <f t="shared" si="428"/>
        <v>0</v>
      </c>
      <c r="I524" s="35">
        <f t="shared" si="428"/>
        <v>0</v>
      </c>
      <c r="J524" s="35">
        <f t="shared" si="428"/>
        <v>0</v>
      </c>
      <c r="K524" s="35">
        <f t="shared" si="428"/>
        <v>0</v>
      </c>
      <c r="L524" s="35">
        <f t="shared" si="428"/>
        <v>4</v>
      </c>
      <c r="M524" s="35">
        <f t="shared" si="428"/>
        <v>0</v>
      </c>
      <c r="N524" s="35">
        <f t="shared" si="428"/>
        <v>0</v>
      </c>
      <c r="O524" s="35">
        <f t="shared" si="428"/>
        <v>0</v>
      </c>
      <c r="P524" s="35">
        <f t="shared" si="428"/>
        <v>0</v>
      </c>
      <c r="Q524" s="35">
        <f t="shared" si="428"/>
        <v>0</v>
      </c>
      <c r="R524" s="35">
        <f t="shared" si="428"/>
        <v>4</v>
      </c>
      <c r="S524" s="35">
        <f t="shared" si="428"/>
        <v>0</v>
      </c>
      <c r="T524" s="35">
        <f t="shared" si="429"/>
        <v>0</v>
      </c>
      <c r="U524" s="35">
        <f t="shared" si="429"/>
        <v>0</v>
      </c>
      <c r="V524" s="35">
        <f t="shared" si="429"/>
        <v>0</v>
      </c>
      <c r="W524" s="35">
        <f t="shared" si="429"/>
        <v>0</v>
      </c>
      <c r="X524" s="35">
        <f t="shared" si="429"/>
        <v>4</v>
      </c>
      <c r="Y524" s="35">
        <f t="shared" si="429"/>
        <v>0</v>
      </c>
    </row>
    <row r="525" spans="1:25" s="39" customFormat="1" ht="16.5">
      <c r="A525" s="32" t="s">
        <v>181</v>
      </c>
      <c r="B525" s="33" t="s">
        <v>51</v>
      </c>
      <c r="C525" s="33" t="s">
        <v>296</v>
      </c>
      <c r="D525" s="33" t="s">
        <v>306</v>
      </c>
      <c r="E525" s="40">
        <v>610</v>
      </c>
      <c r="F525" s="35">
        <v>4</v>
      </c>
      <c r="G525" s="35"/>
      <c r="H525" s="36"/>
      <c r="I525" s="36"/>
      <c r="J525" s="36"/>
      <c r="K525" s="37"/>
      <c r="L525" s="35">
        <f>F525+H525+I525+J525+K525</f>
        <v>4</v>
      </c>
      <c r="M525" s="35">
        <f>G525+K525</f>
        <v>0</v>
      </c>
      <c r="N525" s="36"/>
      <c r="O525" s="36"/>
      <c r="P525" s="36"/>
      <c r="Q525" s="37"/>
      <c r="R525" s="35">
        <f>L525+N525+O525+P525+Q525</f>
        <v>4</v>
      </c>
      <c r="S525" s="35">
        <f>M525+Q525</f>
        <v>0</v>
      </c>
      <c r="T525" s="36"/>
      <c r="U525" s="36"/>
      <c r="V525" s="36"/>
      <c r="W525" s="37"/>
      <c r="X525" s="35">
        <f>R525+T525+U525+V525+W525</f>
        <v>4</v>
      </c>
      <c r="Y525" s="35">
        <f>S525+W525</f>
        <v>0</v>
      </c>
    </row>
    <row r="526" spans="1:25" s="39" customFormat="1" ht="66.75">
      <c r="A526" s="32" t="s">
        <v>307</v>
      </c>
      <c r="B526" s="33" t="s">
        <v>51</v>
      </c>
      <c r="C526" s="33" t="s">
        <v>296</v>
      </c>
      <c r="D526" s="52" t="s">
        <v>308</v>
      </c>
      <c r="E526" s="33"/>
      <c r="F526" s="35">
        <f>F527+F531+F542+F538</f>
        <v>24396</v>
      </c>
      <c r="G526" s="35">
        <f>G527+G531+G542+G538</f>
        <v>0</v>
      </c>
      <c r="H526" s="35">
        <f t="shared" ref="H526:M526" si="430">H527+H531+H542+H538</f>
        <v>0</v>
      </c>
      <c r="I526" s="35">
        <f t="shared" si="430"/>
        <v>0</v>
      </c>
      <c r="J526" s="35">
        <f t="shared" si="430"/>
        <v>0</v>
      </c>
      <c r="K526" s="35">
        <f t="shared" si="430"/>
        <v>0</v>
      </c>
      <c r="L526" s="35">
        <f t="shared" si="430"/>
        <v>24396</v>
      </c>
      <c r="M526" s="35">
        <f t="shared" si="430"/>
        <v>0</v>
      </c>
      <c r="N526" s="35">
        <f t="shared" ref="N526:S526" si="431">N527+N531+N542+N538</f>
        <v>0</v>
      </c>
      <c r="O526" s="35">
        <f t="shared" si="431"/>
        <v>0</v>
      </c>
      <c r="P526" s="35">
        <f t="shared" si="431"/>
        <v>0</v>
      </c>
      <c r="Q526" s="35">
        <f t="shared" si="431"/>
        <v>0</v>
      </c>
      <c r="R526" s="35">
        <f t="shared" si="431"/>
        <v>24396</v>
      </c>
      <c r="S526" s="35">
        <f t="shared" si="431"/>
        <v>0</v>
      </c>
      <c r="T526" s="35">
        <f t="shared" ref="T526:Y526" si="432">T527+T531+T542+T538</f>
        <v>0</v>
      </c>
      <c r="U526" s="35">
        <f t="shared" si="432"/>
        <v>0</v>
      </c>
      <c r="V526" s="35">
        <f t="shared" si="432"/>
        <v>0</v>
      </c>
      <c r="W526" s="35">
        <f t="shared" si="432"/>
        <v>0</v>
      </c>
      <c r="X526" s="35">
        <f t="shared" si="432"/>
        <v>24396</v>
      </c>
      <c r="Y526" s="35">
        <f t="shared" si="432"/>
        <v>0</v>
      </c>
    </row>
    <row r="527" spans="1:25" s="39" customFormat="1" ht="33">
      <c r="A527" s="48" t="s">
        <v>95</v>
      </c>
      <c r="B527" s="33" t="s">
        <v>51</v>
      </c>
      <c r="C527" s="33" t="s">
        <v>296</v>
      </c>
      <c r="D527" s="52" t="s">
        <v>309</v>
      </c>
      <c r="E527" s="33"/>
      <c r="F527" s="35">
        <f t="shared" ref="F527:U529" si="433">F528</f>
        <v>23496</v>
      </c>
      <c r="G527" s="35">
        <f t="shared" si="433"/>
        <v>0</v>
      </c>
      <c r="H527" s="35">
        <f t="shared" si="433"/>
        <v>0</v>
      </c>
      <c r="I527" s="35">
        <f t="shared" si="433"/>
        <v>0</v>
      </c>
      <c r="J527" s="35">
        <f t="shared" si="433"/>
        <v>0</v>
      </c>
      <c r="K527" s="35">
        <f t="shared" si="433"/>
        <v>0</v>
      </c>
      <c r="L527" s="35">
        <f t="shared" si="433"/>
        <v>23496</v>
      </c>
      <c r="M527" s="35">
        <f t="shared" si="433"/>
        <v>0</v>
      </c>
      <c r="N527" s="35">
        <f t="shared" si="433"/>
        <v>0</v>
      </c>
      <c r="O527" s="35">
        <f t="shared" si="433"/>
        <v>0</v>
      </c>
      <c r="P527" s="35">
        <f t="shared" si="433"/>
        <v>0</v>
      </c>
      <c r="Q527" s="35">
        <f t="shared" si="433"/>
        <v>0</v>
      </c>
      <c r="R527" s="35">
        <f t="shared" si="433"/>
        <v>23496</v>
      </c>
      <c r="S527" s="35">
        <f t="shared" si="433"/>
        <v>0</v>
      </c>
      <c r="T527" s="35">
        <f t="shared" si="433"/>
        <v>0</v>
      </c>
      <c r="U527" s="35">
        <f t="shared" si="433"/>
        <v>0</v>
      </c>
      <c r="V527" s="35">
        <f t="shared" ref="T527:Y529" si="434">V528</f>
        <v>0</v>
      </c>
      <c r="W527" s="35">
        <f t="shared" si="434"/>
        <v>0</v>
      </c>
      <c r="X527" s="35">
        <f t="shared" si="434"/>
        <v>23496</v>
      </c>
      <c r="Y527" s="35">
        <f t="shared" si="434"/>
        <v>0</v>
      </c>
    </row>
    <row r="528" spans="1:25" s="39" customFormat="1" ht="33">
      <c r="A528" s="32" t="s">
        <v>310</v>
      </c>
      <c r="B528" s="33" t="s">
        <v>51</v>
      </c>
      <c r="C528" s="33" t="s">
        <v>296</v>
      </c>
      <c r="D528" s="52" t="s">
        <v>311</v>
      </c>
      <c r="E528" s="33"/>
      <c r="F528" s="35">
        <f t="shared" si="433"/>
        <v>23496</v>
      </c>
      <c r="G528" s="35">
        <f t="shared" si="433"/>
        <v>0</v>
      </c>
      <c r="H528" s="35">
        <f t="shared" si="433"/>
        <v>0</v>
      </c>
      <c r="I528" s="35">
        <f t="shared" si="433"/>
        <v>0</v>
      </c>
      <c r="J528" s="35">
        <f t="shared" si="433"/>
        <v>0</v>
      </c>
      <c r="K528" s="35">
        <f t="shared" si="433"/>
        <v>0</v>
      </c>
      <c r="L528" s="35">
        <f t="shared" si="433"/>
        <v>23496</v>
      </c>
      <c r="M528" s="35">
        <f t="shared" si="433"/>
        <v>0</v>
      </c>
      <c r="N528" s="35">
        <f t="shared" si="433"/>
        <v>0</v>
      </c>
      <c r="O528" s="35">
        <f t="shared" si="433"/>
        <v>0</v>
      </c>
      <c r="P528" s="35">
        <f t="shared" si="433"/>
        <v>0</v>
      </c>
      <c r="Q528" s="35">
        <f t="shared" si="433"/>
        <v>0</v>
      </c>
      <c r="R528" s="35">
        <f t="shared" si="433"/>
        <v>23496</v>
      </c>
      <c r="S528" s="35">
        <f t="shared" si="433"/>
        <v>0</v>
      </c>
      <c r="T528" s="35">
        <f t="shared" si="434"/>
        <v>0</v>
      </c>
      <c r="U528" s="35">
        <f t="shared" si="434"/>
        <v>0</v>
      </c>
      <c r="V528" s="35">
        <f t="shared" si="434"/>
        <v>0</v>
      </c>
      <c r="W528" s="35">
        <f t="shared" si="434"/>
        <v>0</v>
      </c>
      <c r="X528" s="35">
        <f t="shared" si="434"/>
        <v>23496</v>
      </c>
      <c r="Y528" s="35">
        <f t="shared" si="434"/>
        <v>0</v>
      </c>
    </row>
    <row r="529" spans="1:25" s="39" customFormat="1" ht="49.5">
      <c r="A529" s="32" t="s">
        <v>99</v>
      </c>
      <c r="B529" s="33" t="s">
        <v>51</v>
      </c>
      <c r="C529" s="33" t="s">
        <v>296</v>
      </c>
      <c r="D529" s="52" t="s">
        <v>311</v>
      </c>
      <c r="E529" s="40">
        <v>600</v>
      </c>
      <c r="F529" s="35">
        <f t="shared" si="433"/>
        <v>23496</v>
      </c>
      <c r="G529" s="35">
        <f t="shared" si="433"/>
        <v>0</v>
      </c>
      <c r="H529" s="35">
        <f t="shared" si="433"/>
        <v>0</v>
      </c>
      <c r="I529" s="35">
        <f t="shared" si="433"/>
        <v>0</v>
      </c>
      <c r="J529" s="35">
        <f t="shared" si="433"/>
        <v>0</v>
      </c>
      <c r="K529" s="35">
        <f t="shared" si="433"/>
        <v>0</v>
      </c>
      <c r="L529" s="35">
        <f t="shared" si="433"/>
        <v>23496</v>
      </c>
      <c r="M529" s="35">
        <f t="shared" si="433"/>
        <v>0</v>
      </c>
      <c r="N529" s="35">
        <f t="shared" si="433"/>
        <v>0</v>
      </c>
      <c r="O529" s="35">
        <f t="shared" si="433"/>
        <v>0</v>
      </c>
      <c r="P529" s="35">
        <f t="shared" si="433"/>
        <v>0</v>
      </c>
      <c r="Q529" s="35">
        <f t="shared" si="433"/>
        <v>0</v>
      </c>
      <c r="R529" s="35">
        <f t="shared" si="433"/>
        <v>23496</v>
      </c>
      <c r="S529" s="35">
        <f t="shared" si="433"/>
        <v>0</v>
      </c>
      <c r="T529" s="35">
        <f t="shared" si="434"/>
        <v>0</v>
      </c>
      <c r="U529" s="35">
        <f t="shared" si="434"/>
        <v>0</v>
      </c>
      <c r="V529" s="35">
        <f t="shared" si="434"/>
        <v>0</v>
      </c>
      <c r="W529" s="35">
        <f t="shared" si="434"/>
        <v>0</v>
      </c>
      <c r="X529" s="35">
        <f t="shared" si="434"/>
        <v>23496</v>
      </c>
      <c r="Y529" s="35">
        <f t="shared" si="434"/>
        <v>0</v>
      </c>
    </row>
    <row r="530" spans="1:25" s="39" customFormat="1" ht="16.5">
      <c r="A530" s="32" t="s">
        <v>100</v>
      </c>
      <c r="B530" s="33" t="s">
        <v>51</v>
      </c>
      <c r="C530" s="33" t="s">
        <v>296</v>
      </c>
      <c r="D530" s="52" t="s">
        <v>311</v>
      </c>
      <c r="E530" s="40">
        <v>620</v>
      </c>
      <c r="F530" s="35">
        <f>23449+47</f>
        <v>23496</v>
      </c>
      <c r="G530" s="35"/>
      <c r="H530" s="36"/>
      <c r="I530" s="36"/>
      <c r="J530" s="36"/>
      <c r="K530" s="37"/>
      <c r="L530" s="35">
        <f>F530+H530+I530+J530+K530</f>
        <v>23496</v>
      </c>
      <c r="M530" s="35">
        <f>G530+K530</f>
        <v>0</v>
      </c>
      <c r="N530" s="36"/>
      <c r="O530" s="36"/>
      <c r="P530" s="36"/>
      <c r="Q530" s="37"/>
      <c r="R530" s="35">
        <f>L530+N530+O530+P530+Q530</f>
        <v>23496</v>
      </c>
      <c r="S530" s="35">
        <f>M530+Q530</f>
        <v>0</v>
      </c>
      <c r="T530" s="36"/>
      <c r="U530" s="36"/>
      <c r="V530" s="36"/>
      <c r="W530" s="37"/>
      <c r="X530" s="35">
        <f>R530+T530+U530+V530+W530</f>
        <v>23496</v>
      </c>
      <c r="Y530" s="35">
        <f>S530+W530</f>
        <v>0</v>
      </c>
    </row>
    <row r="531" spans="1:25" s="39" customFormat="1" ht="16.5">
      <c r="A531" s="32" t="s">
        <v>85</v>
      </c>
      <c r="B531" s="33" t="s">
        <v>51</v>
      </c>
      <c r="C531" s="33" t="s">
        <v>296</v>
      </c>
      <c r="D531" s="52" t="s">
        <v>312</v>
      </c>
      <c r="E531" s="33"/>
      <c r="F531" s="35">
        <f>F532</f>
        <v>900</v>
      </c>
      <c r="G531" s="35">
        <f>G532</f>
        <v>0</v>
      </c>
      <c r="H531" s="35">
        <f t="shared" ref="H531:Y531" si="435">H532</f>
        <v>0</v>
      </c>
      <c r="I531" s="35">
        <f t="shared" si="435"/>
        <v>0</v>
      </c>
      <c r="J531" s="35">
        <f t="shared" si="435"/>
        <v>0</v>
      </c>
      <c r="K531" s="35">
        <f t="shared" si="435"/>
        <v>0</v>
      </c>
      <c r="L531" s="35">
        <f t="shared" si="435"/>
        <v>900</v>
      </c>
      <c r="M531" s="35">
        <f t="shared" si="435"/>
        <v>0</v>
      </c>
      <c r="N531" s="35">
        <f t="shared" si="435"/>
        <v>0</v>
      </c>
      <c r="O531" s="35">
        <f t="shared" si="435"/>
        <v>0</v>
      </c>
      <c r="P531" s="35">
        <f t="shared" si="435"/>
        <v>0</v>
      </c>
      <c r="Q531" s="35">
        <f t="shared" si="435"/>
        <v>0</v>
      </c>
      <c r="R531" s="35">
        <f t="shared" si="435"/>
        <v>900</v>
      </c>
      <c r="S531" s="35">
        <f t="shared" si="435"/>
        <v>0</v>
      </c>
      <c r="T531" s="35">
        <f t="shared" si="435"/>
        <v>0</v>
      </c>
      <c r="U531" s="35">
        <f t="shared" si="435"/>
        <v>0</v>
      </c>
      <c r="V531" s="35">
        <f t="shared" si="435"/>
        <v>0</v>
      </c>
      <c r="W531" s="35">
        <f t="shared" si="435"/>
        <v>0</v>
      </c>
      <c r="X531" s="35">
        <f t="shared" si="435"/>
        <v>900</v>
      </c>
      <c r="Y531" s="35">
        <f t="shared" si="435"/>
        <v>0</v>
      </c>
    </row>
    <row r="532" spans="1:25" s="39" customFormat="1" ht="16.5">
      <c r="A532" s="32" t="s">
        <v>313</v>
      </c>
      <c r="B532" s="33" t="s">
        <v>51</v>
      </c>
      <c r="C532" s="33" t="s">
        <v>296</v>
      </c>
      <c r="D532" s="52" t="s">
        <v>314</v>
      </c>
      <c r="E532" s="33"/>
      <c r="F532" s="35">
        <f>F533+F536</f>
        <v>900</v>
      </c>
      <c r="G532" s="35">
        <f>G533+G536</f>
        <v>0</v>
      </c>
      <c r="H532" s="35">
        <f t="shared" ref="H532:M532" si="436">H533+H536</f>
        <v>0</v>
      </c>
      <c r="I532" s="35">
        <f t="shared" si="436"/>
        <v>0</v>
      </c>
      <c r="J532" s="35">
        <f t="shared" si="436"/>
        <v>0</v>
      </c>
      <c r="K532" s="35">
        <f t="shared" si="436"/>
        <v>0</v>
      </c>
      <c r="L532" s="35">
        <f t="shared" si="436"/>
        <v>900</v>
      </c>
      <c r="M532" s="35">
        <f t="shared" si="436"/>
        <v>0</v>
      </c>
      <c r="N532" s="35">
        <f t="shared" ref="N532:S532" si="437">N533+N536</f>
        <v>0</v>
      </c>
      <c r="O532" s="35">
        <f t="shared" si="437"/>
        <v>0</v>
      </c>
      <c r="P532" s="35">
        <f t="shared" si="437"/>
        <v>0</v>
      </c>
      <c r="Q532" s="35">
        <f t="shared" si="437"/>
        <v>0</v>
      </c>
      <c r="R532" s="35">
        <f t="shared" si="437"/>
        <v>900</v>
      </c>
      <c r="S532" s="35">
        <f t="shared" si="437"/>
        <v>0</v>
      </c>
      <c r="T532" s="35">
        <f t="shared" ref="T532:Y532" si="438">T533+T536</f>
        <v>0</v>
      </c>
      <c r="U532" s="35">
        <f t="shared" si="438"/>
        <v>0</v>
      </c>
      <c r="V532" s="35">
        <f t="shared" si="438"/>
        <v>0</v>
      </c>
      <c r="W532" s="35">
        <f t="shared" si="438"/>
        <v>0</v>
      </c>
      <c r="X532" s="35">
        <f t="shared" si="438"/>
        <v>900</v>
      </c>
      <c r="Y532" s="35">
        <f t="shared" si="438"/>
        <v>0</v>
      </c>
    </row>
    <row r="533" spans="1:25" s="39" customFormat="1" ht="49.5">
      <c r="A533" s="32" t="s">
        <v>99</v>
      </c>
      <c r="B533" s="33" t="s">
        <v>51</v>
      </c>
      <c r="C533" s="33" t="s">
        <v>296</v>
      </c>
      <c r="D533" s="52" t="s">
        <v>314</v>
      </c>
      <c r="E533" s="40">
        <v>600</v>
      </c>
      <c r="F533" s="35">
        <f>F534+F535</f>
        <v>900</v>
      </c>
      <c r="G533" s="35">
        <f>G534+G535</f>
        <v>0</v>
      </c>
      <c r="H533" s="35">
        <f t="shared" ref="H533:M533" si="439">H534+H535</f>
        <v>0</v>
      </c>
      <c r="I533" s="35">
        <f t="shared" si="439"/>
        <v>0</v>
      </c>
      <c r="J533" s="35">
        <f t="shared" si="439"/>
        <v>0</v>
      </c>
      <c r="K533" s="35">
        <f t="shared" si="439"/>
        <v>0</v>
      </c>
      <c r="L533" s="35">
        <f t="shared" si="439"/>
        <v>900</v>
      </c>
      <c r="M533" s="35">
        <f t="shared" si="439"/>
        <v>0</v>
      </c>
      <c r="N533" s="35">
        <f t="shared" ref="N533:S533" si="440">N534+N535</f>
        <v>0</v>
      </c>
      <c r="O533" s="35">
        <f t="shared" si="440"/>
        <v>0</v>
      </c>
      <c r="P533" s="35">
        <f t="shared" si="440"/>
        <v>0</v>
      </c>
      <c r="Q533" s="35">
        <f t="shared" si="440"/>
        <v>0</v>
      </c>
      <c r="R533" s="35">
        <f t="shared" si="440"/>
        <v>900</v>
      </c>
      <c r="S533" s="35">
        <f t="shared" si="440"/>
        <v>0</v>
      </c>
      <c r="T533" s="35">
        <f t="shared" ref="T533:Y533" si="441">T534+T535</f>
        <v>0</v>
      </c>
      <c r="U533" s="35">
        <f t="shared" si="441"/>
        <v>0</v>
      </c>
      <c r="V533" s="35">
        <f t="shared" si="441"/>
        <v>0</v>
      </c>
      <c r="W533" s="35">
        <f t="shared" si="441"/>
        <v>0</v>
      </c>
      <c r="X533" s="35">
        <f t="shared" si="441"/>
        <v>900</v>
      </c>
      <c r="Y533" s="35">
        <f t="shared" si="441"/>
        <v>0</v>
      </c>
    </row>
    <row r="534" spans="1:25" s="39" customFormat="1" ht="16.5">
      <c r="A534" s="32" t="s">
        <v>100</v>
      </c>
      <c r="B534" s="33" t="s">
        <v>51</v>
      </c>
      <c r="C534" s="33" t="s">
        <v>296</v>
      </c>
      <c r="D534" s="52" t="s">
        <v>314</v>
      </c>
      <c r="E534" s="40">
        <v>620</v>
      </c>
      <c r="F534" s="35">
        <v>900</v>
      </c>
      <c r="G534" s="35"/>
      <c r="H534" s="36"/>
      <c r="I534" s="36"/>
      <c r="J534" s="36"/>
      <c r="K534" s="37"/>
      <c r="L534" s="35">
        <f>F534+H534+I534+J534+K534</f>
        <v>900</v>
      </c>
      <c r="M534" s="35">
        <f>G534+K534</f>
        <v>0</v>
      </c>
      <c r="N534" s="36"/>
      <c r="O534" s="36"/>
      <c r="P534" s="36"/>
      <c r="Q534" s="37"/>
      <c r="R534" s="35">
        <f>L534+N534+O534+P534+Q534</f>
        <v>900</v>
      </c>
      <c r="S534" s="35">
        <f>M534+Q534</f>
        <v>0</v>
      </c>
      <c r="T534" s="36"/>
      <c r="U534" s="36"/>
      <c r="V534" s="36"/>
      <c r="W534" s="37"/>
      <c r="X534" s="35">
        <f>R534+T534+U534+V534+W534</f>
        <v>900</v>
      </c>
      <c r="Y534" s="35">
        <f>S534+W534</f>
        <v>0</v>
      </c>
    </row>
    <row r="535" spans="1:25" s="109" customFormat="1" ht="66" hidden="1">
      <c r="A535" s="32" t="s">
        <v>177</v>
      </c>
      <c r="B535" s="33" t="s">
        <v>51</v>
      </c>
      <c r="C535" s="33" t="s">
        <v>296</v>
      </c>
      <c r="D535" s="52" t="s">
        <v>314</v>
      </c>
      <c r="E535" s="40">
        <v>630</v>
      </c>
      <c r="F535" s="108"/>
      <c r="G535" s="108"/>
      <c r="H535" s="36"/>
      <c r="I535" s="36"/>
      <c r="J535" s="36"/>
      <c r="K535" s="37"/>
      <c r="L535" s="35">
        <f>F535+H535+I535+J535+K535</f>
        <v>0</v>
      </c>
      <c r="M535" s="35">
        <f>G535+K535</f>
        <v>0</v>
      </c>
      <c r="N535" s="36"/>
      <c r="O535" s="36"/>
      <c r="P535" s="36"/>
      <c r="Q535" s="37"/>
      <c r="R535" s="35">
        <f>L535+N535+O535+P535+Q535</f>
        <v>0</v>
      </c>
      <c r="S535" s="35">
        <f>M535+Q535</f>
        <v>0</v>
      </c>
      <c r="T535" s="36"/>
      <c r="U535" s="36"/>
      <c r="V535" s="36"/>
      <c r="W535" s="37"/>
      <c r="X535" s="35">
        <f>R535+T535+U535+V535+W535</f>
        <v>0</v>
      </c>
      <c r="Y535" s="35">
        <f>S535+W535</f>
        <v>0</v>
      </c>
    </row>
    <row r="536" spans="1:25" s="109" customFormat="1" ht="16.5" hidden="1">
      <c r="A536" s="32" t="s">
        <v>47</v>
      </c>
      <c r="B536" s="33" t="s">
        <v>51</v>
      </c>
      <c r="C536" s="33" t="s">
        <v>296</v>
      </c>
      <c r="D536" s="52" t="s">
        <v>314</v>
      </c>
      <c r="E536" s="40">
        <v>800</v>
      </c>
      <c r="F536" s="108"/>
      <c r="G536" s="108"/>
      <c r="H536" s="110"/>
      <c r="I536" s="110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  <c r="X536" s="110"/>
      <c r="Y536" s="110"/>
    </row>
    <row r="537" spans="1:25" s="109" customFormat="1" ht="66" hidden="1">
      <c r="A537" s="32" t="s">
        <v>248</v>
      </c>
      <c r="B537" s="33" t="s">
        <v>51</v>
      </c>
      <c r="C537" s="33" t="s">
        <v>296</v>
      </c>
      <c r="D537" s="52" t="s">
        <v>314</v>
      </c>
      <c r="E537" s="40">
        <v>810</v>
      </c>
      <c r="F537" s="108"/>
      <c r="G537" s="108"/>
      <c r="H537" s="36"/>
      <c r="I537" s="36"/>
      <c r="J537" s="36"/>
      <c r="K537" s="37"/>
      <c r="L537" s="35">
        <f>F537+H537+I537+J537+K537</f>
        <v>0</v>
      </c>
      <c r="M537" s="35">
        <f>G537+K537</f>
        <v>0</v>
      </c>
      <c r="N537" s="36"/>
      <c r="O537" s="36"/>
      <c r="P537" s="36"/>
      <c r="Q537" s="37"/>
      <c r="R537" s="35">
        <f>L537+N537+O537+P537+Q537</f>
        <v>0</v>
      </c>
      <c r="S537" s="35">
        <f>M537+Q537</f>
        <v>0</v>
      </c>
      <c r="T537" s="36"/>
      <c r="U537" s="36"/>
      <c r="V537" s="36"/>
      <c r="W537" s="37"/>
      <c r="X537" s="35">
        <f>R537+T537+U537+V537+W537</f>
        <v>0</v>
      </c>
      <c r="Y537" s="35">
        <f>S537+W537</f>
        <v>0</v>
      </c>
    </row>
    <row r="538" spans="1:25" s="109" customFormat="1" ht="33" hidden="1">
      <c r="A538" s="32" t="s">
        <v>315</v>
      </c>
      <c r="B538" s="33" t="s">
        <v>51</v>
      </c>
      <c r="C538" s="33" t="s">
        <v>296</v>
      </c>
      <c r="D538" s="52" t="s">
        <v>316</v>
      </c>
      <c r="E538" s="33"/>
      <c r="F538" s="108"/>
      <c r="G538" s="108"/>
      <c r="H538" s="110"/>
      <c r="I538" s="110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  <c r="X538" s="110"/>
      <c r="Y538" s="110"/>
    </row>
    <row r="539" spans="1:25" s="109" customFormat="1" ht="49.5" hidden="1">
      <c r="A539" s="32" t="s">
        <v>99</v>
      </c>
      <c r="B539" s="33" t="s">
        <v>51</v>
      </c>
      <c r="C539" s="33" t="s">
        <v>296</v>
      </c>
      <c r="D539" s="52" t="s">
        <v>316</v>
      </c>
      <c r="E539" s="40">
        <v>600</v>
      </c>
      <c r="F539" s="108"/>
      <c r="G539" s="108"/>
      <c r="H539" s="110"/>
      <c r="I539" s="110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</row>
    <row r="540" spans="1:25" s="109" customFormat="1" ht="16.5" hidden="1">
      <c r="A540" s="32" t="s">
        <v>100</v>
      </c>
      <c r="B540" s="33" t="s">
        <v>51</v>
      </c>
      <c r="C540" s="33" t="s">
        <v>296</v>
      </c>
      <c r="D540" s="52" t="s">
        <v>316</v>
      </c>
      <c r="E540" s="40">
        <v>620</v>
      </c>
      <c r="F540" s="108"/>
      <c r="G540" s="108"/>
      <c r="H540" s="36"/>
      <c r="I540" s="36"/>
      <c r="J540" s="36"/>
      <c r="K540" s="37"/>
      <c r="L540" s="35">
        <f>F540+H540+I540+J540+K540</f>
        <v>0</v>
      </c>
      <c r="M540" s="35">
        <f>G540+K540</f>
        <v>0</v>
      </c>
      <c r="N540" s="36"/>
      <c r="O540" s="36"/>
      <c r="P540" s="36"/>
      <c r="Q540" s="37"/>
      <c r="R540" s="35">
        <f>L540+N540+O540+P540+Q540</f>
        <v>0</v>
      </c>
      <c r="S540" s="35">
        <f>M540+Q540</f>
        <v>0</v>
      </c>
      <c r="T540" s="36"/>
      <c r="U540" s="36"/>
      <c r="V540" s="36"/>
      <c r="W540" s="37"/>
      <c r="X540" s="35">
        <f>R540+T540+U540+V540+W540</f>
        <v>0</v>
      </c>
      <c r="Y540" s="35">
        <f>S540+W540</f>
        <v>0</v>
      </c>
    </row>
    <row r="541" spans="1:25" s="109" customFormat="1" ht="66" hidden="1">
      <c r="A541" s="32" t="s">
        <v>317</v>
      </c>
      <c r="B541" s="33" t="s">
        <v>51</v>
      </c>
      <c r="C541" s="33" t="s">
        <v>296</v>
      </c>
      <c r="D541" s="52" t="s">
        <v>318</v>
      </c>
      <c r="E541" s="33"/>
      <c r="F541" s="108"/>
      <c r="G541" s="108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</row>
    <row r="542" spans="1:25" s="109" customFormat="1" ht="16.5" hidden="1">
      <c r="A542" s="32" t="s">
        <v>47</v>
      </c>
      <c r="B542" s="33" t="s">
        <v>51</v>
      </c>
      <c r="C542" s="33" t="s">
        <v>296</v>
      </c>
      <c r="D542" s="52" t="s">
        <v>318</v>
      </c>
      <c r="E542" s="40">
        <v>800</v>
      </c>
      <c r="F542" s="108"/>
      <c r="G542" s="108"/>
      <c r="H542" s="110"/>
      <c r="I542" s="110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  <c r="X542" s="110"/>
      <c r="Y542" s="110"/>
    </row>
    <row r="543" spans="1:25" s="109" customFormat="1" ht="66" hidden="1">
      <c r="A543" s="32" t="s">
        <v>248</v>
      </c>
      <c r="B543" s="33" t="s">
        <v>51</v>
      </c>
      <c r="C543" s="33" t="s">
        <v>296</v>
      </c>
      <c r="D543" s="52" t="s">
        <v>318</v>
      </c>
      <c r="E543" s="40">
        <v>810</v>
      </c>
      <c r="F543" s="108"/>
      <c r="G543" s="108"/>
      <c r="H543" s="36"/>
      <c r="I543" s="36"/>
      <c r="J543" s="36"/>
      <c r="K543" s="37"/>
      <c r="L543" s="35">
        <f>F543+H543+I543+J543+K543</f>
        <v>0</v>
      </c>
      <c r="M543" s="35">
        <f>G543+K543</f>
        <v>0</v>
      </c>
      <c r="N543" s="36"/>
      <c r="O543" s="36"/>
      <c r="P543" s="36"/>
      <c r="Q543" s="37"/>
      <c r="R543" s="35">
        <f>L543+N543+O543+P543+Q543</f>
        <v>0</v>
      </c>
      <c r="S543" s="35">
        <f>M543+Q543</f>
        <v>0</v>
      </c>
      <c r="T543" s="36"/>
      <c r="U543" s="36"/>
      <c r="V543" s="36"/>
      <c r="W543" s="37"/>
      <c r="X543" s="35">
        <f>R543+T543+U543+V543+W543</f>
        <v>0</v>
      </c>
      <c r="Y543" s="35">
        <f>S543+W543</f>
        <v>0</v>
      </c>
    </row>
    <row r="544" spans="1:25" s="109" customFormat="1" ht="49.5" hidden="1">
      <c r="A544" s="32" t="s">
        <v>319</v>
      </c>
      <c r="B544" s="33" t="s">
        <v>51</v>
      </c>
      <c r="C544" s="33" t="s">
        <v>296</v>
      </c>
      <c r="D544" s="52" t="s">
        <v>238</v>
      </c>
      <c r="E544" s="33"/>
      <c r="F544" s="108"/>
      <c r="G544" s="108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</row>
    <row r="545" spans="1:25" s="109" customFormat="1" ht="49.5" hidden="1">
      <c r="A545" s="32" t="s">
        <v>239</v>
      </c>
      <c r="B545" s="33" t="s">
        <v>51</v>
      </c>
      <c r="C545" s="33" t="s">
        <v>296</v>
      </c>
      <c r="D545" s="52" t="s">
        <v>240</v>
      </c>
      <c r="E545" s="33"/>
      <c r="F545" s="108"/>
      <c r="G545" s="108"/>
      <c r="H545" s="110"/>
      <c r="I545" s="110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  <c r="X545" s="110"/>
      <c r="Y545" s="110"/>
    </row>
    <row r="546" spans="1:25" s="109" customFormat="1" ht="16.5" hidden="1">
      <c r="A546" s="32" t="s">
        <v>85</v>
      </c>
      <c r="B546" s="33" t="s">
        <v>51</v>
      </c>
      <c r="C546" s="33" t="s">
        <v>296</v>
      </c>
      <c r="D546" s="52" t="s">
        <v>320</v>
      </c>
      <c r="E546" s="33"/>
      <c r="F546" s="108"/>
      <c r="G546" s="108"/>
      <c r="H546" s="110"/>
      <c r="I546" s="110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  <c r="X546" s="110"/>
      <c r="Y546" s="110"/>
    </row>
    <row r="547" spans="1:25" s="109" customFormat="1" ht="16.5" hidden="1">
      <c r="A547" s="48" t="s">
        <v>242</v>
      </c>
      <c r="B547" s="33" t="s">
        <v>51</v>
      </c>
      <c r="C547" s="33" t="s">
        <v>296</v>
      </c>
      <c r="D547" s="52" t="s">
        <v>321</v>
      </c>
      <c r="E547" s="33"/>
      <c r="F547" s="108"/>
      <c r="G547" s="108"/>
      <c r="H547" s="110"/>
      <c r="I547" s="110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  <c r="X547" s="110"/>
      <c r="Y547" s="110"/>
    </row>
    <row r="548" spans="1:25" s="109" customFormat="1" ht="33" hidden="1">
      <c r="A548" s="32" t="s">
        <v>42</v>
      </c>
      <c r="B548" s="33" t="s">
        <v>51</v>
      </c>
      <c r="C548" s="33" t="s">
        <v>296</v>
      </c>
      <c r="D548" s="52" t="s">
        <v>321</v>
      </c>
      <c r="E548" s="40">
        <v>200</v>
      </c>
      <c r="F548" s="108"/>
      <c r="G548" s="108"/>
      <c r="H548" s="110"/>
      <c r="I548" s="110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  <c r="X548" s="110"/>
      <c r="Y548" s="110"/>
    </row>
    <row r="549" spans="1:25" s="185" customFormat="1" ht="49.5" hidden="1">
      <c r="A549" s="72" t="s">
        <v>43</v>
      </c>
      <c r="B549" s="64" t="s">
        <v>51</v>
      </c>
      <c r="C549" s="64" t="s">
        <v>296</v>
      </c>
      <c r="D549" s="98" t="s">
        <v>321</v>
      </c>
      <c r="E549" s="66">
        <v>240</v>
      </c>
      <c r="F549" s="110"/>
      <c r="G549" s="110"/>
      <c r="H549" s="56"/>
      <c r="I549" s="56"/>
      <c r="J549" s="56"/>
      <c r="K549" s="56"/>
      <c r="L549" s="56">
        <f>F549+H549+I549+J549+K549</f>
        <v>0</v>
      </c>
      <c r="M549" s="56">
        <f>G549+K549</f>
        <v>0</v>
      </c>
      <c r="N549" s="56"/>
      <c r="O549" s="56"/>
      <c r="P549" s="56"/>
      <c r="Q549" s="56"/>
      <c r="R549" s="56">
        <f>L549+N549+O549+P549+Q549</f>
        <v>0</v>
      </c>
      <c r="S549" s="56">
        <f>M549+Q549</f>
        <v>0</v>
      </c>
      <c r="T549" s="56"/>
      <c r="U549" s="56"/>
      <c r="V549" s="56"/>
      <c r="W549" s="56"/>
      <c r="X549" s="56">
        <f>R549+T549+U549+V549+W549</f>
        <v>0</v>
      </c>
      <c r="Y549" s="56">
        <f>S549+W549</f>
        <v>0</v>
      </c>
    </row>
    <row r="550" spans="1:25" s="39" customFormat="1" ht="49.5">
      <c r="A550" s="32" t="s">
        <v>322</v>
      </c>
      <c r="B550" s="33" t="s">
        <v>51</v>
      </c>
      <c r="C550" s="33" t="s">
        <v>296</v>
      </c>
      <c r="D550" s="34" t="s">
        <v>323</v>
      </c>
      <c r="E550" s="33"/>
      <c r="F550" s="35">
        <f>F551</f>
        <v>465</v>
      </c>
      <c r="G550" s="35">
        <f>G551</f>
        <v>0</v>
      </c>
      <c r="H550" s="35">
        <f t="shared" ref="H550:W553" si="442">H551</f>
        <v>0</v>
      </c>
      <c r="I550" s="35">
        <f t="shared" si="442"/>
        <v>0</v>
      </c>
      <c r="J550" s="35">
        <f t="shared" si="442"/>
        <v>0</v>
      </c>
      <c r="K550" s="35">
        <f t="shared" si="442"/>
        <v>0</v>
      </c>
      <c r="L550" s="35">
        <f t="shared" si="442"/>
        <v>465</v>
      </c>
      <c r="M550" s="35">
        <f t="shared" si="442"/>
        <v>0</v>
      </c>
      <c r="N550" s="35">
        <f t="shared" si="442"/>
        <v>0</v>
      </c>
      <c r="O550" s="35">
        <f t="shared" si="442"/>
        <v>0</v>
      </c>
      <c r="P550" s="35">
        <f t="shared" si="442"/>
        <v>0</v>
      </c>
      <c r="Q550" s="35">
        <f t="shared" si="442"/>
        <v>0</v>
      </c>
      <c r="R550" s="35">
        <f t="shared" si="442"/>
        <v>465</v>
      </c>
      <c r="S550" s="35">
        <f t="shared" si="442"/>
        <v>0</v>
      </c>
      <c r="T550" s="35">
        <f t="shared" si="442"/>
        <v>0</v>
      </c>
      <c r="U550" s="35">
        <f t="shared" si="442"/>
        <v>0</v>
      </c>
      <c r="V550" s="35">
        <f t="shared" si="442"/>
        <v>0</v>
      </c>
      <c r="W550" s="35">
        <f t="shared" si="442"/>
        <v>0</v>
      </c>
      <c r="X550" s="35">
        <f t="shared" ref="T550:Y553" si="443">X551</f>
        <v>465</v>
      </c>
      <c r="Y550" s="35">
        <f t="shared" si="443"/>
        <v>0</v>
      </c>
    </row>
    <row r="551" spans="1:25" s="39" customFormat="1" ht="16.5">
      <c r="A551" s="32" t="s">
        <v>85</v>
      </c>
      <c r="B551" s="33" t="s">
        <v>51</v>
      </c>
      <c r="C551" s="33" t="s">
        <v>296</v>
      </c>
      <c r="D551" s="34" t="s">
        <v>324</v>
      </c>
      <c r="E551" s="33"/>
      <c r="F551" s="35">
        <f t="shared" ref="F551:G553" si="444">F552</f>
        <v>465</v>
      </c>
      <c r="G551" s="35">
        <f t="shared" si="444"/>
        <v>0</v>
      </c>
      <c r="H551" s="35">
        <f t="shared" si="442"/>
        <v>0</v>
      </c>
      <c r="I551" s="35">
        <f t="shared" si="442"/>
        <v>0</v>
      </c>
      <c r="J551" s="35">
        <f t="shared" si="442"/>
        <v>0</v>
      </c>
      <c r="K551" s="35">
        <f t="shared" si="442"/>
        <v>0</v>
      </c>
      <c r="L551" s="35">
        <f t="shared" si="442"/>
        <v>465</v>
      </c>
      <c r="M551" s="35">
        <f t="shared" si="442"/>
        <v>0</v>
      </c>
      <c r="N551" s="35">
        <f t="shared" si="442"/>
        <v>0</v>
      </c>
      <c r="O551" s="35">
        <f t="shared" si="442"/>
        <v>0</v>
      </c>
      <c r="P551" s="35">
        <f t="shared" si="442"/>
        <v>0</v>
      </c>
      <c r="Q551" s="35">
        <f t="shared" si="442"/>
        <v>0</v>
      </c>
      <c r="R551" s="35">
        <f t="shared" si="442"/>
        <v>465</v>
      </c>
      <c r="S551" s="35">
        <f t="shared" si="442"/>
        <v>0</v>
      </c>
      <c r="T551" s="35">
        <f t="shared" si="443"/>
        <v>0</v>
      </c>
      <c r="U551" s="35">
        <f t="shared" si="443"/>
        <v>0</v>
      </c>
      <c r="V551" s="35">
        <f t="shared" si="443"/>
        <v>0</v>
      </c>
      <c r="W551" s="35">
        <f t="shared" si="443"/>
        <v>0</v>
      </c>
      <c r="X551" s="35">
        <f t="shared" si="443"/>
        <v>465</v>
      </c>
      <c r="Y551" s="35">
        <f t="shared" si="443"/>
        <v>0</v>
      </c>
    </row>
    <row r="552" spans="1:25" s="39" customFormat="1" ht="16.5">
      <c r="A552" s="32" t="s">
        <v>313</v>
      </c>
      <c r="B552" s="33" t="s">
        <v>51</v>
      </c>
      <c r="C552" s="33" t="s">
        <v>296</v>
      </c>
      <c r="D552" s="34" t="s">
        <v>325</v>
      </c>
      <c r="E552" s="33"/>
      <c r="F552" s="35">
        <f t="shared" si="444"/>
        <v>465</v>
      </c>
      <c r="G552" s="35">
        <f t="shared" si="444"/>
        <v>0</v>
      </c>
      <c r="H552" s="35">
        <f t="shared" si="442"/>
        <v>0</v>
      </c>
      <c r="I552" s="35">
        <f t="shared" si="442"/>
        <v>0</v>
      </c>
      <c r="J552" s="35">
        <f t="shared" si="442"/>
        <v>0</v>
      </c>
      <c r="K552" s="35">
        <f t="shared" si="442"/>
        <v>0</v>
      </c>
      <c r="L552" s="35">
        <f t="shared" si="442"/>
        <v>465</v>
      </c>
      <c r="M552" s="35">
        <f t="shared" si="442"/>
        <v>0</v>
      </c>
      <c r="N552" s="35">
        <f t="shared" si="442"/>
        <v>0</v>
      </c>
      <c r="O552" s="35">
        <f t="shared" si="442"/>
        <v>0</v>
      </c>
      <c r="P552" s="35">
        <f t="shared" si="442"/>
        <v>0</v>
      </c>
      <c r="Q552" s="35">
        <f t="shared" si="442"/>
        <v>0</v>
      </c>
      <c r="R552" s="35">
        <f t="shared" si="442"/>
        <v>465</v>
      </c>
      <c r="S552" s="35">
        <f t="shared" si="442"/>
        <v>0</v>
      </c>
      <c r="T552" s="35">
        <f t="shared" si="443"/>
        <v>0</v>
      </c>
      <c r="U552" s="35">
        <f t="shared" si="443"/>
        <v>0</v>
      </c>
      <c r="V552" s="35">
        <f t="shared" si="443"/>
        <v>0</v>
      </c>
      <c r="W552" s="35">
        <f t="shared" si="443"/>
        <v>0</v>
      </c>
      <c r="X552" s="35">
        <f t="shared" si="443"/>
        <v>465</v>
      </c>
      <c r="Y552" s="35">
        <f t="shared" si="443"/>
        <v>0</v>
      </c>
    </row>
    <row r="553" spans="1:25" s="39" customFormat="1" ht="33">
      <c r="A553" s="32" t="s">
        <v>42</v>
      </c>
      <c r="B553" s="33" t="s">
        <v>51</v>
      </c>
      <c r="C553" s="33" t="s">
        <v>296</v>
      </c>
      <c r="D553" s="34" t="s">
        <v>325</v>
      </c>
      <c r="E553" s="40">
        <v>200</v>
      </c>
      <c r="F553" s="35">
        <f t="shared" si="444"/>
        <v>465</v>
      </c>
      <c r="G553" s="35">
        <f t="shared" si="444"/>
        <v>0</v>
      </c>
      <c r="H553" s="35">
        <f t="shared" si="442"/>
        <v>0</v>
      </c>
      <c r="I553" s="35">
        <f t="shared" si="442"/>
        <v>0</v>
      </c>
      <c r="J553" s="35">
        <f t="shared" si="442"/>
        <v>0</v>
      </c>
      <c r="K553" s="35">
        <f t="shared" si="442"/>
        <v>0</v>
      </c>
      <c r="L553" s="35">
        <f t="shared" si="442"/>
        <v>465</v>
      </c>
      <c r="M553" s="35">
        <f t="shared" si="442"/>
        <v>0</v>
      </c>
      <c r="N553" s="35">
        <f t="shared" si="442"/>
        <v>0</v>
      </c>
      <c r="O553" s="35">
        <f t="shared" si="442"/>
        <v>0</v>
      </c>
      <c r="P553" s="35">
        <f t="shared" si="442"/>
        <v>0</v>
      </c>
      <c r="Q553" s="35">
        <f t="shared" si="442"/>
        <v>0</v>
      </c>
      <c r="R553" s="35">
        <f t="shared" si="442"/>
        <v>465</v>
      </c>
      <c r="S553" s="35">
        <f t="shared" si="442"/>
        <v>0</v>
      </c>
      <c r="T553" s="35">
        <f t="shared" si="443"/>
        <v>0</v>
      </c>
      <c r="U553" s="35">
        <f t="shared" si="443"/>
        <v>0</v>
      </c>
      <c r="V553" s="35">
        <f t="shared" si="443"/>
        <v>0</v>
      </c>
      <c r="W553" s="35">
        <f t="shared" si="443"/>
        <v>0</v>
      </c>
      <c r="X553" s="35">
        <f t="shared" si="443"/>
        <v>465</v>
      </c>
      <c r="Y553" s="35">
        <f t="shared" si="443"/>
        <v>0</v>
      </c>
    </row>
    <row r="554" spans="1:25" s="39" customFormat="1" ht="49.5">
      <c r="A554" s="42" t="s">
        <v>43</v>
      </c>
      <c r="B554" s="33" t="s">
        <v>51</v>
      </c>
      <c r="C554" s="33" t="s">
        <v>296</v>
      </c>
      <c r="D554" s="34" t="s">
        <v>325</v>
      </c>
      <c r="E554" s="40">
        <v>240</v>
      </c>
      <c r="F554" s="35">
        <v>465</v>
      </c>
      <c r="G554" s="35"/>
      <c r="H554" s="36"/>
      <c r="I554" s="36"/>
      <c r="J554" s="36"/>
      <c r="K554" s="37"/>
      <c r="L554" s="35">
        <f>F554+H554+I554+J554+K554</f>
        <v>465</v>
      </c>
      <c r="M554" s="35">
        <f>G554+K554</f>
        <v>0</v>
      </c>
      <c r="N554" s="36"/>
      <c r="O554" s="36"/>
      <c r="P554" s="36"/>
      <c r="Q554" s="37"/>
      <c r="R554" s="35">
        <f>L554+N554+O554+P554+Q554</f>
        <v>465</v>
      </c>
      <c r="S554" s="35">
        <f>M554+Q554</f>
        <v>0</v>
      </c>
      <c r="T554" s="36"/>
      <c r="U554" s="36"/>
      <c r="V554" s="36"/>
      <c r="W554" s="37"/>
      <c r="X554" s="35">
        <f>R554+T554+U554+V554+W554</f>
        <v>465</v>
      </c>
      <c r="Y554" s="35">
        <f>S554+W554</f>
        <v>0</v>
      </c>
    </row>
    <row r="555" spans="1:25" s="39" customFormat="1" ht="16.5">
      <c r="A555" s="32" t="s">
        <v>33</v>
      </c>
      <c r="B555" s="33" t="s">
        <v>51</v>
      </c>
      <c r="C555" s="33" t="s">
        <v>296</v>
      </c>
      <c r="D555" s="45" t="s">
        <v>34</v>
      </c>
      <c r="E555" s="33"/>
      <c r="F555" s="35">
        <f>F556+F571</f>
        <v>4346</v>
      </c>
      <c r="G555" s="35">
        <f>G556+G571</f>
        <v>0</v>
      </c>
      <c r="H555" s="35">
        <f t="shared" ref="H555:M555" si="445">H556+H571</f>
        <v>0</v>
      </c>
      <c r="I555" s="35">
        <f t="shared" si="445"/>
        <v>0</v>
      </c>
      <c r="J555" s="35">
        <f t="shared" si="445"/>
        <v>0</v>
      </c>
      <c r="K555" s="35">
        <f t="shared" si="445"/>
        <v>0</v>
      </c>
      <c r="L555" s="35">
        <f t="shared" si="445"/>
        <v>4346</v>
      </c>
      <c r="M555" s="35">
        <f t="shared" si="445"/>
        <v>0</v>
      </c>
      <c r="N555" s="35">
        <f t="shared" ref="N555:S555" si="446">N556+N571</f>
        <v>0</v>
      </c>
      <c r="O555" s="35">
        <f t="shared" si="446"/>
        <v>0</v>
      </c>
      <c r="P555" s="35">
        <f t="shared" si="446"/>
        <v>0</v>
      </c>
      <c r="Q555" s="35">
        <f t="shared" si="446"/>
        <v>0</v>
      </c>
      <c r="R555" s="35">
        <f t="shared" si="446"/>
        <v>4346</v>
      </c>
      <c r="S555" s="35">
        <f t="shared" si="446"/>
        <v>0</v>
      </c>
      <c r="T555" s="35">
        <f t="shared" ref="T555:Y555" si="447">T556+T571</f>
        <v>0</v>
      </c>
      <c r="U555" s="35">
        <f t="shared" si="447"/>
        <v>0</v>
      </c>
      <c r="V555" s="35">
        <f t="shared" si="447"/>
        <v>0</v>
      </c>
      <c r="W555" s="35">
        <f t="shared" si="447"/>
        <v>0</v>
      </c>
      <c r="X555" s="35">
        <f t="shared" si="447"/>
        <v>4346</v>
      </c>
      <c r="Y555" s="35">
        <f t="shared" si="447"/>
        <v>0</v>
      </c>
    </row>
    <row r="556" spans="1:25" s="41" customFormat="1" ht="16.5">
      <c r="A556" s="103" t="s">
        <v>85</v>
      </c>
      <c r="B556" s="33" t="s">
        <v>51</v>
      </c>
      <c r="C556" s="33" t="s">
        <v>296</v>
      </c>
      <c r="D556" s="33" t="s">
        <v>154</v>
      </c>
      <c r="E556" s="33"/>
      <c r="F556" s="35">
        <f>F568+F557+F565</f>
        <v>4346</v>
      </c>
      <c r="G556" s="35">
        <f>G568+G557+G565</f>
        <v>0</v>
      </c>
      <c r="H556" s="35">
        <f t="shared" ref="H556:M556" si="448">H568+H557+H565</f>
        <v>0</v>
      </c>
      <c r="I556" s="35">
        <f t="shared" si="448"/>
        <v>0</v>
      </c>
      <c r="J556" s="35">
        <f t="shared" si="448"/>
        <v>0</v>
      </c>
      <c r="K556" s="35">
        <f t="shared" si="448"/>
        <v>0</v>
      </c>
      <c r="L556" s="35">
        <f t="shared" si="448"/>
        <v>4346</v>
      </c>
      <c r="M556" s="35">
        <f t="shared" si="448"/>
        <v>0</v>
      </c>
      <c r="N556" s="35">
        <f t="shared" ref="N556:S556" si="449">N568+N557+N565</f>
        <v>0</v>
      </c>
      <c r="O556" s="35">
        <f t="shared" si="449"/>
        <v>0</v>
      </c>
      <c r="P556" s="35">
        <f t="shared" si="449"/>
        <v>0</v>
      </c>
      <c r="Q556" s="35">
        <f t="shared" si="449"/>
        <v>0</v>
      </c>
      <c r="R556" s="35">
        <f t="shared" si="449"/>
        <v>4346</v>
      </c>
      <c r="S556" s="35">
        <f t="shared" si="449"/>
        <v>0</v>
      </c>
      <c r="T556" s="35">
        <f t="shared" ref="T556:Y556" si="450">T568+T557+T565</f>
        <v>0</v>
      </c>
      <c r="U556" s="35">
        <f t="shared" si="450"/>
        <v>0</v>
      </c>
      <c r="V556" s="35">
        <f t="shared" si="450"/>
        <v>0</v>
      </c>
      <c r="W556" s="35">
        <f t="shared" si="450"/>
        <v>0</v>
      </c>
      <c r="X556" s="35">
        <f t="shared" si="450"/>
        <v>4346</v>
      </c>
      <c r="Y556" s="35">
        <f t="shared" si="450"/>
        <v>0</v>
      </c>
    </row>
    <row r="557" spans="1:25" s="67" customFormat="1" ht="16.5" hidden="1">
      <c r="A557" s="104" t="s">
        <v>313</v>
      </c>
      <c r="B557" s="64" t="s">
        <v>51</v>
      </c>
      <c r="C557" s="64" t="s">
        <v>296</v>
      </c>
      <c r="D557" s="64" t="s">
        <v>326</v>
      </c>
      <c r="E557" s="64"/>
      <c r="F557" s="56">
        <f>F558+F560+F562</f>
        <v>0</v>
      </c>
      <c r="G557" s="56">
        <f>G558+G560+G562</f>
        <v>0</v>
      </c>
      <c r="H557" s="56">
        <f t="shared" ref="H557:M557" si="451">H558+H560+H562</f>
        <v>0</v>
      </c>
      <c r="I557" s="56">
        <f t="shared" si="451"/>
        <v>0</v>
      </c>
      <c r="J557" s="56">
        <f t="shared" si="451"/>
        <v>0</v>
      </c>
      <c r="K557" s="56">
        <f t="shared" si="451"/>
        <v>0</v>
      </c>
      <c r="L557" s="56">
        <f t="shared" si="451"/>
        <v>0</v>
      </c>
      <c r="M557" s="56">
        <f t="shared" si="451"/>
        <v>0</v>
      </c>
      <c r="N557" s="56">
        <f t="shared" ref="N557:S557" si="452">N558+N560+N562</f>
        <v>0</v>
      </c>
      <c r="O557" s="56">
        <f t="shared" si="452"/>
        <v>0</v>
      </c>
      <c r="P557" s="56">
        <f t="shared" si="452"/>
        <v>0</v>
      </c>
      <c r="Q557" s="56">
        <f t="shared" si="452"/>
        <v>0</v>
      </c>
      <c r="R557" s="56">
        <f t="shared" si="452"/>
        <v>0</v>
      </c>
      <c r="S557" s="56">
        <f t="shared" si="452"/>
        <v>0</v>
      </c>
      <c r="T557" s="56">
        <f t="shared" ref="T557:Y557" si="453">T558+T560+T562</f>
        <v>0</v>
      </c>
      <c r="U557" s="56">
        <f t="shared" si="453"/>
        <v>0</v>
      </c>
      <c r="V557" s="56">
        <f t="shared" si="453"/>
        <v>0</v>
      </c>
      <c r="W557" s="56">
        <f t="shared" si="453"/>
        <v>0</v>
      </c>
      <c r="X557" s="56">
        <f t="shared" si="453"/>
        <v>0</v>
      </c>
      <c r="Y557" s="56">
        <f t="shared" si="453"/>
        <v>0</v>
      </c>
    </row>
    <row r="558" spans="1:25" s="67" customFormat="1" ht="33" hidden="1">
      <c r="A558" s="80" t="s">
        <v>42</v>
      </c>
      <c r="B558" s="64" t="s">
        <v>51</v>
      </c>
      <c r="C558" s="64" t="s">
        <v>296</v>
      </c>
      <c r="D558" s="64" t="s">
        <v>326</v>
      </c>
      <c r="E558" s="66">
        <v>200</v>
      </c>
      <c r="F558" s="56">
        <f>F559</f>
        <v>0</v>
      </c>
      <c r="G558" s="56">
        <f>G559</f>
        <v>0</v>
      </c>
      <c r="H558" s="56">
        <f t="shared" ref="H558:Y558" si="454">H559</f>
        <v>0</v>
      </c>
      <c r="I558" s="56">
        <f t="shared" si="454"/>
        <v>0</v>
      </c>
      <c r="J558" s="56">
        <f t="shared" si="454"/>
        <v>0</v>
      </c>
      <c r="K558" s="56">
        <f t="shared" si="454"/>
        <v>0</v>
      </c>
      <c r="L558" s="56">
        <f t="shared" si="454"/>
        <v>0</v>
      </c>
      <c r="M558" s="56">
        <f t="shared" si="454"/>
        <v>0</v>
      </c>
      <c r="N558" s="56">
        <f t="shared" si="454"/>
        <v>0</v>
      </c>
      <c r="O558" s="56">
        <f t="shared" si="454"/>
        <v>0</v>
      </c>
      <c r="P558" s="56">
        <f t="shared" si="454"/>
        <v>0</v>
      </c>
      <c r="Q558" s="56">
        <f t="shared" si="454"/>
        <v>0</v>
      </c>
      <c r="R558" s="56">
        <f t="shared" si="454"/>
        <v>0</v>
      </c>
      <c r="S558" s="56">
        <f t="shared" si="454"/>
        <v>0</v>
      </c>
      <c r="T558" s="56">
        <f t="shared" si="454"/>
        <v>0</v>
      </c>
      <c r="U558" s="56">
        <f t="shared" si="454"/>
        <v>0</v>
      </c>
      <c r="V558" s="56">
        <f t="shared" si="454"/>
        <v>0</v>
      </c>
      <c r="W558" s="56">
        <f t="shared" si="454"/>
        <v>0</v>
      </c>
      <c r="X558" s="56">
        <f t="shared" si="454"/>
        <v>0</v>
      </c>
      <c r="Y558" s="56">
        <f t="shared" si="454"/>
        <v>0</v>
      </c>
    </row>
    <row r="559" spans="1:25" s="67" customFormat="1" ht="49.5" hidden="1">
      <c r="A559" s="72" t="s">
        <v>43</v>
      </c>
      <c r="B559" s="64" t="s">
        <v>51</v>
      </c>
      <c r="C559" s="64" t="s">
        <v>296</v>
      </c>
      <c r="D559" s="64" t="s">
        <v>326</v>
      </c>
      <c r="E559" s="66">
        <v>240</v>
      </c>
      <c r="F559" s="56"/>
      <c r="G559" s="56"/>
      <c r="H559" s="56"/>
      <c r="I559" s="56"/>
      <c r="J559" s="56"/>
      <c r="K559" s="56"/>
      <c r="L559" s="56">
        <f>F559+H559+I559+J559+K559</f>
        <v>0</v>
      </c>
      <c r="M559" s="56">
        <f>G559+K559</f>
        <v>0</v>
      </c>
      <c r="N559" s="56"/>
      <c r="O559" s="56"/>
      <c r="P559" s="56"/>
      <c r="Q559" s="56"/>
      <c r="R559" s="56">
        <f>L559+N559+O559+P559+Q559</f>
        <v>0</v>
      </c>
      <c r="S559" s="56">
        <f>M559+Q559</f>
        <v>0</v>
      </c>
      <c r="T559" s="56"/>
      <c r="U559" s="56"/>
      <c r="V559" s="56"/>
      <c r="W559" s="56"/>
      <c r="X559" s="56">
        <f>R559+T559+U559+V559+W559</f>
        <v>0</v>
      </c>
      <c r="Y559" s="56">
        <f>S559+W559</f>
        <v>0</v>
      </c>
    </row>
    <row r="560" spans="1:25" s="67" customFormat="1" ht="49.5" hidden="1">
      <c r="A560" s="80" t="s">
        <v>99</v>
      </c>
      <c r="B560" s="64" t="s">
        <v>51</v>
      </c>
      <c r="C560" s="64" t="s">
        <v>296</v>
      </c>
      <c r="D560" s="64" t="s">
        <v>326</v>
      </c>
      <c r="E560" s="66">
        <v>600</v>
      </c>
      <c r="F560" s="56">
        <f>F561</f>
        <v>0</v>
      </c>
      <c r="G560" s="56">
        <f>G561</f>
        <v>0</v>
      </c>
      <c r="H560" s="56">
        <f t="shared" ref="H560:Y560" si="455">H561</f>
        <v>0</v>
      </c>
      <c r="I560" s="56">
        <f t="shared" si="455"/>
        <v>0</v>
      </c>
      <c r="J560" s="56">
        <f t="shared" si="455"/>
        <v>0</v>
      </c>
      <c r="K560" s="56">
        <f t="shared" si="455"/>
        <v>0</v>
      </c>
      <c r="L560" s="56">
        <f t="shared" si="455"/>
        <v>0</v>
      </c>
      <c r="M560" s="56">
        <f t="shared" si="455"/>
        <v>0</v>
      </c>
      <c r="N560" s="56">
        <f t="shared" si="455"/>
        <v>0</v>
      </c>
      <c r="O560" s="56">
        <f t="shared" si="455"/>
        <v>0</v>
      </c>
      <c r="P560" s="56">
        <f t="shared" si="455"/>
        <v>0</v>
      </c>
      <c r="Q560" s="56">
        <f t="shared" si="455"/>
        <v>0</v>
      </c>
      <c r="R560" s="56">
        <f t="shared" si="455"/>
        <v>0</v>
      </c>
      <c r="S560" s="56">
        <f t="shared" si="455"/>
        <v>0</v>
      </c>
      <c r="T560" s="56">
        <f t="shared" si="455"/>
        <v>0</v>
      </c>
      <c r="U560" s="56">
        <f t="shared" si="455"/>
        <v>0</v>
      </c>
      <c r="V560" s="56">
        <f t="shared" si="455"/>
        <v>0</v>
      </c>
      <c r="W560" s="56">
        <f t="shared" si="455"/>
        <v>0</v>
      </c>
      <c r="X560" s="56">
        <f t="shared" si="455"/>
        <v>0</v>
      </c>
      <c r="Y560" s="56">
        <f t="shared" si="455"/>
        <v>0</v>
      </c>
    </row>
    <row r="561" spans="1:25" s="67" customFormat="1" ht="16.5" hidden="1">
      <c r="A561" s="80" t="s">
        <v>100</v>
      </c>
      <c r="B561" s="64" t="s">
        <v>51</v>
      </c>
      <c r="C561" s="64" t="s">
        <v>296</v>
      </c>
      <c r="D561" s="64" t="s">
        <v>326</v>
      </c>
      <c r="E561" s="66">
        <v>620</v>
      </c>
      <c r="F561" s="56"/>
      <c r="G561" s="56"/>
      <c r="H561" s="56"/>
      <c r="I561" s="56"/>
      <c r="J561" s="56"/>
      <c r="K561" s="56"/>
      <c r="L561" s="56">
        <f>F561+H561+I561+J561+K561</f>
        <v>0</v>
      </c>
      <c r="M561" s="56">
        <f>G561+K561</f>
        <v>0</v>
      </c>
      <c r="N561" s="56"/>
      <c r="O561" s="56"/>
      <c r="P561" s="56"/>
      <c r="Q561" s="56"/>
      <c r="R561" s="56">
        <f>L561+N561+O561+P561+Q561</f>
        <v>0</v>
      </c>
      <c r="S561" s="56">
        <f>M561+Q561</f>
        <v>0</v>
      </c>
      <c r="T561" s="56"/>
      <c r="U561" s="56"/>
      <c r="V561" s="56"/>
      <c r="W561" s="56"/>
      <c r="X561" s="56">
        <f>R561+T561+U561+V561+W561</f>
        <v>0</v>
      </c>
      <c r="Y561" s="56">
        <f>S561+W561</f>
        <v>0</v>
      </c>
    </row>
    <row r="562" spans="1:25" s="67" customFormat="1" ht="16.5" hidden="1">
      <c r="A562" s="80" t="s">
        <v>47</v>
      </c>
      <c r="B562" s="64" t="s">
        <v>51</v>
      </c>
      <c r="C562" s="64" t="s">
        <v>296</v>
      </c>
      <c r="D562" s="64" t="s">
        <v>326</v>
      </c>
      <c r="E562" s="66">
        <v>800</v>
      </c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</row>
    <row r="563" spans="1:25" s="67" customFormat="1" ht="16.5" hidden="1">
      <c r="A563" s="63" t="s">
        <v>48</v>
      </c>
      <c r="B563" s="64" t="s">
        <v>51</v>
      </c>
      <c r="C563" s="64" t="s">
        <v>296</v>
      </c>
      <c r="D563" s="64" t="s">
        <v>326</v>
      </c>
      <c r="E563" s="66">
        <v>830</v>
      </c>
      <c r="F563" s="60"/>
      <c r="G563" s="60"/>
      <c r="H563" s="56"/>
      <c r="I563" s="56"/>
      <c r="J563" s="56"/>
      <c r="K563" s="56"/>
      <c r="L563" s="56">
        <f>F563+H563+I563+J563+K563</f>
        <v>0</v>
      </c>
      <c r="M563" s="56">
        <f>G563+K563</f>
        <v>0</v>
      </c>
      <c r="N563" s="56"/>
      <c r="O563" s="56"/>
      <c r="P563" s="56"/>
      <c r="Q563" s="56"/>
      <c r="R563" s="56">
        <f>L563+N563+O563+P563+Q563</f>
        <v>0</v>
      </c>
      <c r="S563" s="56">
        <f>M563+Q563</f>
        <v>0</v>
      </c>
      <c r="T563" s="56"/>
      <c r="U563" s="56"/>
      <c r="V563" s="56"/>
      <c r="W563" s="56"/>
      <c r="X563" s="56">
        <f>R563+T563+U563+V563+W563</f>
        <v>0</v>
      </c>
      <c r="Y563" s="56">
        <f>S563+W563</f>
        <v>0</v>
      </c>
    </row>
    <row r="564" spans="1:25" s="67" customFormat="1" ht="16.5" hidden="1">
      <c r="A564" s="80" t="s">
        <v>327</v>
      </c>
      <c r="B564" s="64" t="s">
        <v>51</v>
      </c>
      <c r="C564" s="64" t="s">
        <v>296</v>
      </c>
      <c r="D564" s="64" t="s">
        <v>326</v>
      </c>
      <c r="E564" s="66">
        <v>850</v>
      </c>
      <c r="F564" s="60"/>
      <c r="G564" s="60"/>
      <c r="H564" s="56"/>
      <c r="I564" s="56"/>
      <c r="J564" s="56"/>
      <c r="K564" s="56"/>
      <c r="L564" s="56">
        <f>F564+H564+I564+J564+K564</f>
        <v>0</v>
      </c>
      <c r="M564" s="56">
        <f>G564+K564</f>
        <v>0</v>
      </c>
      <c r="N564" s="56"/>
      <c r="O564" s="56"/>
      <c r="P564" s="56"/>
      <c r="Q564" s="56"/>
      <c r="R564" s="56">
        <f>L564+N564+O564+P564+Q564</f>
        <v>0</v>
      </c>
      <c r="S564" s="56">
        <f>M564+Q564</f>
        <v>0</v>
      </c>
      <c r="T564" s="56"/>
      <c r="U564" s="56"/>
      <c r="V564" s="56"/>
      <c r="W564" s="56"/>
      <c r="X564" s="56">
        <f>R564+T564+U564+V564+W564</f>
        <v>0</v>
      </c>
      <c r="Y564" s="56">
        <f>S564+W564</f>
        <v>0</v>
      </c>
    </row>
    <row r="565" spans="1:25" s="67" customFormat="1" ht="16.5" hidden="1">
      <c r="A565" s="104" t="s">
        <v>303</v>
      </c>
      <c r="B565" s="64" t="s">
        <v>51</v>
      </c>
      <c r="C565" s="64" t="s">
        <v>296</v>
      </c>
      <c r="D565" s="64" t="s">
        <v>328</v>
      </c>
      <c r="E565" s="64"/>
      <c r="F565" s="56">
        <f>F566</f>
        <v>0</v>
      </c>
      <c r="G565" s="56">
        <f>G566</f>
        <v>0</v>
      </c>
      <c r="H565" s="56">
        <f t="shared" ref="H565:W566" si="456">H566</f>
        <v>0</v>
      </c>
      <c r="I565" s="56">
        <f t="shared" si="456"/>
        <v>0</v>
      </c>
      <c r="J565" s="56">
        <f t="shared" si="456"/>
        <v>0</v>
      </c>
      <c r="K565" s="56">
        <f t="shared" si="456"/>
        <v>0</v>
      </c>
      <c r="L565" s="56">
        <f t="shared" si="456"/>
        <v>0</v>
      </c>
      <c r="M565" s="56">
        <f t="shared" si="456"/>
        <v>0</v>
      </c>
      <c r="N565" s="56">
        <f t="shared" si="456"/>
        <v>0</v>
      </c>
      <c r="O565" s="56">
        <f t="shared" si="456"/>
        <v>0</v>
      </c>
      <c r="P565" s="56">
        <f t="shared" si="456"/>
        <v>0</v>
      </c>
      <c r="Q565" s="56">
        <f t="shared" si="456"/>
        <v>0</v>
      </c>
      <c r="R565" s="56">
        <f t="shared" si="456"/>
        <v>0</v>
      </c>
      <c r="S565" s="56">
        <f t="shared" si="456"/>
        <v>0</v>
      </c>
      <c r="T565" s="56">
        <f t="shared" si="456"/>
        <v>0</v>
      </c>
      <c r="U565" s="56">
        <f t="shared" si="456"/>
        <v>0</v>
      </c>
      <c r="V565" s="56">
        <f t="shared" si="456"/>
        <v>0</v>
      </c>
      <c r="W565" s="56">
        <f t="shared" si="456"/>
        <v>0</v>
      </c>
      <c r="X565" s="56">
        <f t="shared" ref="T565:Y566" si="457">X566</f>
        <v>0</v>
      </c>
      <c r="Y565" s="56">
        <f t="shared" si="457"/>
        <v>0</v>
      </c>
    </row>
    <row r="566" spans="1:25" s="67" customFormat="1" ht="33" hidden="1">
      <c r="A566" s="104" t="s">
        <v>329</v>
      </c>
      <c r="B566" s="64" t="s">
        <v>51</v>
      </c>
      <c r="C566" s="64" t="s">
        <v>296</v>
      </c>
      <c r="D566" s="64" t="s">
        <v>328</v>
      </c>
      <c r="E566" s="66">
        <v>200</v>
      </c>
      <c r="F566" s="56">
        <f>F567</f>
        <v>0</v>
      </c>
      <c r="G566" s="56">
        <f>G567</f>
        <v>0</v>
      </c>
      <c r="H566" s="56">
        <f t="shared" si="456"/>
        <v>0</v>
      </c>
      <c r="I566" s="56">
        <f t="shared" si="456"/>
        <v>0</v>
      </c>
      <c r="J566" s="56">
        <f t="shared" si="456"/>
        <v>0</v>
      </c>
      <c r="K566" s="56">
        <f t="shared" si="456"/>
        <v>0</v>
      </c>
      <c r="L566" s="56">
        <f t="shared" si="456"/>
        <v>0</v>
      </c>
      <c r="M566" s="56">
        <f t="shared" si="456"/>
        <v>0</v>
      </c>
      <c r="N566" s="56">
        <f t="shared" si="456"/>
        <v>0</v>
      </c>
      <c r="O566" s="56">
        <f t="shared" si="456"/>
        <v>0</v>
      </c>
      <c r="P566" s="56">
        <f t="shared" si="456"/>
        <v>0</v>
      </c>
      <c r="Q566" s="56">
        <f t="shared" si="456"/>
        <v>0</v>
      </c>
      <c r="R566" s="56">
        <f t="shared" si="456"/>
        <v>0</v>
      </c>
      <c r="S566" s="56">
        <f t="shared" si="456"/>
        <v>0</v>
      </c>
      <c r="T566" s="56">
        <f t="shared" si="457"/>
        <v>0</v>
      </c>
      <c r="U566" s="56">
        <f t="shared" si="457"/>
        <v>0</v>
      </c>
      <c r="V566" s="56">
        <f t="shared" si="457"/>
        <v>0</v>
      </c>
      <c r="W566" s="56">
        <f t="shared" si="457"/>
        <v>0</v>
      </c>
      <c r="X566" s="56">
        <f t="shared" si="457"/>
        <v>0</v>
      </c>
      <c r="Y566" s="56">
        <f t="shared" si="457"/>
        <v>0</v>
      </c>
    </row>
    <row r="567" spans="1:25" s="67" customFormat="1" ht="49.5" hidden="1">
      <c r="A567" s="104" t="s">
        <v>43</v>
      </c>
      <c r="B567" s="64" t="s">
        <v>51</v>
      </c>
      <c r="C567" s="64" t="s">
        <v>296</v>
      </c>
      <c r="D567" s="64" t="s">
        <v>328</v>
      </c>
      <c r="E567" s="66">
        <v>240</v>
      </c>
      <c r="F567" s="56"/>
      <c r="G567" s="56"/>
      <c r="H567" s="56"/>
      <c r="I567" s="56"/>
      <c r="J567" s="56"/>
      <c r="K567" s="56"/>
      <c r="L567" s="56">
        <f>F567+H567+I567+J567+K567</f>
        <v>0</v>
      </c>
      <c r="M567" s="56">
        <f>G567+K567</f>
        <v>0</v>
      </c>
      <c r="N567" s="56"/>
      <c r="O567" s="56"/>
      <c r="P567" s="56"/>
      <c r="Q567" s="56"/>
      <c r="R567" s="56">
        <f>L567+N567+O567+P567+Q567</f>
        <v>0</v>
      </c>
      <c r="S567" s="56">
        <f>M567+Q567</f>
        <v>0</v>
      </c>
      <c r="T567" s="56"/>
      <c r="U567" s="56"/>
      <c r="V567" s="56"/>
      <c r="W567" s="56"/>
      <c r="X567" s="56">
        <f>R567+T567+U567+V567+W567</f>
        <v>0</v>
      </c>
      <c r="Y567" s="56">
        <f>S567+W567</f>
        <v>0</v>
      </c>
    </row>
    <row r="568" spans="1:25" s="41" customFormat="1" ht="16.5">
      <c r="A568" s="32" t="s">
        <v>292</v>
      </c>
      <c r="B568" s="33" t="s">
        <v>51</v>
      </c>
      <c r="C568" s="33" t="s">
        <v>296</v>
      </c>
      <c r="D568" s="33" t="s">
        <v>293</v>
      </c>
      <c r="E568" s="33"/>
      <c r="F568" s="35">
        <f>F569</f>
        <v>4346</v>
      </c>
      <c r="G568" s="35">
        <f>G569</f>
        <v>0</v>
      </c>
      <c r="H568" s="35">
        <f t="shared" ref="H568:W569" si="458">H569</f>
        <v>0</v>
      </c>
      <c r="I568" s="35">
        <f t="shared" si="458"/>
        <v>0</v>
      </c>
      <c r="J568" s="35">
        <f t="shared" si="458"/>
        <v>0</v>
      </c>
      <c r="K568" s="35">
        <f t="shared" si="458"/>
        <v>0</v>
      </c>
      <c r="L568" s="35">
        <f t="shared" si="458"/>
        <v>4346</v>
      </c>
      <c r="M568" s="35">
        <f t="shared" si="458"/>
        <v>0</v>
      </c>
      <c r="N568" s="35">
        <f t="shared" si="458"/>
        <v>0</v>
      </c>
      <c r="O568" s="35">
        <f t="shared" si="458"/>
        <v>0</v>
      </c>
      <c r="P568" s="35">
        <f t="shared" si="458"/>
        <v>0</v>
      </c>
      <c r="Q568" s="35">
        <f t="shared" si="458"/>
        <v>0</v>
      </c>
      <c r="R568" s="35">
        <f t="shared" si="458"/>
        <v>4346</v>
      </c>
      <c r="S568" s="35">
        <f t="shared" si="458"/>
        <v>0</v>
      </c>
      <c r="T568" s="35">
        <f t="shared" si="458"/>
        <v>0</v>
      </c>
      <c r="U568" s="35">
        <f t="shared" si="458"/>
        <v>0</v>
      </c>
      <c r="V568" s="35">
        <f t="shared" si="458"/>
        <v>0</v>
      </c>
      <c r="W568" s="35">
        <f t="shared" si="458"/>
        <v>0</v>
      </c>
      <c r="X568" s="35">
        <f t="shared" ref="T568:Y569" si="459">X569</f>
        <v>4346</v>
      </c>
      <c r="Y568" s="35">
        <f t="shared" si="459"/>
        <v>0</v>
      </c>
    </row>
    <row r="569" spans="1:25" s="41" customFormat="1" ht="33">
      <c r="A569" s="32" t="s">
        <v>42</v>
      </c>
      <c r="B569" s="33" t="s">
        <v>51</v>
      </c>
      <c r="C569" s="33" t="s">
        <v>296</v>
      </c>
      <c r="D569" s="33" t="s">
        <v>293</v>
      </c>
      <c r="E569" s="40">
        <v>200</v>
      </c>
      <c r="F569" s="35">
        <f>F570</f>
        <v>4346</v>
      </c>
      <c r="G569" s="35">
        <f>G570</f>
        <v>0</v>
      </c>
      <c r="H569" s="35">
        <f t="shared" si="458"/>
        <v>0</v>
      </c>
      <c r="I569" s="35">
        <f t="shared" si="458"/>
        <v>0</v>
      </c>
      <c r="J569" s="35">
        <f t="shared" si="458"/>
        <v>0</v>
      </c>
      <c r="K569" s="35">
        <f t="shared" si="458"/>
        <v>0</v>
      </c>
      <c r="L569" s="35">
        <f t="shared" si="458"/>
        <v>4346</v>
      </c>
      <c r="M569" s="35">
        <f t="shared" si="458"/>
        <v>0</v>
      </c>
      <c r="N569" s="35">
        <f t="shared" si="458"/>
        <v>0</v>
      </c>
      <c r="O569" s="35">
        <f t="shared" si="458"/>
        <v>0</v>
      </c>
      <c r="P569" s="35">
        <f t="shared" si="458"/>
        <v>0</v>
      </c>
      <c r="Q569" s="35">
        <f t="shared" si="458"/>
        <v>0</v>
      </c>
      <c r="R569" s="35">
        <f t="shared" si="458"/>
        <v>4346</v>
      </c>
      <c r="S569" s="35">
        <f t="shared" si="458"/>
        <v>0</v>
      </c>
      <c r="T569" s="35">
        <f t="shared" si="459"/>
        <v>0</v>
      </c>
      <c r="U569" s="35">
        <f t="shared" si="459"/>
        <v>0</v>
      </c>
      <c r="V569" s="35">
        <f t="shared" si="459"/>
        <v>0</v>
      </c>
      <c r="W569" s="35">
        <f t="shared" si="459"/>
        <v>0</v>
      </c>
      <c r="X569" s="35">
        <f t="shared" si="459"/>
        <v>4346</v>
      </c>
      <c r="Y569" s="35">
        <f t="shared" si="459"/>
        <v>0</v>
      </c>
    </row>
    <row r="570" spans="1:25" s="41" customFormat="1" ht="49.5">
      <c r="A570" s="42" t="s">
        <v>43</v>
      </c>
      <c r="B570" s="33" t="s">
        <v>51</v>
      </c>
      <c r="C570" s="33" t="s">
        <v>296</v>
      </c>
      <c r="D570" s="33" t="s">
        <v>293</v>
      </c>
      <c r="E570" s="40">
        <v>240</v>
      </c>
      <c r="F570" s="35">
        <f>5446-1100</f>
        <v>4346</v>
      </c>
      <c r="G570" s="35"/>
      <c r="H570" s="36"/>
      <c r="I570" s="36"/>
      <c r="J570" s="36"/>
      <c r="K570" s="37"/>
      <c r="L570" s="35">
        <f>F570+H570+I570+J570+K570</f>
        <v>4346</v>
      </c>
      <c r="M570" s="35">
        <f>G570+K570</f>
        <v>0</v>
      </c>
      <c r="N570" s="36"/>
      <c r="O570" s="36"/>
      <c r="P570" s="36"/>
      <c r="Q570" s="37"/>
      <c r="R570" s="35">
        <f>L570+N570+O570+P570+Q570</f>
        <v>4346</v>
      </c>
      <c r="S570" s="35">
        <f>M570+Q570</f>
        <v>0</v>
      </c>
      <c r="T570" s="36"/>
      <c r="U570" s="36"/>
      <c r="V570" s="36"/>
      <c r="W570" s="37"/>
      <c r="X570" s="35">
        <f>R570+T570+U570+V570+W570</f>
        <v>4346</v>
      </c>
      <c r="Y570" s="35">
        <f>S570+W570</f>
        <v>0</v>
      </c>
    </row>
    <row r="571" spans="1:25" s="51" customFormat="1" ht="16.5" hidden="1">
      <c r="A571" s="32" t="s">
        <v>75</v>
      </c>
      <c r="B571" s="33" t="s">
        <v>51</v>
      </c>
      <c r="C571" s="33" t="s">
        <v>296</v>
      </c>
      <c r="D571" s="52" t="s">
        <v>77</v>
      </c>
      <c r="E571" s="33"/>
      <c r="F571" s="35">
        <f t="shared" ref="F571:U573" si="460">F572</f>
        <v>0</v>
      </c>
      <c r="G571" s="35">
        <f t="shared" si="460"/>
        <v>0</v>
      </c>
      <c r="H571" s="56">
        <f t="shared" si="460"/>
        <v>0</v>
      </c>
      <c r="I571" s="56">
        <f t="shared" si="460"/>
        <v>0</v>
      </c>
      <c r="J571" s="56">
        <f t="shared" si="460"/>
        <v>0</v>
      </c>
      <c r="K571" s="56">
        <f t="shared" si="460"/>
        <v>0</v>
      </c>
      <c r="L571" s="56">
        <f t="shared" si="460"/>
        <v>0</v>
      </c>
      <c r="M571" s="56">
        <f t="shared" si="460"/>
        <v>0</v>
      </c>
      <c r="N571" s="56">
        <f t="shared" si="460"/>
        <v>0</v>
      </c>
      <c r="O571" s="56">
        <f t="shared" si="460"/>
        <v>0</v>
      </c>
      <c r="P571" s="56">
        <f t="shared" si="460"/>
        <v>0</v>
      </c>
      <c r="Q571" s="56">
        <f t="shared" si="460"/>
        <v>0</v>
      </c>
      <c r="R571" s="56">
        <f t="shared" si="460"/>
        <v>0</v>
      </c>
      <c r="S571" s="56">
        <f t="shared" si="460"/>
        <v>0</v>
      </c>
      <c r="T571" s="56">
        <f t="shared" si="460"/>
        <v>0</v>
      </c>
      <c r="U571" s="56">
        <f t="shared" si="460"/>
        <v>0</v>
      </c>
      <c r="V571" s="56">
        <f t="shared" ref="T571:Y573" si="461">V572</f>
        <v>0</v>
      </c>
      <c r="W571" s="56">
        <f t="shared" si="461"/>
        <v>0</v>
      </c>
      <c r="X571" s="56">
        <f t="shared" si="461"/>
        <v>0</v>
      </c>
      <c r="Y571" s="56">
        <f t="shared" si="461"/>
        <v>0</v>
      </c>
    </row>
    <row r="572" spans="1:25" s="51" customFormat="1" ht="49.5" hidden="1">
      <c r="A572" s="32" t="s">
        <v>330</v>
      </c>
      <c r="B572" s="33" t="s">
        <v>51</v>
      </c>
      <c r="C572" s="33" t="s">
        <v>296</v>
      </c>
      <c r="D572" s="52" t="s">
        <v>79</v>
      </c>
      <c r="E572" s="33"/>
      <c r="F572" s="35">
        <f t="shared" si="460"/>
        <v>0</v>
      </c>
      <c r="G572" s="35">
        <f t="shared" si="460"/>
        <v>0</v>
      </c>
      <c r="H572" s="56">
        <f t="shared" si="460"/>
        <v>0</v>
      </c>
      <c r="I572" s="56">
        <f t="shared" si="460"/>
        <v>0</v>
      </c>
      <c r="J572" s="56">
        <f t="shared" si="460"/>
        <v>0</v>
      </c>
      <c r="K572" s="56">
        <f t="shared" si="460"/>
        <v>0</v>
      </c>
      <c r="L572" s="56">
        <f t="shared" si="460"/>
        <v>0</v>
      </c>
      <c r="M572" s="56">
        <f t="shared" si="460"/>
        <v>0</v>
      </c>
      <c r="N572" s="56">
        <f t="shared" si="460"/>
        <v>0</v>
      </c>
      <c r="O572" s="56">
        <f t="shared" si="460"/>
        <v>0</v>
      </c>
      <c r="P572" s="56">
        <f t="shared" si="460"/>
        <v>0</v>
      </c>
      <c r="Q572" s="56">
        <f t="shared" si="460"/>
        <v>0</v>
      </c>
      <c r="R572" s="56">
        <f t="shared" si="460"/>
        <v>0</v>
      </c>
      <c r="S572" s="56">
        <f t="shared" si="460"/>
        <v>0</v>
      </c>
      <c r="T572" s="56">
        <f t="shared" si="461"/>
        <v>0</v>
      </c>
      <c r="U572" s="56">
        <f t="shared" si="461"/>
        <v>0</v>
      </c>
      <c r="V572" s="56">
        <f t="shared" si="461"/>
        <v>0</v>
      </c>
      <c r="W572" s="56">
        <f t="shared" si="461"/>
        <v>0</v>
      </c>
      <c r="X572" s="56">
        <f t="shared" si="461"/>
        <v>0</v>
      </c>
      <c r="Y572" s="56">
        <f t="shared" si="461"/>
        <v>0</v>
      </c>
    </row>
    <row r="573" spans="1:25" s="51" customFormat="1" ht="33" hidden="1">
      <c r="A573" s="32" t="s">
        <v>42</v>
      </c>
      <c r="B573" s="33" t="s">
        <v>51</v>
      </c>
      <c r="C573" s="33" t="s">
        <v>296</v>
      </c>
      <c r="D573" s="33" t="s">
        <v>79</v>
      </c>
      <c r="E573" s="40">
        <v>200</v>
      </c>
      <c r="F573" s="35">
        <f t="shared" si="460"/>
        <v>0</v>
      </c>
      <c r="G573" s="35">
        <f t="shared" si="460"/>
        <v>0</v>
      </c>
      <c r="H573" s="56">
        <f t="shared" si="460"/>
        <v>0</v>
      </c>
      <c r="I573" s="56">
        <f t="shared" si="460"/>
        <v>0</v>
      </c>
      <c r="J573" s="56">
        <f t="shared" si="460"/>
        <v>0</v>
      </c>
      <c r="K573" s="56">
        <f t="shared" si="460"/>
        <v>0</v>
      </c>
      <c r="L573" s="56">
        <f t="shared" si="460"/>
        <v>0</v>
      </c>
      <c r="M573" s="56">
        <f t="shared" si="460"/>
        <v>0</v>
      </c>
      <c r="N573" s="56">
        <f t="shared" si="460"/>
        <v>0</v>
      </c>
      <c r="O573" s="56">
        <f t="shared" si="460"/>
        <v>0</v>
      </c>
      <c r="P573" s="56">
        <f t="shared" si="460"/>
        <v>0</v>
      </c>
      <c r="Q573" s="56">
        <f t="shared" si="460"/>
        <v>0</v>
      </c>
      <c r="R573" s="56">
        <f t="shared" si="460"/>
        <v>0</v>
      </c>
      <c r="S573" s="56">
        <f t="shared" si="460"/>
        <v>0</v>
      </c>
      <c r="T573" s="56">
        <f t="shared" si="461"/>
        <v>0</v>
      </c>
      <c r="U573" s="56">
        <f t="shared" si="461"/>
        <v>0</v>
      </c>
      <c r="V573" s="56">
        <f t="shared" si="461"/>
        <v>0</v>
      </c>
      <c r="W573" s="56">
        <f t="shared" si="461"/>
        <v>0</v>
      </c>
      <c r="X573" s="56">
        <f t="shared" si="461"/>
        <v>0</v>
      </c>
      <c r="Y573" s="56">
        <f t="shared" si="461"/>
        <v>0</v>
      </c>
    </row>
    <row r="574" spans="1:25" s="67" customFormat="1" ht="49.5" hidden="1">
      <c r="A574" s="72" t="s">
        <v>43</v>
      </c>
      <c r="B574" s="64" t="s">
        <v>51</v>
      </c>
      <c r="C574" s="64" t="s">
        <v>296</v>
      </c>
      <c r="D574" s="64" t="s">
        <v>79</v>
      </c>
      <c r="E574" s="66">
        <v>240</v>
      </c>
      <c r="F574" s="56"/>
      <c r="G574" s="56"/>
      <c r="H574" s="56"/>
      <c r="I574" s="56"/>
      <c r="J574" s="56"/>
      <c r="K574" s="56"/>
      <c r="L574" s="56">
        <f>F574+H574+I574+J574+K574</f>
        <v>0</v>
      </c>
      <c r="M574" s="56">
        <f>G574+K574</f>
        <v>0</v>
      </c>
      <c r="N574" s="56"/>
      <c r="O574" s="56"/>
      <c r="P574" s="56"/>
      <c r="Q574" s="56"/>
      <c r="R574" s="56">
        <f>L574+N574+O574+P574+Q574</f>
        <v>0</v>
      </c>
      <c r="S574" s="56">
        <f>M574+Q574</f>
        <v>0</v>
      </c>
      <c r="T574" s="56"/>
      <c r="U574" s="56"/>
      <c r="V574" s="56"/>
      <c r="W574" s="56"/>
      <c r="X574" s="56">
        <f>R574+T574+U574+V574+W574</f>
        <v>0</v>
      </c>
      <c r="Y574" s="56">
        <f>S574+W574</f>
        <v>0</v>
      </c>
    </row>
    <row r="575" spans="1:25">
      <c r="A575" s="68"/>
      <c r="B575" s="69"/>
      <c r="C575" s="69"/>
      <c r="D575" s="70"/>
      <c r="E575" s="69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>
        <v>0</v>
      </c>
      <c r="S575" s="71"/>
      <c r="T575" s="71"/>
      <c r="U575" s="71"/>
      <c r="V575" s="71"/>
      <c r="W575" s="71"/>
      <c r="X575" s="71">
        <v>0</v>
      </c>
      <c r="Y575" s="71"/>
    </row>
    <row r="576" spans="1:25" s="20" customFormat="1" ht="40.5">
      <c r="A576" s="16" t="s">
        <v>331</v>
      </c>
      <c r="B576" s="17" t="s">
        <v>332</v>
      </c>
      <c r="C576" s="17"/>
      <c r="D576" s="18"/>
      <c r="E576" s="17"/>
      <c r="F576" s="19">
        <f>F578+F603+F636+F696</f>
        <v>1129604</v>
      </c>
      <c r="G576" s="19">
        <f>G578+G603+G636+G696</f>
        <v>148261</v>
      </c>
      <c r="H576" s="19">
        <f t="shared" ref="H576:M576" si="462">H578+H603+H636+H696</f>
        <v>0</v>
      </c>
      <c r="I576" s="19">
        <f t="shared" si="462"/>
        <v>0</v>
      </c>
      <c r="J576" s="19">
        <f t="shared" si="462"/>
        <v>0</v>
      </c>
      <c r="K576" s="19">
        <f t="shared" si="462"/>
        <v>0</v>
      </c>
      <c r="L576" s="19">
        <f t="shared" si="462"/>
        <v>1129604</v>
      </c>
      <c r="M576" s="19">
        <f t="shared" si="462"/>
        <v>148261</v>
      </c>
      <c r="N576" s="19">
        <f t="shared" ref="N576:S576" si="463">N578+N603+N636+N696</f>
        <v>0</v>
      </c>
      <c r="O576" s="19">
        <f t="shared" si="463"/>
        <v>0</v>
      </c>
      <c r="P576" s="19">
        <f t="shared" si="463"/>
        <v>0</v>
      </c>
      <c r="Q576" s="19">
        <f t="shared" si="463"/>
        <v>0</v>
      </c>
      <c r="R576" s="19">
        <f t="shared" si="463"/>
        <v>1129604</v>
      </c>
      <c r="S576" s="19">
        <f t="shared" si="463"/>
        <v>148261</v>
      </c>
      <c r="T576" s="19">
        <f t="shared" ref="T576:Y576" si="464">T578+T603+T636+T696</f>
        <v>0</v>
      </c>
      <c r="U576" s="19">
        <f t="shared" si="464"/>
        <v>0</v>
      </c>
      <c r="V576" s="19">
        <f t="shared" si="464"/>
        <v>0</v>
      </c>
      <c r="W576" s="19">
        <f t="shared" si="464"/>
        <v>0</v>
      </c>
      <c r="X576" s="19">
        <f t="shared" si="464"/>
        <v>1129604</v>
      </c>
      <c r="Y576" s="19">
        <f t="shared" si="464"/>
        <v>148261</v>
      </c>
    </row>
    <row r="577" spans="1:25">
      <c r="A577" s="68"/>
      <c r="B577" s="69"/>
      <c r="C577" s="69"/>
      <c r="D577" s="70"/>
      <c r="E577" s="69"/>
      <c r="F577" s="111"/>
      <c r="G577" s="111"/>
      <c r="H577" s="111"/>
      <c r="I577" s="111"/>
      <c r="J577" s="111"/>
      <c r="K577" s="111"/>
      <c r="L577" s="111"/>
      <c r="M577" s="111"/>
      <c r="N577" s="111"/>
      <c r="O577" s="111"/>
      <c r="P577" s="111"/>
      <c r="Q577" s="111"/>
      <c r="R577" s="111">
        <v>0</v>
      </c>
      <c r="S577" s="111"/>
      <c r="T577" s="111"/>
      <c r="U577" s="111"/>
      <c r="V577" s="111"/>
      <c r="W577" s="111"/>
      <c r="X577" s="111">
        <v>0</v>
      </c>
      <c r="Y577" s="111"/>
    </row>
    <row r="578" spans="1:25" s="31" customFormat="1" ht="18.75">
      <c r="A578" s="25" t="s">
        <v>333</v>
      </c>
      <c r="B578" s="26" t="s">
        <v>206</v>
      </c>
      <c r="C578" s="26" t="s">
        <v>21</v>
      </c>
      <c r="D578" s="44"/>
      <c r="E578" s="28"/>
      <c r="F578" s="28">
        <f>F579+F589+F594</f>
        <v>30188</v>
      </c>
      <c r="G578" s="28">
        <f>G579+G589+G594</f>
        <v>0</v>
      </c>
      <c r="H578" s="28">
        <f t="shared" ref="H578:M578" si="465">H579+H589+H594</f>
        <v>0</v>
      </c>
      <c r="I578" s="28">
        <f t="shared" si="465"/>
        <v>0</v>
      </c>
      <c r="J578" s="28">
        <f t="shared" si="465"/>
        <v>0</v>
      </c>
      <c r="K578" s="28">
        <f t="shared" si="465"/>
        <v>0</v>
      </c>
      <c r="L578" s="28">
        <f t="shared" si="465"/>
        <v>30188</v>
      </c>
      <c r="M578" s="28">
        <f t="shared" si="465"/>
        <v>0</v>
      </c>
      <c r="N578" s="28">
        <f t="shared" ref="N578:S578" si="466">N579+N589+N594</f>
        <v>0</v>
      </c>
      <c r="O578" s="28">
        <f t="shared" si="466"/>
        <v>0</v>
      </c>
      <c r="P578" s="28">
        <f t="shared" si="466"/>
        <v>0</v>
      </c>
      <c r="Q578" s="28">
        <f t="shared" si="466"/>
        <v>0</v>
      </c>
      <c r="R578" s="28">
        <f t="shared" si="466"/>
        <v>30188</v>
      </c>
      <c r="S578" s="28">
        <f t="shared" si="466"/>
        <v>0</v>
      </c>
      <c r="T578" s="28">
        <f t="shared" ref="T578:Y578" si="467">T579+T589+T594</f>
        <v>0</v>
      </c>
      <c r="U578" s="28">
        <f t="shared" si="467"/>
        <v>0</v>
      </c>
      <c r="V578" s="28">
        <f t="shared" si="467"/>
        <v>0</v>
      </c>
      <c r="W578" s="28">
        <f t="shared" si="467"/>
        <v>0</v>
      </c>
      <c r="X578" s="28">
        <f t="shared" si="467"/>
        <v>30188</v>
      </c>
      <c r="Y578" s="28">
        <f t="shared" si="467"/>
        <v>0</v>
      </c>
    </row>
    <row r="579" spans="1:25" s="31" customFormat="1" ht="51">
      <c r="A579" s="103" t="s">
        <v>334</v>
      </c>
      <c r="B579" s="33" t="s">
        <v>206</v>
      </c>
      <c r="C579" s="33" t="s">
        <v>21</v>
      </c>
      <c r="D579" s="33" t="s">
        <v>335</v>
      </c>
      <c r="E579" s="33"/>
      <c r="F579" s="35">
        <f>F580+F586</f>
        <v>1796</v>
      </c>
      <c r="G579" s="35">
        <f>G580+G586</f>
        <v>0</v>
      </c>
      <c r="H579" s="35">
        <f t="shared" ref="H579:M579" si="468">H580+H586</f>
        <v>0</v>
      </c>
      <c r="I579" s="35">
        <f t="shared" si="468"/>
        <v>0</v>
      </c>
      <c r="J579" s="35">
        <f t="shared" si="468"/>
        <v>0</v>
      </c>
      <c r="K579" s="35">
        <f t="shared" si="468"/>
        <v>0</v>
      </c>
      <c r="L579" s="35">
        <f t="shared" si="468"/>
        <v>1796</v>
      </c>
      <c r="M579" s="35">
        <f t="shared" si="468"/>
        <v>0</v>
      </c>
      <c r="N579" s="35">
        <f t="shared" ref="N579:S579" si="469">N580+N586</f>
        <v>0</v>
      </c>
      <c r="O579" s="35">
        <f t="shared" si="469"/>
        <v>0</v>
      </c>
      <c r="P579" s="35">
        <f t="shared" si="469"/>
        <v>0</v>
      </c>
      <c r="Q579" s="35">
        <f t="shared" si="469"/>
        <v>0</v>
      </c>
      <c r="R579" s="35">
        <f t="shared" si="469"/>
        <v>1796</v>
      </c>
      <c r="S579" s="35">
        <f t="shared" si="469"/>
        <v>0</v>
      </c>
      <c r="T579" s="35">
        <f t="shared" ref="T579:Y579" si="470">T580+T586</f>
        <v>0</v>
      </c>
      <c r="U579" s="35">
        <f t="shared" si="470"/>
        <v>0</v>
      </c>
      <c r="V579" s="35">
        <f t="shared" si="470"/>
        <v>0</v>
      </c>
      <c r="W579" s="35">
        <f t="shared" si="470"/>
        <v>0</v>
      </c>
      <c r="X579" s="35">
        <f t="shared" si="470"/>
        <v>1796</v>
      </c>
      <c r="Y579" s="35">
        <f t="shared" si="470"/>
        <v>0</v>
      </c>
    </row>
    <row r="580" spans="1:25" s="31" customFormat="1" ht="18.75">
      <c r="A580" s="42" t="s">
        <v>85</v>
      </c>
      <c r="B580" s="33" t="s">
        <v>206</v>
      </c>
      <c r="C580" s="33" t="s">
        <v>21</v>
      </c>
      <c r="D580" s="33" t="s">
        <v>336</v>
      </c>
      <c r="E580" s="33"/>
      <c r="F580" s="35">
        <f>F581</f>
        <v>1796</v>
      </c>
      <c r="G580" s="35">
        <f>G581</f>
        <v>0</v>
      </c>
      <c r="H580" s="35">
        <f t="shared" ref="H580:Y580" si="471">H581</f>
        <v>0</v>
      </c>
      <c r="I580" s="35">
        <f t="shared" si="471"/>
        <v>0</v>
      </c>
      <c r="J580" s="35">
        <f t="shared" si="471"/>
        <v>0</v>
      </c>
      <c r="K580" s="35">
        <f t="shared" si="471"/>
        <v>0</v>
      </c>
      <c r="L580" s="35">
        <f t="shared" si="471"/>
        <v>1796</v>
      </c>
      <c r="M580" s="35">
        <f t="shared" si="471"/>
        <v>0</v>
      </c>
      <c r="N580" s="35">
        <f t="shared" si="471"/>
        <v>0</v>
      </c>
      <c r="O580" s="35">
        <f t="shared" si="471"/>
        <v>0</v>
      </c>
      <c r="P580" s="35">
        <f t="shared" si="471"/>
        <v>0</v>
      </c>
      <c r="Q580" s="35">
        <f t="shared" si="471"/>
        <v>0</v>
      </c>
      <c r="R580" s="35">
        <f t="shared" si="471"/>
        <v>1796</v>
      </c>
      <c r="S580" s="35">
        <f t="shared" si="471"/>
        <v>0</v>
      </c>
      <c r="T580" s="35">
        <f t="shared" si="471"/>
        <v>0</v>
      </c>
      <c r="U580" s="35">
        <f t="shared" si="471"/>
        <v>0</v>
      </c>
      <c r="V580" s="35">
        <f t="shared" si="471"/>
        <v>0</v>
      </c>
      <c r="W580" s="35">
        <f t="shared" si="471"/>
        <v>0</v>
      </c>
      <c r="X580" s="35">
        <f t="shared" si="471"/>
        <v>1796</v>
      </c>
      <c r="Y580" s="35">
        <f t="shared" si="471"/>
        <v>0</v>
      </c>
    </row>
    <row r="581" spans="1:25" s="31" customFormat="1" ht="18.75">
      <c r="A581" s="32" t="s">
        <v>337</v>
      </c>
      <c r="B581" s="33" t="s">
        <v>206</v>
      </c>
      <c r="C581" s="33" t="s">
        <v>21</v>
      </c>
      <c r="D581" s="33" t="s">
        <v>338</v>
      </c>
      <c r="E581" s="33"/>
      <c r="F581" s="35">
        <f>F584+F582</f>
        <v>1796</v>
      </c>
      <c r="G581" s="35">
        <f>G584+G582</f>
        <v>0</v>
      </c>
      <c r="H581" s="35">
        <f t="shared" ref="H581:M581" si="472">H584+H582</f>
        <v>0</v>
      </c>
      <c r="I581" s="35">
        <f t="shared" si="472"/>
        <v>0</v>
      </c>
      <c r="J581" s="35">
        <f t="shared" si="472"/>
        <v>0</v>
      </c>
      <c r="K581" s="35">
        <f t="shared" si="472"/>
        <v>0</v>
      </c>
      <c r="L581" s="35">
        <f t="shared" si="472"/>
        <v>1796</v>
      </c>
      <c r="M581" s="35">
        <f t="shared" si="472"/>
        <v>0</v>
      </c>
      <c r="N581" s="35">
        <f t="shared" ref="N581:S581" si="473">N584+N582</f>
        <v>0</v>
      </c>
      <c r="O581" s="35">
        <f t="shared" si="473"/>
        <v>0</v>
      </c>
      <c r="P581" s="35">
        <f t="shared" si="473"/>
        <v>0</v>
      </c>
      <c r="Q581" s="35">
        <f t="shared" si="473"/>
        <v>0</v>
      </c>
      <c r="R581" s="35">
        <f t="shared" si="473"/>
        <v>1796</v>
      </c>
      <c r="S581" s="35">
        <f t="shared" si="473"/>
        <v>0</v>
      </c>
      <c r="T581" s="35">
        <f t="shared" ref="T581:Y581" si="474">T584+T582</f>
        <v>0</v>
      </c>
      <c r="U581" s="35">
        <f t="shared" si="474"/>
        <v>0</v>
      </c>
      <c r="V581" s="35">
        <f t="shared" si="474"/>
        <v>0</v>
      </c>
      <c r="W581" s="35">
        <f t="shared" si="474"/>
        <v>0</v>
      </c>
      <c r="X581" s="35">
        <f t="shared" si="474"/>
        <v>1796</v>
      </c>
      <c r="Y581" s="35">
        <f t="shared" si="474"/>
        <v>0</v>
      </c>
    </row>
    <row r="582" spans="1:25" s="112" customFormat="1" ht="50.25" hidden="1">
      <c r="A582" s="32" t="s">
        <v>99</v>
      </c>
      <c r="B582" s="33" t="s">
        <v>206</v>
      </c>
      <c r="C582" s="33" t="s">
        <v>21</v>
      </c>
      <c r="D582" s="33" t="s">
        <v>338</v>
      </c>
      <c r="E582" s="40">
        <v>600</v>
      </c>
      <c r="F582" s="35">
        <f>F583</f>
        <v>0</v>
      </c>
      <c r="G582" s="35">
        <f>G583</f>
        <v>0</v>
      </c>
      <c r="H582" s="56">
        <f t="shared" ref="H582:Y582" si="475">H583</f>
        <v>0</v>
      </c>
      <c r="I582" s="56">
        <f t="shared" si="475"/>
        <v>0</v>
      </c>
      <c r="J582" s="56">
        <f t="shared" si="475"/>
        <v>0</v>
      </c>
      <c r="K582" s="56">
        <f t="shared" si="475"/>
        <v>0</v>
      </c>
      <c r="L582" s="56">
        <f t="shared" si="475"/>
        <v>0</v>
      </c>
      <c r="M582" s="56">
        <f t="shared" si="475"/>
        <v>0</v>
      </c>
      <c r="N582" s="56">
        <f t="shared" si="475"/>
        <v>0</v>
      </c>
      <c r="O582" s="56">
        <f t="shared" si="475"/>
        <v>0</v>
      </c>
      <c r="P582" s="56">
        <f t="shared" si="475"/>
        <v>0</v>
      </c>
      <c r="Q582" s="56">
        <f t="shared" si="475"/>
        <v>0</v>
      </c>
      <c r="R582" s="56">
        <f t="shared" si="475"/>
        <v>0</v>
      </c>
      <c r="S582" s="56">
        <f t="shared" si="475"/>
        <v>0</v>
      </c>
      <c r="T582" s="56">
        <f t="shared" si="475"/>
        <v>0</v>
      </c>
      <c r="U582" s="56">
        <f t="shared" si="475"/>
        <v>0</v>
      </c>
      <c r="V582" s="56">
        <f t="shared" si="475"/>
        <v>0</v>
      </c>
      <c r="W582" s="56">
        <f t="shared" si="475"/>
        <v>0</v>
      </c>
      <c r="X582" s="56">
        <f t="shared" si="475"/>
        <v>0</v>
      </c>
      <c r="Y582" s="56">
        <f t="shared" si="475"/>
        <v>0</v>
      </c>
    </row>
    <row r="583" spans="1:25" s="105" customFormat="1" ht="66.75" hidden="1">
      <c r="A583" s="80" t="s">
        <v>339</v>
      </c>
      <c r="B583" s="64" t="s">
        <v>206</v>
      </c>
      <c r="C583" s="64" t="s">
        <v>21</v>
      </c>
      <c r="D583" s="64" t="s">
        <v>338</v>
      </c>
      <c r="E583" s="66">
        <v>630</v>
      </c>
      <c r="F583" s="56"/>
      <c r="G583" s="56"/>
      <c r="H583" s="56"/>
      <c r="I583" s="56"/>
      <c r="J583" s="56"/>
      <c r="K583" s="56"/>
      <c r="L583" s="56">
        <f>F583+H583+I583+J583+K583</f>
        <v>0</v>
      </c>
      <c r="M583" s="56">
        <f>G583+K583</f>
        <v>0</v>
      </c>
      <c r="N583" s="56"/>
      <c r="O583" s="56"/>
      <c r="P583" s="56"/>
      <c r="Q583" s="56"/>
      <c r="R583" s="56">
        <f>L583+N583+O583+P583+Q583</f>
        <v>0</v>
      </c>
      <c r="S583" s="56">
        <f>M583+Q583</f>
        <v>0</v>
      </c>
      <c r="T583" s="56"/>
      <c r="U583" s="56"/>
      <c r="V583" s="56"/>
      <c r="W583" s="56"/>
      <c r="X583" s="56">
        <f>R583+T583+U583+V583+W583</f>
        <v>0</v>
      </c>
      <c r="Y583" s="56">
        <f>S583+W583</f>
        <v>0</v>
      </c>
    </row>
    <row r="584" spans="1:25" s="31" customFormat="1" ht="18.75">
      <c r="A584" s="42" t="s">
        <v>47</v>
      </c>
      <c r="B584" s="33" t="s">
        <v>206</v>
      </c>
      <c r="C584" s="33" t="s">
        <v>21</v>
      </c>
      <c r="D584" s="33" t="s">
        <v>338</v>
      </c>
      <c r="E584" s="40">
        <v>800</v>
      </c>
      <c r="F584" s="35">
        <f>F585</f>
        <v>1796</v>
      </c>
      <c r="G584" s="35">
        <f>G585</f>
        <v>0</v>
      </c>
      <c r="H584" s="35">
        <f t="shared" ref="H584:Y584" si="476">H585</f>
        <v>0</v>
      </c>
      <c r="I584" s="35">
        <f t="shared" si="476"/>
        <v>0</v>
      </c>
      <c r="J584" s="35">
        <f t="shared" si="476"/>
        <v>0</v>
      </c>
      <c r="K584" s="35">
        <f t="shared" si="476"/>
        <v>0</v>
      </c>
      <c r="L584" s="35">
        <f t="shared" si="476"/>
        <v>1796</v>
      </c>
      <c r="M584" s="35">
        <f t="shared" si="476"/>
        <v>0</v>
      </c>
      <c r="N584" s="35">
        <f t="shared" si="476"/>
        <v>0</v>
      </c>
      <c r="O584" s="35">
        <f t="shared" si="476"/>
        <v>0</v>
      </c>
      <c r="P584" s="35">
        <f t="shared" si="476"/>
        <v>0</v>
      </c>
      <c r="Q584" s="35">
        <f t="shared" si="476"/>
        <v>0</v>
      </c>
      <c r="R584" s="35">
        <f t="shared" si="476"/>
        <v>1796</v>
      </c>
      <c r="S584" s="35">
        <f t="shared" si="476"/>
        <v>0</v>
      </c>
      <c r="T584" s="35">
        <f t="shared" si="476"/>
        <v>0</v>
      </c>
      <c r="U584" s="35">
        <f t="shared" si="476"/>
        <v>0</v>
      </c>
      <c r="V584" s="35">
        <f t="shared" si="476"/>
        <v>0</v>
      </c>
      <c r="W584" s="35">
        <f t="shared" si="476"/>
        <v>0</v>
      </c>
      <c r="X584" s="35">
        <f t="shared" si="476"/>
        <v>1796</v>
      </c>
      <c r="Y584" s="35">
        <f t="shared" si="476"/>
        <v>0</v>
      </c>
    </row>
    <row r="585" spans="1:25" s="31" customFormat="1" ht="66.75">
      <c r="A585" s="32" t="s">
        <v>248</v>
      </c>
      <c r="B585" s="33" t="s">
        <v>206</v>
      </c>
      <c r="C585" s="33" t="s">
        <v>21</v>
      </c>
      <c r="D585" s="33" t="s">
        <v>338</v>
      </c>
      <c r="E585" s="40">
        <v>810</v>
      </c>
      <c r="F585" s="35">
        <v>1796</v>
      </c>
      <c r="G585" s="35"/>
      <c r="H585" s="36"/>
      <c r="I585" s="36"/>
      <c r="J585" s="36"/>
      <c r="K585" s="37"/>
      <c r="L585" s="35">
        <f>F585+H585+I585+J585+K585</f>
        <v>1796</v>
      </c>
      <c r="M585" s="35">
        <f>G585+K585</f>
        <v>0</v>
      </c>
      <c r="N585" s="36"/>
      <c r="O585" s="36"/>
      <c r="P585" s="36"/>
      <c r="Q585" s="37"/>
      <c r="R585" s="35">
        <f>L585+N585+O585+P585+Q585</f>
        <v>1796</v>
      </c>
      <c r="S585" s="35">
        <f>M585+Q585</f>
        <v>0</v>
      </c>
      <c r="T585" s="36"/>
      <c r="U585" s="36"/>
      <c r="V585" s="36"/>
      <c r="W585" s="37"/>
      <c r="X585" s="35">
        <f>R585+T585+U585+V585+W585</f>
        <v>1796</v>
      </c>
      <c r="Y585" s="35">
        <f>S585+W585</f>
        <v>0</v>
      </c>
    </row>
    <row r="586" spans="1:25" s="112" customFormat="1" ht="83.25" hidden="1">
      <c r="A586" s="32" t="s">
        <v>340</v>
      </c>
      <c r="B586" s="33" t="s">
        <v>206</v>
      </c>
      <c r="C586" s="33" t="s">
        <v>21</v>
      </c>
      <c r="D586" s="33" t="s">
        <v>341</v>
      </c>
      <c r="E586" s="33"/>
      <c r="F586" s="35">
        <f>F587</f>
        <v>0</v>
      </c>
      <c r="G586" s="35">
        <f>G587</f>
        <v>0</v>
      </c>
      <c r="H586" s="56">
        <f t="shared" ref="H586:W587" si="477">H587</f>
        <v>0</v>
      </c>
      <c r="I586" s="56">
        <f t="shared" si="477"/>
        <v>0</v>
      </c>
      <c r="J586" s="56">
        <f t="shared" si="477"/>
        <v>0</v>
      </c>
      <c r="K586" s="56">
        <f t="shared" si="477"/>
        <v>0</v>
      </c>
      <c r="L586" s="56">
        <f t="shared" si="477"/>
        <v>0</v>
      </c>
      <c r="M586" s="56">
        <f t="shared" si="477"/>
        <v>0</v>
      </c>
      <c r="N586" s="56">
        <f t="shared" si="477"/>
        <v>0</v>
      </c>
      <c r="O586" s="56">
        <f t="shared" si="477"/>
        <v>0</v>
      </c>
      <c r="P586" s="56">
        <f t="shared" si="477"/>
        <v>0</v>
      </c>
      <c r="Q586" s="56">
        <f t="shared" si="477"/>
        <v>0</v>
      </c>
      <c r="R586" s="56">
        <f t="shared" si="477"/>
        <v>0</v>
      </c>
      <c r="S586" s="56">
        <f t="shared" si="477"/>
        <v>0</v>
      </c>
      <c r="T586" s="56">
        <f t="shared" si="477"/>
        <v>0</v>
      </c>
      <c r="U586" s="56">
        <f t="shared" si="477"/>
        <v>0</v>
      </c>
      <c r="V586" s="56">
        <f t="shared" si="477"/>
        <v>0</v>
      </c>
      <c r="W586" s="56">
        <f t="shared" si="477"/>
        <v>0</v>
      </c>
      <c r="X586" s="56">
        <f t="shared" ref="T586:Y587" si="478">X587</f>
        <v>0</v>
      </c>
      <c r="Y586" s="56">
        <f t="shared" si="478"/>
        <v>0</v>
      </c>
    </row>
    <row r="587" spans="1:25" s="112" customFormat="1" ht="18.75" hidden="1">
      <c r="A587" s="42" t="s">
        <v>47</v>
      </c>
      <c r="B587" s="33" t="s">
        <v>206</v>
      </c>
      <c r="C587" s="33" t="s">
        <v>21</v>
      </c>
      <c r="D587" s="33" t="s">
        <v>341</v>
      </c>
      <c r="E587" s="40">
        <v>800</v>
      </c>
      <c r="F587" s="35">
        <f>F588</f>
        <v>0</v>
      </c>
      <c r="G587" s="35">
        <f>G588</f>
        <v>0</v>
      </c>
      <c r="H587" s="56">
        <f t="shared" si="477"/>
        <v>0</v>
      </c>
      <c r="I587" s="56">
        <f t="shared" si="477"/>
        <v>0</v>
      </c>
      <c r="J587" s="56">
        <f t="shared" si="477"/>
        <v>0</v>
      </c>
      <c r="K587" s="56">
        <f t="shared" si="477"/>
        <v>0</v>
      </c>
      <c r="L587" s="56">
        <f t="shared" si="477"/>
        <v>0</v>
      </c>
      <c r="M587" s="56">
        <f t="shared" si="477"/>
        <v>0</v>
      </c>
      <c r="N587" s="56">
        <f t="shared" si="477"/>
        <v>0</v>
      </c>
      <c r="O587" s="56">
        <f t="shared" si="477"/>
        <v>0</v>
      </c>
      <c r="P587" s="56">
        <f t="shared" si="477"/>
        <v>0</v>
      </c>
      <c r="Q587" s="56">
        <f t="shared" si="477"/>
        <v>0</v>
      </c>
      <c r="R587" s="56">
        <f t="shared" si="477"/>
        <v>0</v>
      </c>
      <c r="S587" s="56">
        <f t="shared" si="477"/>
        <v>0</v>
      </c>
      <c r="T587" s="56">
        <f t="shared" si="478"/>
        <v>0</v>
      </c>
      <c r="U587" s="56">
        <f t="shared" si="478"/>
        <v>0</v>
      </c>
      <c r="V587" s="56">
        <f t="shared" si="478"/>
        <v>0</v>
      </c>
      <c r="W587" s="56">
        <f t="shared" si="478"/>
        <v>0</v>
      </c>
      <c r="X587" s="56">
        <f t="shared" si="478"/>
        <v>0</v>
      </c>
      <c r="Y587" s="56">
        <f t="shared" si="478"/>
        <v>0</v>
      </c>
    </row>
    <row r="588" spans="1:25" s="105" customFormat="1" ht="66.75" hidden="1">
      <c r="A588" s="80" t="s">
        <v>248</v>
      </c>
      <c r="B588" s="64" t="s">
        <v>206</v>
      </c>
      <c r="C588" s="64" t="s">
        <v>21</v>
      </c>
      <c r="D588" s="64" t="s">
        <v>341</v>
      </c>
      <c r="E588" s="66">
        <v>810</v>
      </c>
      <c r="F588" s="56"/>
      <c r="G588" s="56"/>
      <c r="H588" s="56"/>
      <c r="I588" s="56"/>
      <c r="J588" s="56"/>
      <c r="K588" s="56"/>
      <c r="L588" s="56">
        <f>F588+H588+I588+J588+K588</f>
        <v>0</v>
      </c>
      <c r="M588" s="56">
        <f>G588+K588</f>
        <v>0</v>
      </c>
      <c r="N588" s="56"/>
      <c r="O588" s="56"/>
      <c r="P588" s="56"/>
      <c r="Q588" s="56"/>
      <c r="R588" s="56">
        <f>L588+N588+O588+P588+Q588</f>
        <v>0</v>
      </c>
      <c r="S588" s="56">
        <f>M588+Q588</f>
        <v>0</v>
      </c>
      <c r="T588" s="56"/>
      <c r="U588" s="56"/>
      <c r="V588" s="56"/>
      <c r="W588" s="56"/>
      <c r="X588" s="56">
        <f>R588+T588+U588+V588+W588</f>
        <v>0</v>
      </c>
      <c r="Y588" s="56">
        <f>S588+W588</f>
        <v>0</v>
      </c>
    </row>
    <row r="589" spans="1:25" s="31" customFormat="1" ht="50.25">
      <c r="A589" s="32" t="s">
        <v>342</v>
      </c>
      <c r="B589" s="33" t="s">
        <v>206</v>
      </c>
      <c r="C589" s="33" t="s">
        <v>21</v>
      </c>
      <c r="D589" s="33" t="s">
        <v>343</v>
      </c>
      <c r="E589" s="33"/>
      <c r="F589" s="35">
        <f>F590</f>
        <v>5920</v>
      </c>
      <c r="G589" s="35">
        <f>G590</f>
        <v>0</v>
      </c>
      <c r="H589" s="35">
        <f t="shared" ref="H589:W592" si="479">H590</f>
        <v>0</v>
      </c>
      <c r="I589" s="35">
        <f t="shared" si="479"/>
        <v>0</v>
      </c>
      <c r="J589" s="35">
        <f t="shared" si="479"/>
        <v>0</v>
      </c>
      <c r="K589" s="35">
        <f t="shared" si="479"/>
        <v>0</v>
      </c>
      <c r="L589" s="35">
        <f t="shared" si="479"/>
        <v>5920</v>
      </c>
      <c r="M589" s="35">
        <f t="shared" si="479"/>
        <v>0</v>
      </c>
      <c r="N589" s="35">
        <f t="shared" si="479"/>
        <v>0</v>
      </c>
      <c r="O589" s="35">
        <f t="shared" si="479"/>
        <v>0</v>
      </c>
      <c r="P589" s="35">
        <f t="shared" si="479"/>
        <v>0</v>
      </c>
      <c r="Q589" s="35">
        <f t="shared" si="479"/>
        <v>0</v>
      </c>
      <c r="R589" s="35">
        <f t="shared" si="479"/>
        <v>5920</v>
      </c>
      <c r="S589" s="35">
        <f t="shared" si="479"/>
        <v>0</v>
      </c>
      <c r="T589" s="35">
        <f t="shared" si="479"/>
        <v>0</v>
      </c>
      <c r="U589" s="35">
        <f t="shared" si="479"/>
        <v>0</v>
      </c>
      <c r="V589" s="35">
        <f t="shared" si="479"/>
        <v>0</v>
      </c>
      <c r="W589" s="35">
        <f t="shared" si="479"/>
        <v>0</v>
      </c>
      <c r="X589" s="35">
        <f t="shared" ref="T589:Y592" si="480">X590</f>
        <v>5920</v>
      </c>
      <c r="Y589" s="35">
        <f t="shared" si="480"/>
        <v>0</v>
      </c>
    </row>
    <row r="590" spans="1:25" s="31" customFormat="1" ht="18.75">
      <c r="A590" s="32" t="s">
        <v>85</v>
      </c>
      <c r="B590" s="33" t="s">
        <v>206</v>
      </c>
      <c r="C590" s="33" t="s">
        <v>21</v>
      </c>
      <c r="D590" s="33" t="s">
        <v>344</v>
      </c>
      <c r="E590" s="33"/>
      <c r="F590" s="35">
        <f t="shared" ref="F590:G592" si="481">F591</f>
        <v>5920</v>
      </c>
      <c r="G590" s="35">
        <f t="shared" si="481"/>
        <v>0</v>
      </c>
      <c r="H590" s="35">
        <f t="shared" si="479"/>
        <v>0</v>
      </c>
      <c r="I590" s="35">
        <f t="shared" si="479"/>
        <v>0</v>
      </c>
      <c r="J590" s="35">
        <f t="shared" si="479"/>
        <v>0</v>
      </c>
      <c r="K590" s="35">
        <f t="shared" si="479"/>
        <v>0</v>
      </c>
      <c r="L590" s="35">
        <f t="shared" si="479"/>
        <v>5920</v>
      </c>
      <c r="M590" s="35">
        <f t="shared" si="479"/>
        <v>0</v>
      </c>
      <c r="N590" s="35">
        <f t="shared" si="479"/>
        <v>0</v>
      </c>
      <c r="O590" s="35">
        <f t="shared" si="479"/>
        <v>0</v>
      </c>
      <c r="P590" s="35">
        <f t="shared" si="479"/>
        <v>0</v>
      </c>
      <c r="Q590" s="35">
        <f t="shared" si="479"/>
        <v>0</v>
      </c>
      <c r="R590" s="35">
        <f t="shared" si="479"/>
        <v>5920</v>
      </c>
      <c r="S590" s="35">
        <f t="shared" si="479"/>
        <v>0</v>
      </c>
      <c r="T590" s="35">
        <f t="shared" si="480"/>
        <v>0</v>
      </c>
      <c r="U590" s="35">
        <f t="shared" si="480"/>
        <v>0</v>
      </c>
      <c r="V590" s="35">
        <f t="shared" si="480"/>
        <v>0</v>
      </c>
      <c r="W590" s="35">
        <f t="shared" si="480"/>
        <v>0</v>
      </c>
      <c r="X590" s="35">
        <f t="shared" si="480"/>
        <v>5920</v>
      </c>
      <c r="Y590" s="35">
        <f t="shared" si="480"/>
        <v>0</v>
      </c>
    </row>
    <row r="591" spans="1:25" s="31" customFormat="1" ht="18.75">
      <c r="A591" s="32" t="s">
        <v>337</v>
      </c>
      <c r="B591" s="33" t="s">
        <v>206</v>
      </c>
      <c r="C591" s="33" t="s">
        <v>21</v>
      </c>
      <c r="D591" s="33" t="s">
        <v>345</v>
      </c>
      <c r="E591" s="33"/>
      <c r="F591" s="35">
        <f t="shared" si="481"/>
        <v>5920</v>
      </c>
      <c r="G591" s="35">
        <f t="shared" si="481"/>
        <v>0</v>
      </c>
      <c r="H591" s="35">
        <f t="shared" si="479"/>
        <v>0</v>
      </c>
      <c r="I591" s="35">
        <f t="shared" si="479"/>
        <v>0</v>
      </c>
      <c r="J591" s="35">
        <f t="shared" si="479"/>
        <v>0</v>
      </c>
      <c r="K591" s="35">
        <f t="shared" si="479"/>
        <v>0</v>
      </c>
      <c r="L591" s="35">
        <f t="shared" si="479"/>
        <v>5920</v>
      </c>
      <c r="M591" s="35">
        <f t="shared" si="479"/>
        <v>0</v>
      </c>
      <c r="N591" s="35">
        <f t="shared" si="479"/>
        <v>0</v>
      </c>
      <c r="O591" s="35">
        <f t="shared" si="479"/>
        <v>0</v>
      </c>
      <c r="P591" s="35">
        <f t="shared" si="479"/>
        <v>0</v>
      </c>
      <c r="Q591" s="35">
        <f t="shared" si="479"/>
        <v>0</v>
      </c>
      <c r="R591" s="35">
        <f t="shared" si="479"/>
        <v>5920</v>
      </c>
      <c r="S591" s="35">
        <f t="shared" si="479"/>
        <v>0</v>
      </c>
      <c r="T591" s="35">
        <f t="shared" si="480"/>
        <v>0</v>
      </c>
      <c r="U591" s="35">
        <f t="shared" si="480"/>
        <v>0</v>
      </c>
      <c r="V591" s="35">
        <f t="shared" si="480"/>
        <v>0</v>
      </c>
      <c r="W591" s="35">
        <f t="shared" si="480"/>
        <v>0</v>
      </c>
      <c r="X591" s="35">
        <f t="shared" si="480"/>
        <v>5920</v>
      </c>
      <c r="Y591" s="35">
        <f t="shared" si="480"/>
        <v>0</v>
      </c>
    </row>
    <row r="592" spans="1:25" s="31" customFormat="1" ht="33.75">
      <c r="A592" s="32" t="s">
        <v>42</v>
      </c>
      <c r="B592" s="33" t="s">
        <v>206</v>
      </c>
      <c r="C592" s="33" t="s">
        <v>21</v>
      </c>
      <c r="D592" s="33" t="s">
        <v>345</v>
      </c>
      <c r="E592" s="40">
        <v>200</v>
      </c>
      <c r="F592" s="35">
        <f t="shared" si="481"/>
        <v>5920</v>
      </c>
      <c r="G592" s="35">
        <f t="shared" si="481"/>
        <v>0</v>
      </c>
      <c r="H592" s="35">
        <f t="shared" si="479"/>
        <v>0</v>
      </c>
      <c r="I592" s="35">
        <f t="shared" si="479"/>
        <v>0</v>
      </c>
      <c r="J592" s="35">
        <f t="shared" si="479"/>
        <v>0</v>
      </c>
      <c r="K592" s="35">
        <f t="shared" si="479"/>
        <v>0</v>
      </c>
      <c r="L592" s="35">
        <f t="shared" si="479"/>
        <v>5920</v>
      </c>
      <c r="M592" s="35">
        <f t="shared" si="479"/>
        <v>0</v>
      </c>
      <c r="N592" s="35">
        <f t="shared" si="479"/>
        <v>0</v>
      </c>
      <c r="O592" s="35">
        <f t="shared" si="479"/>
        <v>0</v>
      </c>
      <c r="P592" s="35">
        <f t="shared" si="479"/>
        <v>0</v>
      </c>
      <c r="Q592" s="35">
        <f t="shared" si="479"/>
        <v>0</v>
      </c>
      <c r="R592" s="35">
        <f t="shared" si="479"/>
        <v>5920</v>
      </c>
      <c r="S592" s="35">
        <f t="shared" si="479"/>
        <v>0</v>
      </c>
      <c r="T592" s="35">
        <f t="shared" si="480"/>
        <v>0</v>
      </c>
      <c r="U592" s="35">
        <f t="shared" si="480"/>
        <v>0</v>
      </c>
      <c r="V592" s="35">
        <f t="shared" si="480"/>
        <v>0</v>
      </c>
      <c r="W592" s="35">
        <f t="shared" si="480"/>
        <v>0</v>
      </c>
      <c r="X592" s="35">
        <f t="shared" si="480"/>
        <v>5920</v>
      </c>
      <c r="Y592" s="35">
        <f t="shared" si="480"/>
        <v>0</v>
      </c>
    </row>
    <row r="593" spans="1:25" s="31" customFormat="1" ht="50.25">
      <c r="A593" s="42" t="s">
        <v>43</v>
      </c>
      <c r="B593" s="33" t="s">
        <v>206</v>
      </c>
      <c r="C593" s="33" t="s">
        <v>21</v>
      </c>
      <c r="D593" s="33" t="s">
        <v>345</v>
      </c>
      <c r="E593" s="40">
        <v>240</v>
      </c>
      <c r="F593" s="35">
        <v>5920</v>
      </c>
      <c r="G593" s="35"/>
      <c r="H593" s="36"/>
      <c r="I593" s="36"/>
      <c r="J593" s="36"/>
      <c r="K593" s="37"/>
      <c r="L593" s="35">
        <f>F593+H593+I593+J593+K593</f>
        <v>5920</v>
      </c>
      <c r="M593" s="35">
        <f>G593+K593</f>
        <v>0</v>
      </c>
      <c r="N593" s="36"/>
      <c r="O593" s="36"/>
      <c r="P593" s="36"/>
      <c r="Q593" s="37"/>
      <c r="R593" s="35">
        <f>L593+N593+O593+P593+Q593</f>
        <v>5920</v>
      </c>
      <c r="S593" s="35">
        <f>M593+Q593</f>
        <v>0</v>
      </c>
      <c r="T593" s="36"/>
      <c r="U593" s="36"/>
      <c r="V593" s="36"/>
      <c r="W593" s="37"/>
      <c r="X593" s="35">
        <f>R593+T593+U593+V593+W593</f>
        <v>5920</v>
      </c>
      <c r="Y593" s="35">
        <f>S593+W593</f>
        <v>0</v>
      </c>
    </row>
    <row r="594" spans="1:25" s="39" customFormat="1" ht="16.5">
      <c r="A594" s="32" t="s">
        <v>33</v>
      </c>
      <c r="B594" s="33" t="s">
        <v>206</v>
      </c>
      <c r="C594" s="33" t="s">
        <v>21</v>
      </c>
      <c r="D594" s="45" t="s">
        <v>34</v>
      </c>
      <c r="E594" s="33"/>
      <c r="F594" s="35">
        <f>F595</f>
        <v>22472</v>
      </c>
      <c r="G594" s="35">
        <f>G595+G599</f>
        <v>0</v>
      </c>
      <c r="H594" s="35">
        <f t="shared" ref="H594:Y594" si="482">H595</f>
        <v>0</v>
      </c>
      <c r="I594" s="35">
        <f t="shared" si="482"/>
        <v>0</v>
      </c>
      <c r="J594" s="35">
        <f t="shared" si="482"/>
        <v>0</v>
      </c>
      <c r="K594" s="35">
        <f t="shared" si="482"/>
        <v>0</v>
      </c>
      <c r="L594" s="35">
        <f t="shared" si="482"/>
        <v>22472</v>
      </c>
      <c r="M594" s="35">
        <f t="shared" si="482"/>
        <v>0</v>
      </c>
      <c r="N594" s="35">
        <f t="shared" si="482"/>
        <v>0</v>
      </c>
      <c r="O594" s="35">
        <f t="shared" si="482"/>
        <v>0</v>
      </c>
      <c r="P594" s="35">
        <f t="shared" si="482"/>
        <v>0</v>
      </c>
      <c r="Q594" s="35">
        <f t="shared" si="482"/>
        <v>0</v>
      </c>
      <c r="R594" s="35">
        <f t="shared" si="482"/>
        <v>22472</v>
      </c>
      <c r="S594" s="35">
        <f t="shared" si="482"/>
        <v>0</v>
      </c>
      <c r="T594" s="35">
        <f t="shared" si="482"/>
        <v>0</v>
      </c>
      <c r="U594" s="35">
        <f t="shared" si="482"/>
        <v>0</v>
      </c>
      <c r="V594" s="35">
        <f t="shared" si="482"/>
        <v>0</v>
      </c>
      <c r="W594" s="35">
        <f t="shared" si="482"/>
        <v>0</v>
      </c>
      <c r="X594" s="35">
        <f t="shared" si="482"/>
        <v>22472</v>
      </c>
      <c r="Y594" s="35">
        <f t="shared" si="482"/>
        <v>0</v>
      </c>
    </row>
    <row r="595" spans="1:25" s="39" customFormat="1" ht="16.5">
      <c r="A595" s="103" t="s">
        <v>85</v>
      </c>
      <c r="B595" s="33" t="s">
        <v>206</v>
      </c>
      <c r="C595" s="33" t="s">
        <v>21</v>
      </c>
      <c r="D595" s="33" t="s">
        <v>154</v>
      </c>
      <c r="E595" s="33"/>
      <c r="F595" s="35">
        <f>F596+F599</f>
        <v>22472</v>
      </c>
      <c r="G595" s="35">
        <f t="shared" ref="F595:U597" si="483">G596</f>
        <v>0</v>
      </c>
      <c r="H595" s="35">
        <f t="shared" ref="H595:M595" si="484">H596+H599</f>
        <v>0</v>
      </c>
      <c r="I595" s="35">
        <f t="shared" si="484"/>
        <v>0</v>
      </c>
      <c r="J595" s="35">
        <f t="shared" si="484"/>
        <v>0</v>
      </c>
      <c r="K595" s="35">
        <f t="shared" si="484"/>
        <v>0</v>
      </c>
      <c r="L595" s="35">
        <f t="shared" si="484"/>
        <v>22472</v>
      </c>
      <c r="M595" s="35">
        <f t="shared" si="484"/>
        <v>0</v>
      </c>
      <c r="N595" s="35">
        <f t="shared" ref="N595:S595" si="485">N596+N599</f>
        <v>0</v>
      </c>
      <c r="O595" s="35">
        <f t="shared" si="485"/>
        <v>0</v>
      </c>
      <c r="P595" s="35">
        <f t="shared" si="485"/>
        <v>0</v>
      </c>
      <c r="Q595" s="35">
        <f t="shared" si="485"/>
        <v>0</v>
      </c>
      <c r="R595" s="35">
        <f t="shared" si="485"/>
        <v>22472</v>
      </c>
      <c r="S595" s="35">
        <f t="shared" si="485"/>
        <v>0</v>
      </c>
      <c r="T595" s="35">
        <f t="shared" ref="T595:Y595" si="486">T596+T599</f>
        <v>0</v>
      </c>
      <c r="U595" s="35">
        <f t="shared" si="486"/>
        <v>0</v>
      </c>
      <c r="V595" s="35">
        <f t="shared" si="486"/>
        <v>0</v>
      </c>
      <c r="W595" s="35">
        <f t="shared" si="486"/>
        <v>0</v>
      </c>
      <c r="X595" s="35">
        <f t="shared" si="486"/>
        <v>22472</v>
      </c>
      <c r="Y595" s="35">
        <f t="shared" si="486"/>
        <v>0</v>
      </c>
    </row>
    <row r="596" spans="1:25" s="39" customFormat="1" ht="16.5">
      <c r="A596" s="32" t="s">
        <v>337</v>
      </c>
      <c r="B596" s="77" t="s">
        <v>206</v>
      </c>
      <c r="C596" s="77" t="s">
        <v>21</v>
      </c>
      <c r="D596" s="77" t="s">
        <v>346</v>
      </c>
      <c r="E596" s="33"/>
      <c r="F596" s="35">
        <f t="shared" si="483"/>
        <v>22172</v>
      </c>
      <c r="G596" s="35">
        <f t="shared" si="483"/>
        <v>0</v>
      </c>
      <c r="H596" s="35">
        <f t="shared" si="483"/>
        <v>0</v>
      </c>
      <c r="I596" s="35">
        <f t="shared" si="483"/>
        <v>0</v>
      </c>
      <c r="J596" s="35">
        <f t="shared" si="483"/>
        <v>0</v>
      </c>
      <c r="K596" s="35">
        <f t="shared" si="483"/>
        <v>0</v>
      </c>
      <c r="L596" s="35">
        <f t="shared" si="483"/>
        <v>22172</v>
      </c>
      <c r="M596" s="35">
        <f t="shared" si="483"/>
        <v>0</v>
      </c>
      <c r="N596" s="35">
        <f t="shared" si="483"/>
        <v>0</v>
      </c>
      <c r="O596" s="35">
        <f t="shared" si="483"/>
        <v>0</v>
      </c>
      <c r="P596" s="35">
        <f t="shared" si="483"/>
        <v>0</v>
      </c>
      <c r="Q596" s="35">
        <f t="shared" si="483"/>
        <v>0</v>
      </c>
      <c r="R596" s="35">
        <f t="shared" si="483"/>
        <v>22172</v>
      </c>
      <c r="S596" s="35">
        <f t="shared" si="483"/>
        <v>0</v>
      </c>
      <c r="T596" s="35">
        <f t="shared" si="483"/>
        <v>0</v>
      </c>
      <c r="U596" s="35">
        <f t="shared" si="483"/>
        <v>0</v>
      </c>
      <c r="V596" s="35">
        <f t="shared" ref="T596:Y597" si="487">V597</f>
        <v>0</v>
      </c>
      <c r="W596" s="35">
        <f t="shared" si="487"/>
        <v>0</v>
      </c>
      <c r="X596" s="35">
        <f t="shared" si="487"/>
        <v>22172</v>
      </c>
      <c r="Y596" s="35">
        <f t="shared" si="487"/>
        <v>0</v>
      </c>
    </row>
    <row r="597" spans="1:25" s="39" customFormat="1" ht="33">
      <c r="A597" s="32" t="s">
        <v>42</v>
      </c>
      <c r="B597" s="77" t="s">
        <v>206</v>
      </c>
      <c r="C597" s="77" t="s">
        <v>21</v>
      </c>
      <c r="D597" s="77" t="s">
        <v>346</v>
      </c>
      <c r="E597" s="40">
        <v>200</v>
      </c>
      <c r="F597" s="35">
        <f t="shared" si="483"/>
        <v>22172</v>
      </c>
      <c r="G597" s="35">
        <f t="shared" si="483"/>
        <v>0</v>
      </c>
      <c r="H597" s="35">
        <f t="shared" si="483"/>
        <v>0</v>
      </c>
      <c r="I597" s="35">
        <f t="shared" si="483"/>
        <v>0</v>
      </c>
      <c r="J597" s="35">
        <f t="shared" si="483"/>
        <v>0</v>
      </c>
      <c r="K597" s="35">
        <f t="shared" si="483"/>
        <v>0</v>
      </c>
      <c r="L597" s="35">
        <f t="shared" si="483"/>
        <v>22172</v>
      </c>
      <c r="M597" s="35">
        <f t="shared" si="483"/>
        <v>0</v>
      </c>
      <c r="N597" s="35">
        <f t="shared" si="483"/>
        <v>0</v>
      </c>
      <c r="O597" s="35">
        <f t="shared" si="483"/>
        <v>0</v>
      </c>
      <c r="P597" s="35">
        <f t="shared" si="483"/>
        <v>0</v>
      </c>
      <c r="Q597" s="35">
        <f t="shared" si="483"/>
        <v>0</v>
      </c>
      <c r="R597" s="35">
        <f t="shared" si="483"/>
        <v>22172</v>
      </c>
      <c r="S597" s="35">
        <f t="shared" si="483"/>
        <v>0</v>
      </c>
      <c r="T597" s="35">
        <f t="shared" si="487"/>
        <v>0</v>
      </c>
      <c r="U597" s="35">
        <f t="shared" si="487"/>
        <v>0</v>
      </c>
      <c r="V597" s="35">
        <f t="shared" si="487"/>
        <v>0</v>
      </c>
      <c r="W597" s="35">
        <f t="shared" si="487"/>
        <v>0</v>
      </c>
      <c r="X597" s="35">
        <f t="shared" si="487"/>
        <v>22172</v>
      </c>
      <c r="Y597" s="35">
        <f t="shared" si="487"/>
        <v>0</v>
      </c>
    </row>
    <row r="598" spans="1:25" s="39" customFormat="1" ht="49.5">
      <c r="A598" s="42" t="s">
        <v>43</v>
      </c>
      <c r="B598" s="77" t="s">
        <v>206</v>
      </c>
      <c r="C598" s="77" t="s">
        <v>21</v>
      </c>
      <c r="D598" s="77" t="s">
        <v>346</v>
      </c>
      <c r="E598" s="40">
        <v>240</v>
      </c>
      <c r="F598" s="35">
        <f>18020+4152</f>
        <v>22172</v>
      </c>
      <c r="G598" s="35"/>
      <c r="H598" s="36"/>
      <c r="I598" s="36"/>
      <c r="J598" s="36"/>
      <c r="K598" s="37"/>
      <c r="L598" s="35">
        <f>F598+H598+I598+J598+K598</f>
        <v>22172</v>
      </c>
      <c r="M598" s="35">
        <f>G598+K598</f>
        <v>0</v>
      </c>
      <c r="N598" s="36"/>
      <c r="O598" s="36"/>
      <c r="P598" s="36"/>
      <c r="Q598" s="37"/>
      <c r="R598" s="35">
        <f>L598+N598+O598+P598+Q598</f>
        <v>22172</v>
      </c>
      <c r="S598" s="35">
        <f>M598+Q598</f>
        <v>0</v>
      </c>
      <c r="T598" s="36"/>
      <c r="U598" s="36"/>
      <c r="V598" s="36"/>
      <c r="W598" s="37"/>
      <c r="X598" s="35">
        <f>R598+T598+U598+V598+W598</f>
        <v>22172</v>
      </c>
      <c r="Y598" s="35">
        <f>S598+W598</f>
        <v>0</v>
      </c>
    </row>
    <row r="599" spans="1:25" s="39" customFormat="1" ht="16.5">
      <c r="A599" s="32" t="s">
        <v>292</v>
      </c>
      <c r="B599" s="77" t="s">
        <v>206</v>
      </c>
      <c r="C599" s="77" t="s">
        <v>21</v>
      </c>
      <c r="D599" s="77" t="s">
        <v>293</v>
      </c>
      <c r="E599" s="33"/>
      <c r="F599" s="35">
        <f>F600</f>
        <v>300</v>
      </c>
      <c r="G599" s="35"/>
      <c r="H599" s="35">
        <f t="shared" ref="H599:W600" si="488">H600</f>
        <v>0</v>
      </c>
      <c r="I599" s="35">
        <f t="shared" si="488"/>
        <v>0</v>
      </c>
      <c r="J599" s="35">
        <f t="shared" si="488"/>
        <v>0</v>
      </c>
      <c r="K599" s="35">
        <f t="shared" si="488"/>
        <v>0</v>
      </c>
      <c r="L599" s="35">
        <f t="shared" si="488"/>
        <v>300</v>
      </c>
      <c r="M599" s="35">
        <f t="shared" si="488"/>
        <v>0</v>
      </c>
      <c r="N599" s="35">
        <f t="shared" si="488"/>
        <v>0</v>
      </c>
      <c r="O599" s="35">
        <f t="shared" si="488"/>
        <v>0</v>
      </c>
      <c r="P599" s="35">
        <f t="shared" si="488"/>
        <v>0</v>
      </c>
      <c r="Q599" s="35">
        <f t="shared" si="488"/>
        <v>0</v>
      </c>
      <c r="R599" s="35">
        <f t="shared" si="488"/>
        <v>300</v>
      </c>
      <c r="S599" s="35">
        <f t="shared" si="488"/>
        <v>0</v>
      </c>
      <c r="T599" s="35">
        <f t="shared" si="488"/>
        <v>0</v>
      </c>
      <c r="U599" s="35">
        <f t="shared" si="488"/>
        <v>0</v>
      </c>
      <c r="V599" s="35">
        <f t="shared" si="488"/>
        <v>0</v>
      </c>
      <c r="W599" s="35">
        <f t="shared" si="488"/>
        <v>0</v>
      </c>
      <c r="X599" s="35">
        <f t="shared" ref="T599:Y600" si="489">X600</f>
        <v>300</v>
      </c>
      <c r="Y599" s="35">
        <f t="shared" si="489"/>
        <v>0</v>
      </c>
    </row>
    <row r="600" spans="1:25" s="39" customFormat="1" ht="33">
      <c r="A600" s="32" t="s">
        <v>42</v>
      </c>
      <c r="B600" s="77" t="s">
        <v>206</v>
      </c>
      <c r="C600" s="77" t="s">
        <v>21</v>
      </c>
      <c r="D600" s="77" t="s">
        <v>293</v>
      </c>
      <c r="E600" s="40">
        <v>200</v>
      </c>
      <c r="F600" s="35">
        <f>F601</f>
        <v>300</v>
      </c>
      <c r="G600" s="35"/>
      <c r="H600" s="35">
        <f t="shared" si="488"/>
        <v>0</v>
      </c>
      <c r="I600" s="35">
        <f t="shared" si="488"/>
        <v>0</v>
      </c>
      <c r="J600" s="35">
        <f t="shared" si="488"/>
        <v>0</v>
      </c>
      <c r="K600" s="35">
        <f t="shared" si="488"/>
        <v>0</v>
      </c>
      <c r="L600" s="35">
        <f t="shared" si="488"/>
        <v>300</v>
      </c>
      <c r="M600" s="35">
        <f t="shared" si="488"/>
        <v>0</v>
      </c>
      <c r="N600" s="35">
        <f t="shared" si="488"/>
        <v>0</v>
      </c>
      <c r="O600" s="35">
        <f t="shared" si="488"/>
        <v>0</v>
      </c>
      <c r="P600" s="35">
        <f t="shared" si="488"/>
        <v>0</v>
      </c>
      <c r="Q600" s="35">
        <f t="shared" si="488"/>
        <v>0</v>
      </c>
      <c r="R600" s="35">
        <f t="shared" si="488"/>
        <v>300</v>
      </c>
      <c r="S600" s="35">
        <f t="shared" si="488"/>
        <v>0</v>
      </c>
      <c r="T600" s="35">
        <f t="shared" si="489"/>
        <v>0</v>
      </c>
      <c r="U600" s="35">
        <f t="shared" si="489"/>
        <v>0</v>
      </c>
      <c r="V600" s="35">
        <f t="shared" si="489"/>
        <v>0</v>
      </c>
      <c r="W600" s="35">
        <f t="shared" si="489"/>
        <v>0</v>
      </c>
      <c r="X600" s="35">
        <f t="shared" si="489"/>
        <v>300</v>
      </c>
      <c r="Y600" s="35">
        <f t="shared" si="489"/>
        <v>0</v>
      </c>
    </row>
    <row r="601" spans="1:25" s="39" customFormat="1" ht="49.5">
      <c r="A601" s="42" t="s">
        <v>43</v>
      </c>
      <c r="B601" s="77" t="s">
        <v>206</v>
      </c>
      <c r="C601" s="77" t="s">
        <v>21</v>
      </c>
      <c r="D601" s="77" t="s">
        <v>293</v>
      </c>
      <c r="E601" s="40">
        <v>240</v>
      </c>
      <c r="F601" s="35">
        <v>300</v>
      </c>
      <c r="G601" s="35"/>
      <c r="H601" s="36"/>
      <c r="I601" s="36"/>
      <c r="J601" s="36"/>
      <c r="K601" s="37"/>
      <c r="L601" s="35">
        <f>F601+H601+I601+J601+K601</f>
        <v>300</v>
      </c>
      <c r="M601" s="35">
        <f>G601+K601</f>
        <v>0</v>
      </c>
      <c r="N601" s="36"/>
      <c r="O601" s="36"/>
      <c r="P601" s="36"/>
      <c r="Q601" s="37"/>
      <c r="R601" s="35">
        <f>L601+N601+O601+P601+Q601</f>
        <v>300</v>
      </c>
      <c r="S601" s="35">
        <f>M601+Q601</f>
        <v>0</v>
      </c>
      <c r="T601" s="36"/>
      <c r="U601" s="36"/>
      <c r="V601" s="36"/>
      <c r="W601" s="37"/>
      <c r="X601" s="35">
        <f>R601+T601+U601+V601+W601</f>
        <v>300</v>
      </c>
      <c r="Y601" s="35">
        <f>S601+W601</f>
        <v>0</v>
      </c>
    </row>
    <row r="602" spans="1:25" s="41" customFormat="1" ht="16.5">
      <c r="A602" s="32"/>
      <c r="B602" s="33"/>
      <c r="C602" s="33"/>
      <c r="D602" s="113"/>
      <c r="E602" s="33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>
        <v>0</v>
      </c>
      <c r="S602" s="59"/>
      <c r="T602" s="59"/>
      <c r="U602" s="59"/>
      <c r="V602" s="59"/>
      <c r="W602" s="59"/>
      <c r="X602" s="59">
        <v>0</v>
      </c>
      <c r="Y602" s="59"/>
    </row>
    <row r="603" spans="1:25" s="47" customFormat="1" ht="18.75">
      <c r="A603" s="25" t="s">
        <v>347</v>
      </c>
      <c r="B603" s="26" t="s">
        <v>206</v>
      </c>
      <c r="C603" s="26" t="s">
        <v>22</v>
      </c>
      <c r="D603" s="44"/>
      <c r="E603" s="26"/>
      <c r="F603" s="28">
        <f>F604+F609+F614+F619+F627</f>
        <v>22523</v>
      </c>
      <c r="G603" s="28">
        <f>G604+G609+G614+G619+G627</f>
        <v>0</v>
      </c>
      <c r="H603" s="28">
        <f t="shared" ref="H603:M603" si="490">H604+H609+H614+H619+H627</f>
        <v>0</v>
      </c>
      <c r="I603" s="28">
        <f t="shared" si="490"/>
        <v>0</v>
      </c>
      <c r="J603" s="28">
        <f t="shared" si="490"/>
        <v>0</v>
      </c>
      <c r="K603" s="28">
        <f t="shared" si="490"/>
        <v>0</v>
      </c>
      <c r="L603" s="28">
        <f t="shared" si="490"/>
        <v>22523</v>
      </c>
      <c r="M603" s="28">
        <f t="shared" si="490"/>
        <v>0</v>
      </c>
      <c r="N603" s="28">
        <f t="shared" ref="N603:S603" si="491">N604+N609+N614+N619+N627</f>
        <v>0</v>
      </c>
      <c r="O603" s="28">
        <f t="shared" si="491"/>
        <v>0</v>
      </c>
      <c r="P603" s="28">
        <f t="shared" si="491"/>
        <v>0</v>
      </c>
      <c r="Q603" s="28">
        <f t="shared" si="491"/>
        <v>0</v>
      </c>
      <c r="R603" s="28">
        <f t="shared" si="491"/>
        <v>22523</v>
      </c>
      <c r="S603" s="28">
        <f t="shared" si="491"/>
        <v>0</v>
      </c>
      <c r="T603" s="28">
        <f t="shared" ref="T603:Y603" si="492">T604+T609+T614+T619+T627</f>
        <v>0</v>
      </c>
      <c r="U603" s="28">
        <f t="shared" si="492"/>
        <v>0</v>
      </c>
      <c r="V603" s="28">
        <f t="shared" si="492"/>
        <v>0</v>
      </c>
      <c r="W603" s="28">
        <f t="shared" si="492"/>
        <v>0</v>
      </c>
      <c r="X603" s="28">
        <f t="shared" si="492"/>
        <v>22523</v>
      </c>
      <c r="Y603" s="28">
        <f t="shared" si="492"/>
        <v>0</v>
      </c>
    </row>
    <row r="604" spans="1:25" s="115" customFormat="1" ht="50.25" hidden="1">
      <c r="A604" s="88" t="s">
        <v>297</v>
      </c>
      <c r="B604" s="89" t="s">
        <v>206</v>
      </c>
      <c r="C604" s="89" t="s">
        <v>22</v>
      </c>
      <c r="D604" s="89" t="s">
        <v>298</v>
      </c>
      <c r="E604" s="114"/>
      <c r="F604" s="91">
        <f t="shared" ref="F604:U607" si="493">F605</f>
        <v>0</v>
      </c>
      <c r="G604" s="91">
        <f t="shared" si="493"/>
        <v>0</v>
      </c>
      <c r="H604" s="56">
        <f t="shared" si="493"/>
        <v>0</v>
      </c>
      <c r="I604" s="56">
        <f t="shared" si="493"/>
        <v>0</v>
      </c>
      <c r="J604" s="56">
        <f t="shared" si="493"/>
        <v>0</v>
      </c>
      <c r="K604" s="56">
        <f t="shared" si="493"/>
        <v>0</v>
      </c>
      <c r="L604" s="56">
        <f t="shared" si="493"/>
        <v>0</v>
      </c>
      <c r="M604" s="56">
        <f t="shared" si="493"/>
        <v>0</v>
      </c>
      <c r="N604" s="56">
        <f t="shared" si="493"/>
        <v>0</v>
      </c>
      <c r="O604" s="56">
        <f t="shared" si="493"/>
        <v>0</v>
      </c>
      <c r="P604" s="56">
        <f t="shared" si="493"/>
        <v>0</v>
      </c>
      <c r="Q604" s="56">
        <f t="shared" si="493"/>
        <v>0</v>
      </c>
      <c r="R604" s="56">
        <f t="shared" si="493"/>
        <v>0</v>
      </c>
      <c r="S604" s="56">
        <f t="shared" si="493"/>
        <v>0</v>
      </c>
      <c r="T604" s="56">
        <f t="shared" si="493"/>
        <v>0</v>
      </c>
      <c r="U604" s="56">
        <f t="shared" si="493"/>
        <v>0</v>
      </c>
      <c r="V604" s="56">
        <f t="shared" ref="T604:Y607" si="494">V605</f>
        <v>0</v>
      </c>
      <c r="W604" s="56">
        <f t="shared" si="494"/>
        <v>0</v>
      </c>
      <c r="X604" s="56">
        <f t="shared" si="494"/>
        <v>0</v>
      </c>
      <c r="Y604" s="56">
        <f t="shared" si="494"/>
        <v>0</v>
      </c>
    </row>
    <row r="605" spans="1:25" s="115" customFormat="1" ht="18.75" hidden="1">
      <c r="A605" s="88" t="s">
        <v>85</v>
      </c>
      <c r="B605" s="89" t="s">
        <v>206</v>
      </c>
      <c r="C605" s="89" t="s">
        <v>22</v>
      </c>
      <c r="D605" s="89" t="s">
        <v>302</v>
      </c>
      <c r="E605" s="114"/>
      <c r="F605" s="91">
        <f t="shared" si="493"/>
        <v>0</v>
      </c>
      <c r="G605" s="91">
        <f t="shared" si="493"/>
        <v>0</v>
      </c>
      <c r="H605" s="56">
        <f t="shared" si="493"/>
        <v>0</v>
      </c>
      <c r="I605" s="56">
        <f t="shared" si="493"/>
        <v>0</v>
      </c>
      <c r="J605" s="56">
        <f t="shared" si="493"/>
        <v>0</v>
      </c>
      <c r="K605" s="56">
        <f t="shared" si="493"/>
        <v>0</v>
      </c>
      <c r="L605" s="56">
        <f t="shared" si="493"/>
        <v>0</v>
      </c>
      <c r="M605" s="56">
        <f t="shared" si="493"/>
        <v>0</v>
      </c>
      <c r="N605" s="56">
        <f t="shared" si="493"/>
        <v>0</v>
      </c>
      <c r="O605" s="56">
        <f t="shared" si="493"/>
        <v>0</v>
      </c>
      <c r="P605" s="56">
        <f t="shared" si="493"/>
        <v>0</v>
      </c>
      <c r="Q605" s="56">
        <f t="shared" si="493"/>
        <v>0</v>
      </c>
      <c r="R605" s="56">
        <f t="shared" si="493"/>
        <v>0</v>
      </c>
      <c r="S605" s="56">
        <f t="shared" si="493"/>
        <v>0</v>
      </c>
      <c r="T605" s="56">
        <f t="shared" si="494"/>
        <v>0</v>
      </c>
      <c r="U605" s="56">
        <f t="shared" si="494"/>
        <v>0</v>
      </c>
      <c r="V605" s="56">
        <f t="shared" si="494"/>
        <v>0</v>
      </c>
      <c r="W605" s="56">
        <f t="shared" si="494"/>
        <v>0</v>
      </c>
      <c r="X605" s="56">
        <f t="shared" si="494"/>
        <v>0</v>
      </c>
      <c r="Y605" s="56">
        <f t="shared" si="494"/>
        <v>0</v>
      </c>
    </row>
    <row r="606" spans="1:25" s="115" customFormat="1" ht="18.75" hidden="1">
      <c r="A606" s="88" t="s">
        <v>292</v>
      </c>
      <c r="B606" s="89" t="s">
        <v>206</v>
      </c>
      <c r="C606" s="89" t="s">
        <v>22</v>
      </c>
      <c r="D606" s="89" t="s">
        <v>348</v>
      </c>
      <c r="E606" s="114"/>
      <c r="F606" s="91">
        <f t="shared" si="493"/>
        <v>0</v>
      </c>
      <c r="G606" s="91">
        <f t="shared" si="493"/>
        <v>0</v>
      </c>
      <c r="H606" s="56">
        <f t="shared" si="493"/>
        <v>0</v>
      </c>
      <c r="I606" s="56">
        <f t="shared" si="493"/>
        <v>0</v>
      </c>
      <c r="J606" s="56">
        <f t="shared" si="493"/>
        <v>0</v>
      </c>
      <c r="K606" s="56">
        <f t="shared" si="493"/>
        <v>0</v>
      </c>
      <c r="L606" s="56">
        <f t="shared" si="493"/>
        <v>0</v>
      </c>
      <c r="M606" s="56">
        <f t="shared" si="493"/>
        <v>0</v>
      </c>
      <c r="N606" s="56">
        <f t="shared" si="493"/>
        <v>0</v>
      </c>
      <c r="O606" s="56">
        <f t="shared" si="493"/>
        <v>0</v>
      </c>
      <c r="P606" s="56">
        <f t="shared" si="493"/>
        <v>0</v>
      </c>
      <c r="Q606" s="56">
        <f t="shared" si="493"/>
        <v>0</v>
      </c>
      <c r="R606" s="56">
        <f t="shared" si="493"/>
        <v>0</v>
      </c>
      <c r="S606" s="56">
        <f t="shared" si="493"/>
        <v>0</v>
      </c>
      <c r="T606" s="56">
        <f t="shared" si="494"/>
        <v>0</v>
      </c>
      <c r="U606" s="56">
        <f t="shared" si="494"/>
        <v>0</v>
      </c>
      <c r="V606" s="56">
        <f t="shared" si="494"/>
        <v>0</v>
      </c>
      <c r="W606" s="56">
        <f t="shared" si="494"/>
        <v>0</v>
      </c>
      <c r="X606" s="56">
        <f t="shared" si="494"/>
        <v>0</v>
      </c>
      <c r="Y606" s="56">
        <f t="shared" si="494"/>
        <v>0</v>
      </c>
    </row>
    <row r="607" spans="1:25" s="115" customFormat="1" ht="33" hidden="1">
      <c r="A607" s="88" t="s">
        <v>42</v>
      </c>
      <c r="B607" s="89" t="s">
        <v>206</v>
      </c>
      <c r="C607" s="89" t="s">
        <v>22</v>
      </c>
      <c r="D607" s="89" t="s">
        <v>348</v>
      </c>
      <c r="E607" s="116">
        <v>200</v>
      </c>
      <c r="F607" s="91">
        <f t="shared" si="493"/>
        <v>0</v>
      </c>
      <c r="G607" s="91">
        <f t="shared" si="493"/>
        <v>0</v>
      </c>
      <c r="H607" s="56">
        <f t="shared" si="493"/>
        <v>0</v>
      </c>
      <c r="I607" s="56">
        <f t="shared" si="493"/>
        <v>0</v>
      </c>
      <c r="J607" s="56">
        <f t="shared" si="493"/>
        <v>0</v>
      </c>
      <c r="K607" s="56">
        <f t="shared" si="493"/>
        <v>0</v>
      </c>
      <c r="L607" s="56">
        <f t="shared" si="493"/>
        <v>0</v>
      </c>
      <c r="M607" s="56">
        <f t="shared" si="493"/>
        <v>0</v>
      </c>
      <c r="N607" s="56">
        <f t="shared" si="493"/>
        <v>0</v>
      </c>
      <c r="O607" s="56">
        <f t="shared" si="493"/>
        <v>0</v>
      </c>
      <c r="P607" s="56">
        <f t="shared" si="493"/>
        <v>0</v>
      </c>
      <c r="Q607" s="56">
        <f t="shared" si="493"/>
        <v>0</v>
      </c>
      <c r="R607" s="56">
        <f t="shared" si="493"/>
        <v>0</v>
      </c>
      <c r="S607" s="56">
        <f t="shared" si="493"/>
        <v>0</v>
      </c>
      <c r="T607" s="56">
        <f t="shared" si="494"/>
        <v>0</v>
      </c>
      <c r="U607" s="56">
        <f t="shared" si="494"/>
        <v>0</v>
      </c>
      <c r="V607" s="56">
        <f t="shared" si="494"/>
        <v>0</v>
      </c>
      <c r="W607" s="56">
        <f t="shared" si="494"/>
        <v>0</v>
      </c>
      <c r="X607" s="56">
        <f t="shared" si="494"/>
        <v>0</v>
      </c>
      <c r="Y607" s="56">
        <f t="shared" si="494"/>
        <v>0</v>
      </c>
    </row>
    <row r="608" spans="1:25" s="115" customFormat="1" ht="49.5" hidden="1">
      <c r="A608" s="88" t="s">
        <v>43</v>
      </c>
      <c r="B608" s="89" t="s">
        <v>206</v>
      </c>
      <c r="C608" s="89" t="s">
        <v>22</v>
      </c>
      <c r="D608" s="89" t="s">
        <v>348</v>
      </c>
      <c r="E608" s="116">
        <v>240</v>
      </c>
      <c r="F608" s="91">
        <f>329-329</f>
        <v>0</v>
      </c>
      <c r="G608" s="91"/>
      <c r="H608" s="36"/>
      <c r="I608" s="36"/>
      <c r="J608" s="36"/>
      <c r="K608" s="37"/>
      <c r="L608" s="35">
        <f>F608+H608+I608+J608+K608</f>
        <v>0</v>
      </c>
      <c r="M608" s="35">
        <f>G608+K608</f>
        <v>0</v>
      </c>
      <c r="N608" s="36"/>
      <c r="O608" s="36"/>
      <c r="P608" s="36"/>
      <c r="Q608" s="37"/>
      <c r="R608" s="35">
        <f>L608+N608+O608+P608+Q608</f>
        <v>0</v>
      </c>
      <c r="S608" s="35">
        <f>M608+Q608</f>
        <v>0</v>
      </c>
      <c r="T608" s="36"/>
      <c r="U608" s="36"/>
      <c r="V608" s="36"/>
      <c r="W608" s="37"/>
      <c r="X608" s="35">
        <f>R608+T608+U608+V608+W608</f>
        <v>0</v>
      </c>
      <c r="Y608" s="35">
        <f>S608+W608</f>
        <v>0</v>
      </c>
    </row>
    <row r="609" spans="1:25" s="50" customFormat="1" ht="49.5" hidden="1">
      <c r="A609" s="32" t="s">
        <v>349</v>
      </c>
      <c r="B609" s="33" t="s">
        <v>206</v>
      </c>
      <c r="C609" s="33" t="s">
        <v>22</v>
      </c>
      <c r="D609" s="52" t="s">
        <v>335</v>
      </c>
      <c r="E609" s="33"/>
      <c r="F609" s="35">
        <f>F610</f>
        <v>0</v>
      </c>
      <c r="G609" s="35">
        <f>G610</f>
        <v>0</v>
      </c>
      <c r="H609" s="56">
        <f t="shared" ref="H609:W612" si="495">H610</f>
        <v>0</v>
      </c>
      <c r="I609" s="56">
        <f t="shared" si="495"/>
        <v>0</v>
      </c>
      <c r="J609" s="56">
        <f t="shared" si="495"/>
        <v>0</v>
      </c>
      <c r="K609" s="56">
        <f t="shared" si="495"/>
        <v>0</v>
      </c>
      <c r="L609" s="56">
        <f t="shared" si="495"/>
        <v>0</v>
      </c>
      <c r="M609" s="56">
        <f t="shared" si="495"/>
        <v>0</v>
      </c>
      <c r="N609" s="56">
        <f t="shared" si="495"/>
        <v>0</v>
      </c>
      <c r="O609" s="56">
        <f t="shared" si="495"/>
        <v>0</v>
      </c>
      <c r="P609" s="56">
        <f t="shared" si="495"/>
        <v>0</v>
      </c>
      <c r="Q609" s="56">
        <f t="shared" si="495"/>
        <v>0</v>
      </c>
      <c r="R609" s="56">
        <f t="shared" si="495"/>
        <v>0</v>
      </c>
      <c r="S609" s="56">
        <f t="shared" si="495"/>
        <v>0</v>
      </c>
      <c r="T609" s="56">
        <f t="shared" si="495"/>
        <v>0</v>
      </c>
      <c r="U609" s="56">
        <f t="shared" si="495"/>
        <v>0</v>
      </c>
      <c r="V609" s="56">
        <f t="shared" si="495"/>
        <v>0</v>
      </c>
      <c r="W609" s="56">
        <f t="shared" si="495"/>
        <v>0</v>
      </c>
      <c r="X609" s="56">
        <f t="shared" ref="T609:Y612" si="496">X610</f>
        <v>0</v>
      </c>
      <c r="Y609" s="56">
        <f t="shared" si="496"/>
        <v>0</v>
      </c>
    </row>
    <row r="610" spans="1:25" s="50" customFormat="1" ht="16.5" hidden="1">
      <c r="A610" s="48" t="s">
        <v>85</v>
      </c>
      <c r="B610" s="33" t="s">
        <v>206</v>
      </c>
      <c r="C610" s="33" t="s">
        <v>22</v>
      </c>
      <c r="D610" s="52" t="s">
        <v>336</v>
      </c>
      <c r="E610" s="33"/>
      <c r="F610" s="35">
        <f t="shared" ref="F610:G612" si="497">F611</f>
        <v>0</v>
      </c>
      <c r="G610" s="35">
        <f t="shared" si="497"/>
        <v>0</v>
      </c>
      <c r="H610" s="56">
        <f t="shared" si="495"/>
        <v>0</v>
      </c>
      <c r="I610" s="56">
        <f t="shared" si="495"/>
        <v>0</v>
      </c>
      <c r="J610" s="56">
        <f t="shared" si="495"/>
        <v>0</v>
      </c>
      <c r="K610" s="56">
        <f t="shared" si="495"/>
        <v>0</v>
      </c>
      <c r="L610" s="56">
        <f t="shared" si="495"/>
        <v>0</v>
      </c>
      <c r="M610" s="56">
        <f t="shared" si="495"/>
        <v>0</v>
      </c>
      <c r="N610" s="56">
        <f t="shared" si="495"/>
        <v>0</v>
      </c>
      <c r="O610" s="56">
        <f t="shared" si="495"/>
        <v>0</v>
      </c>
      <c r="P610" s="56">
        <f t="shared" si="495"/>
        <v>0</v>
      </c>
      <c r="Q610" s="56">
        <f t="shared" si="495"/>
        <v>0</v>
      </c>
      <c r="R610" s="56">
        <f t="shared" si="495"/>
        <v>0</v>
      </c>
      <c r="S610" s="56">
        <f t="shared" si="495"/>
        <v>0</v>
      </c>
      <c r="T610" s="56">
        <f t="shared" si="496"/>
        <v>0</v>
      </c>
      <c r="U610" s="56">
        <f t="shared" si="496"/>
        <v>0</v>
      </c>
      <c r="V610" s="56">
        <f t="shared" si="496"/>
        <v>0</v>
      </c>
      <c r="W610" s="56">
        <f t="shared" si="496"/>
        <v>0</v>
      </c>
      <c r="X610" s="56">
        <f t="shared" si="496"/>
        <v>0</v>
      </c>
      <c r="Y610" s="56">
        <f t="shared" si="496"/>
        <v>0</v>
      </c>
    </row>
    <row r="611" spans="1:25" s="50" customFormat="1" ht="16.5" hidden="1">
      <c r="A611" s="32" t="s">
        <v>350</v>
      </c>
      <c r="B611" s="33" t="s">
        <v>206</v>
      </c>
      <c r="C611" s="33" t="s">
        <v>22</v>
      </c>
      <c r="D611" s="52" t="s">
        <v>351</v>
      </c>
      <c r="E611" s="33"/>
      <c r="F611" s="35">
        <f t="shared" si="497"/>
        <v>0</v>
      </c>
      <c r="G611" s="35">
        <f t="shared" si="497"/>
        <v>0</v>
      </c>
      <c r="H611" s="56">
        <f t="shared" si="495"/>
        <v>0</v>
      </c>
      <c r="I611" s="56">
        <f t="shared" si="495"/>
        <v>0</v>
      </c>
      <c r="J611" s="56">
        <f t="shared" si="495"/>
        <v>0</v>
      </c>
      <c r="K611" s="56">
        <f t="shared" si="495"/>
        <v>0</v>
      </c>
      <c r="L611" s="56">
        <f t="shared" si="495"/>
        <v>0</v>
      </c>
      <c r="M611" s="56">
        <f t="shared" si="495"/>
        <v>0</v>
      </c>
      <c r="N611" s="56">
        <f t="shared" si="495"/>
        <v>0</v>
      </c>
      <c r="O611" s="56">
        <f t="shared" si="495"/>
        <v>0</v>
      </c>
      <c r="P611" s="56">
        <f t="shared" si="495"/>
        <v>0</v>
      </c>
      <c r="Q611" s="56">
        <f t="shared" si="495"/>
        <v>0</v>
      </c>
      <c r="R611" s="56">
        <f t="shared" si="495"/>
        <v>0</v>
      </c>
      <c r="S611" s="56">
        <f t="shared" si="495"/>
        <v>0</v>
      </c>
      <c r="T611" s="56">
        <f t="shared" si="496"/>
        <v>0</v>
      </c>
      <c r="U611" s="56">
        <f t="shared" si="496"/>
        <v>0</v>
      </c>
      <c r="V611" s="56">
        <f t="shared" si="496"/>
        <v>0</v>
      </c>
      <c r="W611" s="56">
        <f t="shared" si="496"/>
        <v>0</v>
      </c>
      <c r="X611" s="56">
        <f t="shared" si="496"/>
        <v>0</v>
      </c>
      <c r="Y611" s="56">
        <f t="shared" si="496"/>
        <v>0</v>
      </c>
    </row>
    <row r="612" spans="1:25" s="50" customFormat="1" ht="16.5" hidden="1">
      <c r="A612" s="48" t="s">
        <v>47</v>
      </c>
      <c r="B612" s="33" t="s">
        <v>206</v>
      </c>
      <c r="C612" s="33" t="s">
        <v>22</v>
      </c>
      <c r="D612" s="52" t="s">
        <v>351</v>
      </c>
      <c r="E612" s="40">
        <v>800</v>
      </c>
      <c r="F612" s="35">
        <f t="shared" si="497"/>
        <v>0</v>
      </c>
      <c r="G612" s="35">
        <f t="shared" si="497"/>
        <v>0</v>
      </c>
      <c r="H612" s="56">
        <f t="shared" si="495"/>
        <v>0</v>
      </c>
      <c r="I612" s="56">
        <f t="shared" si="495"/>
        <v>0</v>
      </c>
      <c r="J612" s="56">
        <f t="shared" si="495"/>
        <v>0</v>
      </c>
      <c r="K612" s="56">
        <f t="shared" si="495"/>
        <v>0</v>
      </c>
      <c r="L612" s="56">
        <f t="shared" si="495"/>
        <v>0</v>
      </c>
      <c r="M612" s="56">
        <f t="shared" si="495"/>
        <v>0</v>
      </c>
      <c r="N612" s="56">
        <f t="shared" si="495"/>
        <v>0</v>
      </c>
      <c r="O612" s="56">
        <f t="shared" si="495"/>
        <v>0</v>
      </c>
      <c r="P612" s="56">
        <f t="shared" si="495"/>
        <v>0</v>
      </c>
      <c r="Q612" s="56">
        <f t="shared" si="495"/>
        <v>0</v>
      </c>
      <c r="R612" s="56">
        <f t="shared" si="495"/>
        <v>0</v>
      </c>
      <c r="S612" s="56">
        <f t="shared" si="495"/>
        <v>0</v>
      </c>
      <c r="T612" s="56">
        <f t="shared" si="496"/>
        <v>0</v>
      </c>
      <c r="U612" s="56">
        <f t="shared" si="496"/>
        <v>0</v>
      </c>
      <c r="V612" s="56">
        <f t="shared" si="496"/>
        <v>0</v>
      </c>
      <c r="W612" s="56">
        <f t="shared" si="496"/>
        <v>0</v>
      </c>
      <c r="X612" s="56">
        <f t="shared" si="496"/>
        <v>0</v>
      </c>
      <c r="Y612" s="56">
        <f t="shared" si="496"/>
        <v>0</v>
      </c>
    </row>
    <row r="613" spans="1:25" s="186" customFormat="1" ht="66" hidden="1">
      <c r="A613" s="80" t="s">
        <v>248</v>
      </c>
      <c r="B613" s="64" t="s">
        <v>206</v>
      </c>
      <c r="C613" s="64" t="s">
        <v>22</v>
      </c>
      <c r="D613" s="98" t="s">
        <v>351</v>
      </c>
      <c r="E613" s="66">
        <v>810</v>
      </c>
      <c r="F613" s="56"/>
      <c r="G613" s="56"/>
      <c r="H613" s="56"/>
      <c r="I613" s="56"/>
      <c r="J613" s="56"/>
      <c r="K613" s="56"/>
      <c r="L613" s="56">
        <f>F613+H613+I613+J613+K613</f>
        <v>0</v>
      </c>
      <c r="M613" s="56">
        <f>G613+K613</f>
        <v>0</v>
      </c>
      <c r="N613" s="56"/>
      <c r="O613" s="56"/>
      <c r="P613" s="56"/>
      <c r="Q613" s="56"/>
      <c r="R613" s="56">
        <f>L613+N613+O613+P613+Q613</f>
        <v>0</v>
      </c>
      <c r="S613" s="56">
        <f>M613+Q613</f>
        <v>0</v>
      </c>
      <c r="T613" s="56"/>
      <c r="U613" s="56"/>
      <c r="V613" s="56"/>
      <c r="W613" s="56"/>
      <c r="X613" s="56">
        <f>R613+T613+U613+V613+W613</f>
        <v>0</v>
      </c>
      <c r="Y613" s="56">
        <f>S613+W613</f>
        <v>0</v>
      </c>
    </row>
    <row r="614" spans="1:25" s="47" customFormat="1" ht="49.5">
      <c r="A614" s="32" t="s">
        <v>342</v>
      </c>
      <c r="B614" s="33" t="s">
        <v>206</v>
      </c>
      <c r="C614" s="33" t="s">
        <v>22</v>
      </c>
      <c r="D614" s="33" t="s">
        <v>343</v>
      </c>
      <c r="E614" s="33"/>
      <c r="F614" s="35">
        <f>F615</f>
        <v>608</v>
      </c>
      <c r="G614" s="35">
        <f>G615</f>
        <v>0</v>
      </c>
      <c r="H614" s="35">
        <f t="shared" ref="H614:W617" si="498">H615</f>
        <v>0</v>
      </c>
      <c r="I614" s="35">
        <f t="shared" si="498"/>
        <v>0</v>
      </c>
      <c r="J614" s="35">
        <f t="shared" si="498"/>
        <v>0</v>
      </c>
      <c r="K614" s="35">
        <f t="shared" si="498"/>
        <v>0</v>
      </c>
      <c r="L614" s="35">
        <f t="shared" si="498"/>
        <v>608</v>
      </c>
      <c r="M614" s="35">
        <f t="shared" si="498"/>
        <v>0</v>
      </c>
      <c r="N614" s="35">
        <f t="shared" si="498"/>
        <v>0</v>
      </c>
      <c r="O614" s="35">
        <f t="shared" si="498"/>
        <v>0</v>
      </c>
      <c r="P614" s="35">
        <f t="shared" si="498"/>
        <v>0</v>
      </c>
      <c r="Q614" s="35">
        <f t="shared" si="498"/>
        <v>0</v>
      </c>
      <c r="R614" s="35">
        <f t="shared" si="498"/>
        <v>608</v>
      </c>
      <c r="S614" s="35">
        <f t="shared" si="498"/>
        <v>0</v>
      </c>
      <c r="T614" s="35">
        <f t="shared" si="498"/>
        <v>0</v>
      </c>
      <c r="U614" s="35">
        <f t="shared" si="498"/>
        <v>0</v>
      </c>
      <c r="V614" s="35">
        <f t="shared" si="498"/>
        <v>0</v>
      </c>
      <c r="W614" s="35">
        <f t="shared" si="498"/>
        <v>0</v>
      </c>
      <c r="X614" s="35">
        <f t="shared" ref="T614:Y617" si="499">X615</f>
        <v>608</v>
      </c>
      <c r="Y614" s="35">
        <f t="shared" si="499"/>
        <v>0</v>
      </c>
    </row>
    <row r="615" spans="1:25" s="47" customFormat="1" ht="16.5">
      <c r="A615" s="48" t="s">
        <v>85</v>
      </c>
      <c r="B615" s="33" t="s">
        <v>206</v>
      </c>
      <c r="C615" s="33" t="s">
        <v>22</v>
      </c>
      <c r="D615" s="33" t="s">
        <v>344</v>
      </c>
      <c r="E615" s="33"/>
      <c r="F615" s="35">
        <f t="shared" ref="F615:G617" si="500">F616</f>
        <v>608</v>
      </c>
      <c r="G615" s="35">
        <f t="shared" si="500"/>
        <v>0</v>
      </c>
      <c r="H615" s="35">
        <f t="shared" si="498"/>
        <v>0</v>
      </c>
      <c r="I615" s="35">
        <f t="shared" si="498"/>
        <v>0</v>
      </c>
      <c r="J615" s="35">
        <f t="shared" si="498"/>
        <v>0</v>
      </c>
      <c r="K615" s="35">
        <f t="shared" si="498"/>
        <v>0</v>
      </c>
      <c r="L615" s="35">
        <f t="shared" si="498"/>
        <v>608</v>
      </c>
      <c r="M615" s="35">
        <f t="shared" si="498"/>
        <v>0</v>
      </c>
      <c r="N615" s="35">
        <f t="shared" si="498"/>
        <v>0</v>
      </c>
      <c r="O615" s="35">
        <f t="shared" si="498"/>
        <v>0</v>
      </c>
      <c r="P615" s="35">
        <f t="shared" si="498"/>
        <v>0</v>
      </c>
      <c r="Q615" s="35">
        <f t="shared" si="498"/>
        <v>0</v>
      </c>
      <c r="R615" s="35">
        <f t="shared" si="498"/>
        <v>608</v>
      </c>
      <c r="S615" s="35">
        <f t="shared" si="498"/>
        <v>0</v>
      </c>
      <c r="T615" s="35">
        <f t="shared" si="499"/>
        <v>0</v>
      </c>
      <c r="U615" s="35">
        <f t="shared" si="499"/>
        <v>0</v>
      </c>
      <c r="V615" s="35">
        <f t="shared" si="499"/>
        <v>0</v>
      </c>
      <c r="W615" s="35">
        <f t="shared" si="499"/>
        <v>0</v>
      </c>
      <c r="X615" s="35">
        <f t="shared" si="499"/>
        <v>608</v>
      </c>
      <c r="Y615" s="35">
        <f t="shared" si="499"/>
        <v>0</v>
      </c>
    </row>
    <row r="616" spans="1:25" s="47" customFormat="1" ht="16.5">
      <c r="A616" s="48" t="s">
        <v>350</v>
      </c>
      <c r="B616" s="33" t="s">
        <v>206</v>
      </c>
      <c r="C616" s="33" t="s">
        <v>22</v>
      </c>
      <c r="D616" s="52" t="s">
        <v>352</v>
      </c>
      <c r="E616" s="33"/>
      <c r="F616" s="35">
        <f t="shared" si="500"/>
        <v>608</v>
      </c>
      <c r="G616" s="35">
        <f t="shared" si="500"/>
        <v>0</v>
      </c>
      <c r="H616" s="35">
        <f t="shared" si="498"/>
        <v>0</v>
      </c>
      <c r="I616" s="35">
        <f t="shared" si="498"/>
        <v>0</v>
      </c>
      <c r="J616" s="35">
        <f t="shared" si="498"/>
        <v>0</v>
      </c>
      <c r="K616" s="35">
        <f t="shared" si="498"/>
        <v>0</v>
      </c>
      <c r="L616" s="35">
        <f t="shared" si="498"/>
        <v>608</v>
      </c>
      <c r="M616" s="35">
        <f t="shared" si="498"/>
        <v>0</v>
      </c>
      <c r="N616" s="35">
        <f t="shared" si="498"/>
        <v>0</v>
      </c>
      <c r="O616" s="35">
        <f t="shared" si="498"/>
        <v>0</v>
      </c>
      <c r="P616" s="35">
        <f t="shared" si="498"/>
        <v>0</v>
      </c>
      <c r="Q616" s="35">
        <f t="shared" si="498"/>
        <v>0</v>
      </c>
      <c r="R616" s="35">
        <f t="shared" si="498"/>
        <v>608</v>
      </c>
      <c r="S616" s="35">
        <f t="shared" si="498"/>
        <v>0</v>
      </c>
      <c r="T616" s="35">
        <f t="shared" si="499"/>
        <v>0</v>
      </c>
      <c r="U616" s="35">
        <f t="shared" si="499"/>
        <v>0</v>
      </c>
      <c r="V616" s="35">
        <f t="shared" si="499"/>
        <v>0</v>
      </c>
      <c r="W616" s="35">
        <f t="shared" si="499"/>
        <v>0</v>
      </c>
      <c r="X616" s="35">
        <f t="shared" si="499"/>
        <v>608</v>
      </c>
      <c r="Y616" s="35">
        <f t="shared" si="499"/>
        <v>0</v>
      </c>
    </row>
    <row r="617" spans="1:25" s="47" customFormat="1" ht="33">
      <c r="A617" s="32" t="s">
        <v>42</v>
      </c>
      <c r="B617" s="33" t="s">
        <v>206</v>
      </c>
      <c r="C617" s="33" t="s">
        <v>22</v>
      </c>
      <c r="D617" s="52" t="s">
        <v>352</v>
      </c>
      <c r="E617" s="40">
        <v>200</v>
      </c>
      <c r="F617" s="35">
        <f t="shared" si="500"/>
        <v>608</v>
      </c>
      <c r="G617" s="35">
        <f t="shared" si="500"/>
        <v>0</v>
      </c>
      <c r="H617" s="35">
        <f t="shared" si="498"/>
        <v>0</v>
      </c>
      <c r="I617" s="35">
        <f t="shared" si="498"/>
        <v>0</v>
      </c>
      <c r="J617" s="35">
        <f t="shared" si="498"/>
        <v>0</v>
      </c>
      <c r="K617" s="35">
        <f t="shared" si="498"/>
        <v>0</v>
      </c>
      <c r="L617" s="35">
        <f t="shared" si="498"/>
        <v>608</v>
      </c>
      <c r="M617" s="35">
        <f t="shared" si="498"/>
        <v>0</v>
      </c>
      <c r="N617" s="35">
        <f t="shared" si="498"/>
        <v>0</v>
      </c>
      <c r="O617" s="35">
        <f t="shared" si="498"/>
        <v>0</v>
      </c>
      <c r="P617" s="35">
        <f t="shared" si="498"/>
        <v>0</v>
      </c>
      <c r="Q617" s="35">
        <f t="shared" si="498"/>
        <v>0</v>
      </c>
      <c r="R617" s="35">
        <f t="shared" si="498"/>
        <v>608</v>
      </c>
      <c r="S617" s="35">
        <f t="shared" si="498"/>
        <v>0</v>
      </c>
      <c r="T617" s="35">
        <f t="shared" si="499"/>
        <v>0</v>
      </c>
      <c r="U617" s="35">
        <f t="shared" si="499"/>
        <v>0</v>
      </c>
      <c r="V617" s="35">
        <f t="shared" si="499"/>
        <v>0</v>
      </c>
      <c r="W617" s="35">
        <f t="shared" si="499"/>
        <v>0</v>
      </c>
      <c r="X617" s="35">
        <f t="shared" si="499"/>
        <v>608</v>
      </c>
      <c r="Y617" s="35">
        <f t="shared" si="499"/>
        <v>0</v>
      </c>
    </row>
    <row r="618" spans="1:25" s="47" customFormat="1" ht="49.5">
      <c r="A618" s="42" t="s">
        <v>43</v>
      </c>
      <c r="B618" s="33" t="s">
        <v>206</v>
      </c>
      <c r="C618" s="33" t="s">
        <v>22</v>
      </c>
      <c r="D618" s="52" t="s">
        <v>352</v>
      </c>
      <c r="E618" s="40">
        <v>240</v>
      </c>
      <c r="F618" s="35">
        <v>608</v>
      </c>
      <c r="G618" s="35"/>
      <c r="H618" s="36"/>
      <c r="I618" s="36"/>
      <c r="J618" s="36"/>
      <c r="K618" s="37"/>
      <c r="L618" s="35">
        <f>F618+H618+I618+J618+K618</f>
        <v>608</v>
      </c>
      <c r="M618" s="35">
        <f>G618+K618</f>
        <v>0</v>
      </c>
      <c r="N618" s="36"/>
      <c r="O618" s="36"/>
      <c r="P618" s="36"/>
      <c r="Q618" s="37"/>
      <c r="R618" s="35">
        <f>L618+N618+O618+P618+Q618</f>
        <v>608</v>
      </c>
      <c r="S618" s="35">
        <f>M618+Q618</f>
        <v>0</v>
      </c>
      <c r="T618" s="36"/>
      <c r="U618" s="36"/>
      <c r="V618" s="36"/>
      <c r="W618" s="37"/>
      <c r="X618" s="35">
        <f>R618+T618+U618+V618+W618</f>
        <v>608</v>
      </c>
      <c r="Y618" s="35">
        <f>S618+W618</f>
        <v>0</v>
      </c>
    </row>
    <row r="619" spans="1:25" s="47" customFormat="1" ht="49.5">
      <c r="A619" s="42" t="s">
        <v>353</v>
      </c>
      <c r="B619" s="33" t="s">
        <v>206</v>
      </c>
      <c r="C619" s="33" t="s">
        <v>22</v>
      </c>
      <c r="D619" s="52" t="s">
        <v>354</v>
      </c>
      <c r="E619" s="33"/>
      <c r="F619" s="35">
        <f>F620+F624</f>
        <v>16641</v>
      </c>
      <c r="G619" s="35">
        <f>G620+G624</f>
        <v>0</v>
      </c>
      <c r="H619" s="35">
        <f t="shared" ref="H619:M619" si="501">H620+H624</f>
        <v>0</v>
      </c>
      <c r="I619" s="35">
        <f t="shared" si="501"/>
        <v>0</v>
      </c>
      <c r="J619" s="35">
        <f t="shared" si="501"/>
        <v>0</v>
      </c>
      <c r="K619" s="35">
        <f t="shared" si="501"/>
        <v>0</v>
      </c>
      <c r="L619" s="35">
        <f t="shared" si="501"/>
        <v>16641</v>
      </c>
      <c r="M619" s="35">
        <f t="shared" si="501"/>
        <v>0</v>
      </c>
      <c r="N619" s="35">
        <f t="shared" ref="N619:S619" si="502">N620+N624</f>
        <v>0</v>
      </c>
      <c r="O619" s="35">
        <f t="shared" si="502"/>
        <v>0</v>
      </c>
      <c r="P619" s="35">
        <f t="shared" si="502"/>
        <v>0</v>
      </c>
      <c r="Q619" s="35">
        <f t="shared" si="502"/>
        <v>0</v>
      </c>
      <c r="R619" s="35">
        <f t="shared" si="502"/>
        <v>16641</v>
      </c>
      <c r="S619" s="35">
        <f t="shared" si="502"/>
        <v>0</v>
      </c>
      <c r="T619" s="35">
        <f t="shared" ref="T619:Y619" si="503">T620+T624</f>
        <v>0</v>
      </c>
      <c r="U619" s="35">
        <f t="shared" si="503"/>
        <v>0</v>
      </c>
      <c r="V619" s="35">
        <f t="shared" si="503"/>
        <v>0</v>
      </c>
      <c r="W619" s="35">
        <f t="shared" si="503"/>
        <v>0</v>
      </c>
      <c r="X619" s="35">
        <f t="shared" si="503"/>
        <v>16641</v>
      </c>
      <c r="Y619" s="35">
        <f t="shared" si="503"/>
        <v>0</v>
      </c>
    </row>
    <row r="620" spans="1:25" s="47" customFormat="1" ht="16.5">
      <c r="A620" s="48" t="s">
        <v>85</v>
      </c>
      <c r="B620" s="33" t="s">
        <v>206</v>
      </c>
      <c r="C620" s="33" t="s">
        <v>22</v>
      </c>
      <c r="D620" s="52" t="s">
        <v>355</v>
      </c>
      <c r="E620" s="33"/>
      <c r="F620" s="35">
        <f t="shared" ref="F620:U622" si="504">F621</f>
        <v>16641</v>
      </c>
      <c r="G620" s="35">
        <f t="shared" si="504"/>
        <v>0</v>
      </c>
      <c r="H620" s="35">
        <f t="shared" si="504"/>
        <v>0</v>
      </c>
      <c r="I620" s="35">
        <f t="shared" si="504"/>
        <v>0</v>
      </c>
      <c r="J620" s="35">
        <f t="shared" si="504"/>
        <v>0</v>
      </c>
      <c r="K620" s="35">
        <f t="shared" si="504"/>
        <v>0</v>
      </c>
      <c r="L620" s="35">
        <f t="shared" si="504"/>
        <v>16641</v>
      </c>
      <c r="M620" s="35">
        <f t="shared" si="504"/>
        <v>0</v>
      </c>
      <c r="N620" s="35">
        <f t="shared" si="504"/>
        <v>0</v>
      </c>
      <c r="O620" s="35">
        <f t="shared" si="504"/>
        <v>0</v>
      </c>
      <c r="P620" s="35">
        <f t="shared" si="504"/>
        <v>0</v>
      </c>
      <c r="Q620" s="35">
        <f t="shared" si="504"/>
        <v>0</v>
      </c>
      <c r="R620" s="35">
        <f t="shared" si="504"/>
        <v>16641</v>
      </c>
      <c r="S620" s="35">
        <f t="shared" si="504"/>
        <v>0</v>
      </c>
      <c r="T620" s="35">
        <f t="shared" si="504"/>
        <v>0</v>
      </c>
      <c r="U620" s="35">
        <f t="shared" si="504"/>
        <v>0</v>
      </c>
      <c r="V620" s="35">
        <f t="shared" ref="T620:Y622" si="505">V621</f>
        <v>0</v>
      </c>
      <c r="W620" s="35">
        <f t="shared" si="505"/>
        <v>0</v>
      </c>
      <c r="X620" s="35">
        <f t="shared" si="505"/>
        <v>16641</v>
      </c>
      <c r="Y620" s="35">
        <f t="shared" si="505"/>
        <v>0</v>
      </c>
    </row>
    <row r="621" spans="1:25" s="47" customFormat="1" ht="16.5">
      <c r="A621" s="32" t="s">
        <v>350</v>
      </c>
      <c r="B621" s="33" t="s">
        <v>206</v>
      </c>
      <c r="C621" s="33" t="s">
        <v>22</v>
      </c>
      <c r="D621" s="52" t="s">
        <v>356</v>
      </c>
      <c r="E621" s="33"/>
      <c r="F621" s="35">
        <f t="shared" si="504"/>
        <v>16641</v>
      </c>
      <c r="G621" s="35">
        <f t="shared" si="504"/>
        <v>0</v>
      </c>
      <c r="H621" s="35">
        <f t="shared" si="504"/>
        <v>0</v>
      </c>
      <c r="I621" s="35">
        <f t="shared" si="504"/>
        <v>0</v>
      </c>
      <c r="J621" s="35">
        <f t="shared" si="504"/>
        <v>0</v>
      </c>
      <c r="K621" s="35">
        <f t="shared" si="504"/>
        <v>0</v>
      </c>
      <c r="L621" s="35">
        <f t="shared" si="504"/>
        <v>16641</v>
      </c>
      <c r="M621" s="35">
        <f t="shared" si="504"/>
        <v>0</v>
      </c>
      <c r="N621" s="35">
        <f t="shared" si="504"/>
        <v>0</v>
      </c>
      <c r="O621" s="35">
        <f t="shared" si="504"/>
        <v>0</v>
      </c>
      <c r="P621" s="35">
        <f t="shared" si="504"/>
        <v>0</v>
      </c>
      <c r="Q621" s="35">
        <f t="shared" si="504"/>
        <v>0</v>
      </c>
      <c r="R621" s="35">
        <f t="shared" si="504"/>
        <v>16641</v>
      </c>
      <c r="S621" s="35">
        <f t="shared" si="504"/>
        <v>0</v>
      </c>
      <c r="T621" s="35">
        <f t="shared" si="505"/>
        <v>0</v>
      </c>
      <c r="U621" s="35">
        <f t="shared" si="505"/>
        <v>0</v>
      </c>
      <c r="V621" s="35">
        <f t="shared" si="505"/>
        <v>0</v>
      </c>
      <c r="W621" s="35">
        <f t="shared" si="505"/>
        <v>0</v>
      </c>
      <c r="X621" s="35">
        <f t="shared" si="505"/>
        <v>16641</v>
      </c>
      <c r="Y621" s="35">
        <f t="shared" si="505"/>
        <v>0</v>
      </c>
    </row>
    <row r="622" spans="1:25" s="47" customFormat="1" ht="33">
      <c r="A622" s="32" t="s">
        <v>42</v>
      </c>
      <c r="B622" s="33" t="s">
        <v>206</v>
      </c>
      <c r="C622" s="33" t="s">
        <v>22</v>
      </c>
      <c r="D622" s="52" t="s">
        <v>356</v>
      </c>
      <c r="E622" s="40">
        <v>200</v>
      </c>
      <c r="F622" s="35">
        <f t="shared" si="504"/>
        <v>16641</v>
      </c>
      <c r="G622" s="35">
        <f t="shared" si="504"/>
        <v>0</v>
      </c>
      <c r="H622" s="35">
        <f t="shared" si="504"/>
        <v>0</v>
      </c>
      <c r="I622" s="35">
        <f t="shared" si="504"/>
        <v>0</v>
      </c>
      <c r="J622" s="35">
        <f t="shared" si="504"/>
        <v>0</v>
      </c>
      <c r="K622" s="35">
        <f t="shared" si="504"/>
        <v>0</v>
      </c>
      <c r="L622" s="35">
        <f t="shared" si="504"/>
        <v>16641</v>
      </c>
      <c r="M622" s="35">
        <f t="shared" si="504"/>
        <v>0</v>
      </c>
      <c r="N622" s="35">
        <f t="shared" si="504"/>
        <v>0</v>
      </c>
      <c r="O622" s="35">
        <f t="shared" si="504"/>
        <v>0</v>
      </c>
      <c r="P622" s="35">
        <f t="shared" si="504"/>
        <v>0</v>
      </c>
      <c r="Q622" s="35">
        <f t="shared" si="504"/>
        <v>0</v>
      </c>
      <c r="R622" s="35">
        <f t="shared" si="504"/>
        <v>16641</v>
      </c>
      <c r="S622" s="35">
        <f t="shared" si="504"/>
        <v>0</v>
      </c>
      <c r="T622" s="35">
        <f t="shared" si="505"/>
        <v>0</v>
      </c>
      <c r="U622" s="35">
        <f t="shared" si="505"/>
        <v>0</v>
      </c>
      <c r="V622" s="35">
        <f t="shared" si="505"/>
        <v>0</v>
      </c>
      <c r="W622" s="35">
        <f t="shared" si="505"/>
        <v>0</v>
      </c>
      <c r="X622" s="35">
        <f t="shared" si="505"/>
        <v>16641</v>
      </c>
      <c r="Y622" s="35">
        <f t="shared" si="505"/>
        <v>0</v>
      </c>
    </row>
    <row r="623" spans="1:25" s="47" customFormat="1" ht="49.5">
      <c r="A623" s="42" t="s">
        <v>43</v>
      </c>
      <c r="B623" s="33" t="s">
        <v>206</v>
      </c>
      <c r="C623" s="33" t="s">
        <v>22</v>
      </c>
      <c r="D623" s="52" t="s">
        <v>356</v>
      </c>
      <c r="E623" s="40">
        <v>240</v>
      </c>
      <c r="F623" s="35">
        <v>16641</v>
      </c>
      <c r="G623" s="35"/>
      <c r="H623" s="36"/>
      <c r="I623" s="36"/>
      <c r="J623" s="36"/>
      <c r="K623" s="37"/>
      <c r="L623" s="35">
        <f>F623+H623+I623+J623+K623</f>
        <v>16641</v>
      </c>
      <c r="M623" s="35">
        <f>G623+K623</f>
        <v>0</v>
      </c>
      <c r="N623" s="36"/>
      <c r="O623" s="36"/>
      <c r="P623" s="36"/>
      <c r="Q623" s="37"/>
      <c r="R623" s="35">
        <f>L623+N623+O623+P623+Q623</f>
        <v>16641</v>
      </c>
      <c r="S623" s="35">
        <f>M623+Q623</f>
        <v>0</v>
      </c>
      <c r="T623" s="36"/>
      <c r="U623" s="36"/>
      <c r="V623" s="36"/>
      <c r="W623" s="37"/>
      <c r="X623" s="35">
        <f>R623+T623+U623+V623+W623</f>
        <v>16641</v>
      </c>
      <c r="Y623" s="35">
        <f>S623+W623</f>
        <v>0</v>
      </c>
    </row>
    <row r="624" spans="1:25" s="50" customFormat="1" ht="82.5" hidden="1">
      <c r="A624" s="32" t="s">
        <v>357</v>
      </c>
      <c r="B624" s="33" t="s">
        <v>206</v>
      </c>
      <c r="C624" s="33" t="s">
        <v>22</v>
      </c>
      <c r="D624" s="52" t="s">
        <v>358</v>
      </c>
      <c r="E624" s="33"/>
      <c r="F624" s="35">
        <f>F625</f>
        <v>0</v>
      </c>
      <c r="G624" s="35">
        <f>G625</f>
        <v>0</v>
      </c>
      <c r="H624" s="56">
        <f t="shared" ref="H624:W625" si="506">H625</f>
        <v>0</v>
      </c>
      <c r="I624" s="56">
        <f t="shared" si="506"/>
        <v>0</v>
      </c>
      <c r="J624" s="56">
        <f t="shared" si="506"/>
        <v>0</v>
      </c>
      <c r="K624" s="56">
        <f t="shared" si="506"/>
        <v>0</v>
      </c>
      <c r="L624" s="56">
        <f t="shared" si="506"/>
        <v>0</v>
      </c>
      <c r="M624" s="56">
        <f t="shared" si="506"/>
        <v>0</v>
      </c>
      <c r="N624" s="56">
        <f t="shared" si="506"/>
        <v>0</v>
      </c>
      <c r="O624" s="56">
        <f t="shared" si="506"/>
        <v>0</v>
      </c>
      <c r="P624" s="56">
        <f t="shared" si="506"/>
        <v>0</v>
      </c>
      <c r="Q624" s="56">
        <f t="shared" si="506"/>
        <v>0</v>
      </c>
      <c r="R624" s="56">
        <f t="shared" si="506"/>
        <v>0</v>
      </c>
      <c r="S624" s="56">
        <f t="shared" si="506"/>
        <v>0</v>
      </c>
      <c r="T624" s="56">
        <f t="shared" si="506"/>
        <v>0</v>
      </c>
      <c r="U624" s="56">
        <f t="shared" si="506"/>
        <v>0</v>
      </c>
      <c r="V624" s="56">
        <f t="shared" si="506"/>
        <v>0</v>
      </c>
      <c r="W624" s="56">
        <f t="shared" si="506"/>
        <v>0</v>
      </c>
      <c r="X624" s="56">
        <f t="shared" ref="T624:Y625" si="507">X625</f>
        <v>0</v>
      </c>
      <c r="Y624" s="56">
        <f t="shared" si="507"/>
        <v>0</v>
      </c>
    </row>
    <row r="625" spans="1:25" s="50" customFormat="1" ht="33" hidden="1">
      <c r="A625" s="32" t="s">
        <v>42</v>
      </c>
      <c r="B625" s="33" t="s">
        <v>206</v>
      </c>
      <c r="C625" s="33" t="s">
        <v>22</v>
      </c>
      <c r="D625" s="52" t="s">
        <v>358</v>
      </c>
      <c r="E625" s="40">
        <v>200</v>
      </c>
      <c r="F625" s="35">
        <f>F626</f>
        <v>0</v>
      </c>
      <c r="G625" s="35">
        <f>G626</f>
        <v>0</v>
      </c>
      <c r="H625" s="56">
        <f t="shared" si="506"/>
        <v>0</v>
      </c>
      <c r="I625" s="56">
        <f t="shared" si="506"/>
        <v>0</v>
      </c>
      <c r="J625" s="56">
        <f t="shared" si="506"/>
        <v>0</v>
      </c>
      <c r="K625" s="56">
        <f t="shared" si="506"/>
        <v>0</v>
      </c>
      <c r="L625" s="56">
        <f t="shared" si="506"/>
        <v>0</v>
      </c>
      <c r="M625" s="56">
        <f t="shared" si="506"/>
        <v>0</v>
      </c>
      <c r="N625" s="56">
        <f t="shared" si="506"/>
        <v>0</v>
      </c>
      <c r="O625" s="56">
        <f t="shared" si="506"/>
        <v>0</v>
      </c>
      <c r="P625" s="56">
        <f t="shared" si="506"/>
        <v>0</v>
      </c>
      <c r="Q625" s="56">
        <f t="shared" si="506"/>
        <v>0</v>
      </c>
      <c r="R625" s="56">
        <f t="shared" si="506"/>
        <v>0</v>
      </c>
      <c r="S625" s="56">
        <f t="shared" si="506"/>
        <v>0</v>
      </c>
      <c r="T625" s="56">
        <f t="shared" si="507"/>
        <v>0</v>
      </c>
      <c r="U625" s="56">
        <f t="shared" si="507"/>
        <v>0</v>
      </c>
      <c r="V625" s="56">
        <f t="shared" si="507"/>
        <v>0</v>
      </c>
      <c r="W625" s="56">
        <f t="shared" si="507"/>
        <v>0</v>
      </c>
      <c r="X625" s="56">
        <f t="shared" si="507"/>
        <v>0</v>
      </c>
      <c r="Y625" s="56">
        <f t="shared" si="507"/>
        <v>0</v>
      </c>
    </row>
    <row r="626" spans="1:25" s="186" customFormat="1" ht="49.5" hidden="1">
      <c r="A626" s="72" t="s">
        <v>359</v>
      </c>
      <c r="B626" s="64" t="s">
        <v>206</v>
      </c>
      <c r="C626" s="64" t="s">
        <v>22</v>
      </c>
      <c r="D626" s="98" t="s">
        <v>358</v>
      </c>
      <c r="E626" s="66">
        <v>240</v>
      </c>
      <c r="F626" s="56"/>
      <c r="G626" s="56"/>
      <c r="H626" s="56"/>
      <c r="I626" s="56"/>
      <c r="J626" s="56"/>
      <c r="K626" s="56"/>
      <c r="L626" s="56">
        <f>F626+H626+I626+J626+K626</f>
        <v>0</v>
      </c>
      <c r="M626" s="56">
        <f>G626+K626</f>
        <v>0</v>
      </c>
      <c r="N626" s="56"/>
      <c r="O626" s="56"/>
      <c r="P626" s="56"/>
      <c r="Q626" s="56"/>
      <c r="R626" s="56">
        <f>L626+N626+O626+P626+Q626</f>
        <v>0</v>
      </c>
      <c r="S626" s="56">
        <f>M626+Q626</f>
        <v>0</v>
      </c>
      <c r="T626" s="56"/>
      <c r="U626" s="56"/>
      <c r="V626" s="56"/>
      <c r="W626" s="56"/>
      <c r="X626" s="56">
        <f>R626+T626+U626+V626+W626</f>
        <v>0</v>
      </c>
      <c r="Y626" s="56">
        <f>S626+W626</f>
        <v>0</v>
      </c>
    </row>
    <row r="627" spans="1:25" s="47" customFormat="1" ht="16.5">
      <c r="A627" s="48" t="s">
        <v>33</v>
      </c>
      <c r="B627" s="33" t="s">
        <v>206</v>
      </c>
      <c r="C627" s="33" t="s">
        <v>22</v>
      </c>
      <c r="D627" s="45" t="s">
        <v>34</v>
      </c>
      <c r="E627" s="33"/>
      <c r="F627" s="35">
        <f>F628</f>
        <v>5274</v>
      </c>
      <c r="G627" s="35">
        <f>G628</f>
        <v>0</v>
      </c>
      <c r="H627" s="35">
        <f t="shared" ref="H627:Y627" si="508">H628</f>
        <v>0</v>
      </c>
      <c r="I627" s="35">
        <f t="shared" si="508"/>
        <v>0</v>
      </c>
      <c r="J627" s="35">
        <f t="shared" si="508"/>
        <v>0</v>
      </c>
      <c r="K627" s="35">
        <f t="shared" si="508"/>
        <v>0</v>
      </c>
      <c r="L627" s="35">
        <f t="shared" si="508"/>
        <v>5274</v>
      </c>
      <c r="M627" s="35">
        <f t="shared" si="508"/>
        <v>0</v>
      </c>
      <c r="N627" s="35">
        <f t="shared" si="508"/>
        <v>0</v>
      </c>
      <c r="O627" s="35">
        <f t="shared" si="508"/>
        <v>0</v>
      </c>
      <c r="P627" s="35">
        <f t="shared" si="508"/>
        <v>0</v>
      </c>
      <c r="Q627" s="35">
        <f t="shared" si="508"/>
        <v>0</v>
      </c>
      <c r="R627" s="35">
        <f t="shared" si="508"/>
        <v>5274</v>
      </c>
      <c r="S627" s="35">
        <f t="shared" si="508"/>
        <v>0</v>
      </c>
      <c r="T627" s="35">
        <f t="shared" si="508"/>
        <v>0</v>
      </c>
      <c r="U627" s="35">
        <f t="shared" si="508"/>
        <v>0</v>
      </c>
      <c r="V627" s="35">
        <f t="shared" si="508"/>
        <v>0</v>
      </c>
      <c r="W627" s="35">
        <f t="shared" si="508"/>
        <v>0</v>
      </c>
      <c r="X627" s="35">
        <f t="shared" si="508"/>
        <v>5274</v>
      </c>
      <c r="Y627" s="35">
        <f t="shared" si="508"/>
        <v>0</v>
      </c>
    </row>
    <row r="628" spans="1:25" s="47" customFormat="1" ht="16.5">
      <c r="A628" s="48" t="s">
        <v>85</v>
      </c>
      <c r="B628" s="33" t="s">
        <v>206</v>
      </c>
      <c r="C628" s="33" t="s">
        <v>22</v>
      </c>
      <c r="D628" s="52" t="s">
        <v>154</v>
      </c>
      <c r="E628" s="33"/>
      <c r="F628" s="35">
        <f>F629+F632</f>
        <v>5274</v>
      </c>
      <c r="G628" s="35">
        <f>G629+G632</f>
        <v>0</v>
      </c>
      <c r="H628" s="35">
        <f t="shared" ref="H628:M628" si="509">H629+H632</f>
        <v>0</v>
      </c>
      <c r="I628" s="35">
        <f t="shared" si="509"/>
        <v>0</v>
      </c>
      <c r="J628" s="35">
        <f t="shared" si="509"/>
        <v>0</v>
      </c>
      <c r="K628" s="35">
        <f t="shared" si="509"/>
        <v>0</v>
      </c>
      <c r="L628" s="35">
        <f t="shared" si="509"/>
        <v>5274</v>
      </c>
      <c r="M628" s="35">
        <f t="shared" si="509"/>
        <v>0</v>
      </c>
      <c r="N628" s="35">
        <f t="shared" ref="N628:S628" si="510">N629+N632</f>
        <v>0</v>
      </c>
      <c r="O628" s="35">
        <f t="shared" si="510"/>
        <v>0</v>
      </c>
      <c r="P628" s="35">
        <f t="shared" si="510"/>
        <v>0</v>
      </c>
      <c r="Q628" s="35">
        <f t="shared" si="510"/>
        <v>0</v>
      </c>
      <c r="R628" s="35">
        <f t="shared" si="510"/>
        <v>5274</v>
      </c>
      <c r="S628" s="35">
        <f t="shared" si="510"/>
        <v>0</v>
      </c>
      <c r="T628" s="35">
        <f t="shared" ref="T628:Y628" si="511">T629+T632</f>
        <v>0</v>
      </c>
      <c r="U628" s="35">
        <f t="shared" si="511"/>
        <v>0</v>
      </c>
      <c r="V628" s="35">
        <f t="shared" si="511"/>
        <v>0</v>
      </c>
      <c r="W628" s="35">
        <f t="shared" si="511"/>
        <v>0</v>
      </c>
      <c r="X628" s="35">
        <f t="shared" si="511"/>
        <v>5274</v>
      </c>
      <c r="Y628" s="35">
        <f t="shared" si="511"/>
        <v>0</v>
      </c>
    </row>
    <row r="629" spans="1:25" s="50" customFormat="1" ht="16.5" hidden="1">
      <c r="A629" s="42" t="s">
        <v>271</v>
      </c>
      <c r="B629" s="33" t="s">
        <v>206</v>
      </c>
      <c r="C629" s="33" t="s">
        <v>22</v>
      </c>
      <c r="D629" s="52" t="s">
        <v>360</v>
      </c>
      <c r="E629" s="33"/>
      <c r="F629" s="35">
        <f>F630</f>
        <v>0</v>
      </c>
      <c r="G629" s="35">
        <f>G630</f>
        <v>0</v>
      </c>
      <c r="H629" s="56">
        <f t="shared" ref="H629:W630" si="512">H630</f>
        <v>0</v>
      </c>
      <c r="I629" s="56">
        <f t="shared" si="512"/>
        <v>0</v>
      </c>
      <c r="J629" s="56">
        <f t="shared" si="512"/>
        <v>0</v>
      </c>
      <c r="K629" s="56">
        <f t="shared" si="512"/>
        <v>0</v>
      </c>
      <c r="L629" s="56">
        <f t="shared" si="512"/>
        <v>0</v>
      </c>
      <c r="M629" s="56">
        <f t="shared" si="512"/>
        <v>0</v>
      </c>
      <c r="N629" s="56">
        <f t="shared" si="512"/>
        <v>0</v>
      </c>
      <c r="O629" s="56">
        <f t="shared" si="512"/>
        <v>0</v>
      </c>
      <c r="P629" s="56">
        <f t="shared" si="512"/>
        <v>0</v>
      </c>
      <c r="Q629" s="56">
        <f t="shared" si="512"/>
        <v>0</v>
      </c>
      <c r="R629" s="56">
        <f t="shared" si="512"/>
        <v>0</v>
      </c>
      <c r="S629" s="56">
        <f t="shared" si="512"/>
        <v>0</v>
      </c>
      <c r="T629" s="56">
        <f t="shared" si="512"/>
        <v>0</v>
      </c>
      <c r="U629" s="56">
        <f t="shared" si="512"/>
        <v>0</v>
      </c>
      <c r="V629" s="56">
        <f t="shared" si="512"/>
        <v>0</v>
      </c>
      <c r="W629" s="56">
        <f t="shared" si="512"/>
        <v>0</v>
      </c>
      <c r="X629" s="56">
        <f t="shared" ref="T629:Y630" si="513">X630</f>
        <v>0</v>
      </c>
      <c r="Y629" s="56">
        <f t="shared" si="513"/>
        <v>0</v>
      </c>
    </row>
    <row r="630" spans="1:25" s="50" customFormat="1" ht="33" hidden="1">
      <c r="A630" s="42" t="s">
        <v>273</v>
      </c>
      <c r="B630" s="33" t="s">
        <v>206</v>
      </c>
      <c r="C630" s="33" t="s">
        <v>22</v>
      </c>
      <c r="D630" s="52" t="s">
        <v>360</v>
      </c>
      <c r="E630" s="40">
        <v>400</v>
      </c>
      <c r="F630" s="35">
        <f>F631</f>
        <v>0</v>
      </c>
      <c r="G630" s="35">
        <f>G631</f>
        <v>0</v>
      </c>
      <c r="H630" s="56">
        <f t="shared" si="512"/>
        <v>0</v>
      </c>
      <c r="I630" s="56">
        <f t="shared" si="512"/>
        <v>0</v>
      </c>
      <c r="J630" s="56">
        <f t="shared" si="512"/>
        <v>0</v>
      </c>
      <c r="K630" s="56">
        <f t="shared" si="512"/>
        <v>0</v>
      </c>
      <c r="L630" s="56">
        <f t="shared" si="512"/>
        <v>0</v>
      </c>
      <c r="M630" s="56">
        <f t="shared" si="512"/>
        <v>0</v>
      </c>
      <c r="N630" s="56">
        <f t="shared" si="512"/>
        <v>0</v>
      </c>
      <c r="O630" s="56">
        <f t="shared" si="512"/>
        <v>0</v>
      </c>
      <c r="P630" s="56">
        <f t="shared" si="512"/>
        <v>0</v>
      </c>
      <c r="Q630" s="56">
        <f t="shared" si="512"/>
        <v>0</v>
      </c>
      <c r="R630" s="56">
        <f t="shared" si="512"/>
        <v>0</v>
      </c>
      <c r="S630" s="56">
        <f t="shared" si="512"/>
        <v>0</v>
      </c>
      <c r="T630" s="56">
        <f t="shared" si="513"/>
        <v>0</v>
      </c>
      <c r="U630" s="56">
        <f t="shared" si="513"/>
        <v>0</v>
      </c>
      <c r="V630" s="56">
        <f t="shared" si="513"/>
        <v>0</v>
      </c>
      <c r="W630" s="56">
        <f t="shared" si="513"/>
        <v>0</v>
      </c>
      <c r="X630" s="56">
        <f t="shared" si="513"/>
        <v>0</v>
      </c>
      <c r="Y630" s="56">
        <f t="shared" si="513"/>
        <v>0</v>
      </c>
    </row>
    <row r="631" spans="1:25" s="186" customFormat="1" ht="16.5" hidden="1">
      <c r="A631" s="72" t="s">
        <v>271</v>
      </c>
      <c r="B631" s="64" t="s">
        <v>206</v>
      </c>
      <c r="C631" s="64" t="s">
        <v>22</v>
      </c>
      <c r="D631" s="98" t="s">
        <v>360</v>
      </c>
      <c r="E631" s="66">
        <v>410</v>
      </c>
      <c r="F631" s="56"/>
      <c r="G631" s="56"/>
      <c r="H631" s="56"/>
      <c r="I631" s="56"/>
      <c r="J631" s="56"/>
      <c r="K631" s="56"/>
      <c r="L631" s="56">
        <f>F631+H631+I631+J631+K631</f>
        <v>0</v>
      </c>
      <c r="M631" s="56">
        <f>G631+K631</f>
        <v>0</v>
      </c>
      <c r="N631" s="56"/>
      <c r="O631" s="56"/>
      <c r="P631" s="56"/>
      <c r="Q631" s="56"/>
      <c r="R631" s="56">
        <f>L631+N631+O631+P631+Q631</f>
        <v>0</v>
      </c>
      <c r="S631" s="56">
        <f>M631+Q631</f>
        <v>0</v>
      </c>
      <c r="T631" s="56"/>
      <c r="U631" s="56"/>
      <c r="V631" s="56"/>
      <c r="W631" s="56"/>
      <c r="X631" s="56">
        <f>R631+T631+U631+V631+W631</f>
        <v>0</v>
      </c>
      <c r="Y631" s="56">
        <f>S631+W631</f>
        <v>0</v>
      </c>
    </row>
    <row r="632" spans="1:25" s="47" customFormat="1" ht="16.5">
      <c r="A632" s="48" t="s">
        <v>350</v>
      </c>
      <c r="B632" s="33" t="s">
        <v>206</v>
      </c>
      <c r="C632" s="33" t="s">
        <v>22</v>
      </c>
      <c r="D632" s="52" t="s">
        <v>361</v>
      </c>
      <c r="E632" s="33"/>
      <c r="F632" s="35">
        <f>F633</f>
        <v>5274</v>
      </c>
      <c r="G632" s="35">
        <f>G633</f>
        <v>0</v>
      </c>
      <c r="H632" s="35">
        <f t="shared" ref="H632:W633" si="514">H633</f>
        <v>0</v>
      </c>
      <c r="I632" s="35">
        <f t="shared" si="514"/>
        <v>0</v>
      </c>
      <c r="J632" s="35">
        <f t="shared" si="514"/>
        <v>0</v>
      </c>
      <c r="K632" s="35">
        <f t="shared" si="514"/>
        <v>0</v>
      </c>
      <c r="L632" s="35">
        <f t="shared" si="514"/>
        <v>5274</v>
      </c>
      <c r="M632" s="35">
        <f t="shared" si="514"/>
        <v>0</v>
      </c>
      <c r="N632" s="35">
        <f t="shared" si="514"/>
        <v>0</v>
      </c>
      <c r="O632" s="35">
        <f t="shared" si="514"/>
        <v>0</v>
      </c>
      <c r="P632" s="35">
        <f t="shared" si="514"/>
        <v>0</v>
      </c>
      <c r="Q632" s="35">
        <f t="shared" si="514"/>
        <v>0</v>
      </c>
      <c r="R632" s="35">
        <f t="shared" si="514"/>
        <v>5274</v>
      </c>
      <c r="S632" s="35">
        <f t="shared" si="514"/>
        <v>0</v>
      </c>
      <c r="T632" s="35">
        <f t="shared" si="514"/>
        <v>0</v>
      </c>
      <c r="U632" s="35">
        <f t="shared" si="514"/>
        <v>0</v>
      </c>
      <c r="V632" s="35">
        <f t="shared" si="514"/>
        <v>0</v>
      </c>
      <c r="W632" s="35">
        <f t="shared" si="514"/>
        <v>0</v>
      </c>
      <c r="X632" s="35">
        <f t="shared" ref="T632:Y633" si="515">X633</f>
        <v>5274</v>
      </c>
      <c r="Y632" s="35">
        <f t="shared" si="515"/>
        <v>0</v>
      </c>
    </row>
    <row r="633" spans="1:25" s="47" customFormat="1" ht="33">
      <c r="A633" s="32" t="s">
        <v>42</v>
      </c>
      <c r="B633" s="33" t="s">
        <v>206</v>
      </c>
      <c r="C633" s="33" t="s">
        <v>22</v>
      </c>
      <c r="D633" s="52" t="s">
        <v>361</v>
      </c>
      <c r="E633" s="40">
        <v>200</v>
      </c>
      <c r="F633" s="35">
        <f>F634</f>
        <v>5274</v>
      </c>
      <c r="G633" s="35">
        <f>G634</f>
        <v>0</v>
      </c>
      <c r="H633" s="35">
        <f t="shared" si="514"/>
        <v>0</v>
      </c>
      <c r="I633" s="35">
        <f t="shared" si="514"/>
        <v>0</v>
      </c>
      <c r="J633" s="35">
        <f t="shared" si="514"/>
        <v>0</v>
      </c>
      <c r="K633" s="35">
        <f t="shared" si="514"/>
        <v>0</v>
      </c>
      <c r="L633" s="35">
        <f t="shared" si="514"/>
        <v>5274</v>
      </c>
      <c r="M633" s="35">
        <f t="shared" si="514"/>
        <v>0</v>
      </c>
      <c r="N633" s="35">
        <f t="shared" si="514"/>
        <v>0</v>
      </c>
      <c r="O633" s="35">
        <f t="shared" si="514"/>
        <v>0</v>
      </c>
      <c r="P633" s="35">
        <f t="shared" si="514"/>
        <v>0</v>
      </c>
      <c r="Q633" s="35">
        <f t="shared" si="514"/>
        <v>0</v>
      </c>
      <c r="R633" s="35">
        <f t="shared" si="514"/>
        <v>5274</v>
      </c>
      <c r="S633" s="35">
        <f t="shared" si="514"/>
        <v>0</v>
      </c>
      <c r="T633" s="35">
        <f t="shared" si="515"/>
        <v>0</v>
      </c>
      <c r="U633" s="35">
        <f t="shared" si="515"/>
        <v>0</v>
      </c>
      <c r="V633" s="35">
        <f t="shared" si="515"/>
        <v>0</v>
      </c>
      <c r="W633" s="35">
        <f t="shared" si="515"/>
        <v>0</v>
      </c>
      <c r="X633" s="35">
        <f t="shared" si="515"/>
        <v>5274</v>
      </c>
      <c r="Y633" s="35">
        <f t="shared" si="515"/>
        <v>0</v>
      </c>
    </row>
    <row r="634" spans="1:25" s="47" customFormat="1" ht="49.5">
      <c r="A634" s="42" t="s">
        <v>43</v>
      </c>
      <c r="B634" s="33" t="s">
        <v>206</v>
      </c>
      <c r="C634" s="33" t="s">
        <v>22</v>
      </c>
      <c r="D634" s="52" t="s">
        <v>361</v>
      </c>
      <c r="E634" s="40">
        <v>240</v>
      </c>
      <c r="F634" s="35">
        <f>791+4483</f>
        <v>5274</v>
      </c>
      <c r="G634" s="35"/>
      <c r="H634" s="36"/>
      <c r="I634" s="36"/>
      <c r="J634" s="36"/>
      <c r="K634" s="37"/>
      <c r="L634" s="35">
        <f>F634+H634+I634+J634+K634</f>
        <v>5274</v>
      </c>
      <c r="M634" s="35">
        <f>G634+K634</f>
        <v>0</v>
      </c>
      <c r="N634" s="36"/>
      <c r="O634" s="36"/>
      <c r="P634" s="36"/>
      <c r="Q634" s="37"/>
      <c r="R634" s="35">
        <f>L634+N634+O634+P634+Q634</f>
        <v>5274</v>
      </c>
      <c r="S634" s="35">
        <f>M634+Q634</f>
        <v>0</v>
      </c>
      <c r="T634" s="36"/>
      <c r="U634" s="36"/>
      <c r="V634" s="36"/>
      <c r="W634" s="37"/>
      <c r="X634" s="35">
        <f>R634+T634+U634+V634+W634</f>
        <v>5274</v>
      </c>
      <c r="Y634" s="35">
        <f>S634+W634</f>
        <v>0</v>
      </c>
    </row>
    <row r="635" spans="1:25" ht="16.5">
      <c r="A635" s="43"/>
      <c r="B635" s="33"/>
      <c r="C635" s="33"/>
      <c r="D635" s="113"/>
      <c r="E635" s="33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  <c r="Q635" s="71"/>
      <c r="R635" s="71">
        <v>0</v>
      </c>
      <c r="S635" s="71"/>
      <c r="T635" s="71"/>
      <c r="U635" s="71"/>
      <c r="V635" s="71"/>
      <c r="W635" s="71"/>
      <c r="X635" s="71">
        <v>0</v>
      </c>
      <c r="Y635" s="71"/>
    </row>
    <row r="636" spans="1:25" s="47" customFormat="1" ht="18.75">
      <c r="A636" s="25" t="s">
        <v>362</v>
      </c>
      <c r="B636" s="26" t="s">
        <v>206</v>
      </c>
      <c r="C636" s="26" t="s">
        <v>32</v>
      </c>
      <c r="D636" s="44"/>
      <c r="E636" s="26"/>
      <c r="F636" s="28">
        <f>F637+F642+F648+F653+F658+F663+F674+F685</f>
        <v>855138</v>
      </c>
      <c r="G636" s="28">
        <f>G637+G642+G648+G653+G658+G663+G674+G685</f>
        <v>148261</v>
      </c>
      <c r="H636" s="28">
        <f t="shared" ref="H636:M636" si="516">H637+H642+H648+H653+H658+H663+H674+H685</f>
        <v>0</v>
      </c>
      <c r="I636" s="28">
        <f t="shared" si="516"/>
        <v>0</v>
      </c>
      <c r="J636" s="28">
        <f t="shared" si="516"/>
        <v>0</v>
      </c>
      <c r="K636" s="28">
        <f t="shared" si="516"/>
        <v>0</v>
      </c>
      <c r="L636" s="28">
        <f t="shared" si="516"/>
        <v>855138</v>
      </c>
      <c r="M636" s="28">
        <f t="shared" si="516"/>
        <v>148261</v>
      </c>
      <c r="N636" s="28">
        <f t="shared" ref="N636:S636" si="517">N637+N642+N648+N653+N658+N663+N674+N685</f>
        <v>0</v>
      </c>
      <c r="O636" s="28">
        <f t="shared" si="517"/>
        <v>0</v>
      </c>
      <c r="P636" s="28">
        <f t="shared" si="517"/>
        <v>0</v>
      </c>
      <c r="Q636" s="28">
        <f t="shared" si="517"/>
        <v>0</v>
      </c>
      <c r="R636" s="28">
        <f t="shared" si="517"/>
        <v>855138</v>
      </c>
      <c r="S636" s="28">
        <f t="shared" si="517"/>
        <v>148261</v>
      </c>
      <c r="T636" s="28">
        <f t="shared" ref="T636:Y636" si="518">T637+T642+T648+T653+T658+T663+T674+T685</f>
        <v>0</v>
      </c>
      <c r="U636" s="28">
        <f t="shared" si="518"/>
        <v>0</v>
      </c>
      <c r="V636" s="28">
        <f t="shared" si="518"/>
        <v>0</v>
      </c>
      <c r="W636" s="28">
        <f t="shared" si="518"/>
        <v>0</v>
      </c>
      <c r="X636" s="28">
        <f t="shared" si="518"/>
        <v>855138</v>
      </c>
      <c r="Y636" s="28">
        <f t="shared" si="518"/>
        <v>148261</v>
      </c>
    </row>
    <row r="637" spans="1:25" s="47" customFormat="1" ht="33">
      <c r="A637" s="32" t="s">
        <v>113</v>
      </c>
      <c r="B637" s="33" t="s">
        <v>206</v>
      </c>
      <c r="C637" s="33" t="s">
        <v>32</v>
      </c>
      <c r="D637" s="52" t="s">
        <v>114</v>
      </c>
      <c r="E637" s="33"/>
      <c r="F637" s="35">
        <f>F638</f>
        <v>252256</v>
      </c>
      <c r="G637" s="35">
        <f>G638</f>
        <v>0</v>
      </c>
      <c r="H637" s="35">
        <f t="shared" ref="H637:W640" si="519">H638</f>
        <v>0</v>
      </c>
      <c r="I637" s="35">
        <f t="shared" si="519"/>
        <v>0</v>
      </c>
      <c r="J637" s="35">
        <f t="shared" si="519"/>
        <v>0</v>
      </c>
      <c r="K637" s="35">
        <f t="shared" si="519"/>
        <v>0</v>
      </c>
      <c r="L637" s="35">
        <f t="shared" si="519"/>
        <v>252256</v>
      </c>
      <c r="M637" s="35">
        <f t="shared" si="519"/>
        <v>0</v>
      </c>
      <c r="N637" s="35">
        <f t="shared" si="519"/>
        <v>0</v>
      </c>
      <c r="O637" s="35">
        <f t="shared" si="519"/>
        <v>0</v>
      </c>
      <c r="P637" s="35">
        <f t="shared" si="519"/>
        <v>0</v>
      </c>
      <c r="Q637" s="35">
        <f t="shared" si="519"/>
        <v>0</v>
      </c>
      <c r="R637" s="35">
        <f t="shared" si="519"/>
        <v>252256</v>
      </c>
      <c r="S637" s="35">
        <f t="shared" si="519"/>
        <v>0</v>
      </c>
      <c r="T637" s="35">
        <f t="shared" si="519"/>
        <v>0</v>
      </c>
      <c r="U637" s="35">
        <f t="shared" si="519"/>
        <v>0</v>
      </c>
      <c r="V637" s="35">
        <f t="shared" si="519"/>
        <v>0</v>
      </c>
      <c r="W637" s="35">
        <f t="shared" si="519"/>
        <v>0</v>
      </c>
      <c r="X637" s="35">
        <f t="shared" ref="T637:Y640" si="520">X638</f>
        <v>252256</v>
      </c>
      <c r="Y637" s="35">
        <f t="shared" si="520"/>
        <v>0</v>
      </c>
    </row>
    <row r="638" spans="1:25" s="47" customFormat="1" ht="16.5">
      <c r="A638" s="103" t="s">
        <v>85</v>
      </c>
      <c r="B638" s="33" t="s">
        <v>206</v>
      </c>
      <c r="C638" s="33" t="s">
        <v>32</v>
      </c>
      <c r="D638" s="52" t="s">
        <v>363</v>
      </c>
      <c r="E638" s="33"/>
      <c r="F638" s="35">
        <f t="shared" ref="F638:G640" si="521">F639</f>
        <v>252256</v>
      </c>
      <c r="G638" s="35">
        <f t="shared" si="521"/>
        <v>0</v>
      </c>
      <c r="H638" s="35">
        <f t="shared" si="519"/>
        <v>0</v>
      </c>
      <c r="I638" s="35">
        <f t="shared" si="519"/>
        <v>0</v>
      </c>
      <c r="J638" s="35">
        <f t="shared" si="519"/>
        <v>0</v>
      </c>
      <c r="K638" s="35">
        <f t="shared" si="519"/>
        <v>0</v>
      </c>
      <c r="L638" s="35">
        <f t="shared" si="519"/>
        <v>252256</v>
      </c>
      <c r="M638" s="35">
        <f t="shared" si="519"/>
        <v>0</v>
      </c>
      <c r="N638" s="35">
        <f t="shared" si="519"/>
        <v>0</v>
      </c>
      <c r="O638" s="35">
        <f t="shared" si="519"/>
        <v>0</v>
      </c>
      <c r="P638" s="35">
        <f t="shared" si="519"/>
        <v>0</v>
      </c>
      <c r="Q638" s="35">
        <f t="shared" si="519"/>
        <v>0</v>
      </c>
      <c r="R638" s="35">
        <f t="shared" si="519"/>
        <v>252256</v>
      </c>
      <c r="S638" s="35">
        <f t="shared" si="519"/>
        <v>0</v>
      </c>
      <c r="T638" s="35">
        <f t="shared" si="520"/>
        <v>0</v>
      </c>
      <c r="U638" s="35">
        <f t="shared" si="520"/>
        <v>0</v>
      </c>
      <c r="V638" s="35">
        <f t="shared" si="520"/>
        <v>0</v>
      </c>
      <c r="W638" s="35">
        <f t="shared" si="520"/>
        <v>0</v>
      </c>
      <c r="X638" s="35">
        <f t="shared" si="520"/>
        <v>252256</v>
      </c>
      <c r="Y638" s="35">
        <f t="shared" si="520"/>
        <v>0</v>
      </c>
    </row>
    <row r="639" spans="1:25" s="47" customFormat="1" ht="16.5">
      <c r="A639" s="32" t="s">
        <v>364</v>
      </c>
      <c r="B639" s="33" t="s">
        <v>206</v>
      </c>
      <c r="C639" s="33" t="s">
        <v>32</v>
      </c>
      <c r="D639" s="52" t="s">
        <v>365</v>
      </c>
      <c r="E639" s="33"/>
      <c r="F639" s="35">
        <f t="shared" si="521"/>
        <v>252256</v>
      </c>
      <c r="G639" s="35">
        <f t="shared" si="521"/>
        <v>0</v>
      </c>
      <c r="H639" s="35">
        <f t="shared" si="519"/>
        <v>0</v>
      </c>
      <c r="I639" s="35">
        <f t="shared" si="519"/>
        <v>0</v>
      </c>
      <c r="J639" s="35">
        <f t="shared" si="519"/>
        <v>0</v>
      </c>
      <c r="K639" s="35">
        <f t="shared" si="519"/>
        <v>0</v>
      </c>
      <c r="L639" s="35">
        <f t="shared" si="519"/>
        <v>252256</v>
      </c>
      <c r="M639" s="35">
        <f t="shared" si="519"/>
        <v>0</v>
      </c>
      <c r="N639" s="35">
        <f t="shared" si="519"/>
        <v>0</v>
      </c>
      <c r="O639" s="35">
        <f t="shared" si="519"/>
        <v>0</v>
      </c>
      <c r="P639" s="35">
        <f t="shared" si="519"/>
        <v>0</v>
      </c>
      <c r="Q639" s="35">
        <f t="shared" si="519"/>
        <v>0</v>
      </c>
      <c r="R639" s="35">
        <f t="shared" si="519"/>
        <v>252256</v>
      </c>
      <c r="S639" s="35">
        <f t="shared" si="519"/>
        <v>0</v>
      </c>
      <c r="T639" s="35">
        <f t="shared" si="520"/>
        <v>0</v>
      </c>
      <c r="U639" s="35">
        <f t="shared" si="520"/>
        <v>0</v>
      </c>
      <c r="V639" s="35">
        <f t="shared" si="520"/>
        <v>0</v>
      </c>
      <c r="W639" s="35">
        <f t="shared" si="520"/>
        <v>0</v>
      </c>
      <c r="X639" s="35">
        <f t="shared" si="520"/>
        <v>252256</v>
      </c>
      <c r="Y639" s="35">
        <f t="shared" si="520"/>
        <v>0</v>
      </c>
    </row>
    <row r="640" spans="1:25" s="47" customFormat="1" ht="33">
      <c r="A640" s="32" t="s">
        <v>42</v>
      </c>
      <c r="B640" s="33" t="s">
        <v>206</v>
      </c>
      <c r="C640" s="33" t="s">
        <v>32</v>
      </c>
      <c r="D640" s="52" t="s">
        <v>365</v>
      </c>
      <c r="E640" s="40">
        <v>200</v>
      </c>
      <c r="F640" s="35">
        <f t="shared" si="521"/>
        <v>252256</v>
      </c>
      <c r="G640" s="35">
        <f t="shared" si="521"/>
        <v>0</v>
      </c>
      <c r="H640" s="35">
        <f t="shared" si="519"/>
        <v>0</v>
      </c>
      <c r="I640" s="35">
        <f t="shared" si="519"/>
        <v>0</v>
      </c>
      <c r="J640" s="35">
        <f t="shared" si="519"/>
        <v>0</v>
      </c>
      <c r="K640" s="35">
        <f t="shared" si="519"/>
        <v>0</v>
      </c>
      <c r="L640" s="35">
        <f t="shared" si="519"/>
        <v>252256</v>
      </c>
      <c r="M640" s="35">
        <f t="shared" si="519"/>
        <v>0</v>
      </c>
      <c r="N640" s="35">
        <f t="shared" si="519"/>
        <v>0</v>
      </c>
      <c r="O640" s="35">
        <f t="shared" si="519"/>
        <v>0</v>
      </c>
      <c r="P640" s="35">
        <f t="shared" si="519"/>
        <v>0</v>
      </c>
      <c r="Q640" s="35">
        <f t="shared" si="519"/>
        <v>0</v>
      </c>
      <c r="R640" s="35">
        <f t="shared" si="519"/>
        <v>252256</v>
      </c>
      <c r="S640" s="35">
        <f t="shared" si="519"/>
        <v>0</v>
      </c>
      <c r="T640" s="35">
        <f t="shared" si="520"/>
        <v>0</v>
      </c>
      <c r="U640" s="35">
        <f t="shared" si="520"/>
        <v>0</v>
      </c>
      <c r="V640" s="35">
        <f t="shared" si="520"/>
        <v>0</v>
      </c>
      <c r="W640" s="35">
        <f t="shared" si="520"/>
        <v>0</v>
      </c>
      <c r="X640" s="35">
        <f t="shared" si="520"/>
        <v>252256</v>
      </c>
      <c r="Y640" s="35">
        <f t="shared" si="520"/>
        <v>0</v>
      </c>
    </row>
    <row r="641" spans="1:25" s="47" customFormat="1" ht="49.5">
      <c r="A641" s="42" t="s">
        <v>43</v>
      </c>
      <c r="B641" s="33" t="s">
        <v>206</v>
      </c>
      <c r="C641" s="33" t="s">
        <v>32</v>
      </c>
      <c r="D641" s="52" t="s">
        <v>365</v>
      </c>
      <c r="E641" s="40">
        <v>240</v>
      </c>
      <c r="F641" s="35">
        <f>256078-3822</f>
        <v>252256</v>
      </c>
      <c r="G641" s="35"/>
      <c r="H641" s="36"/>
      <c r="I641" s="36"/>
      <c r="J641" s="36"/>
      <c r="K641" s="37"/>
      <c r="L641" s="35">
        <f>F641+H641+I641+J641+K641</f>
        <v>252256</v>
      </c>
      <c r="M641" s="35">
        <f>G641+K641</f>
        <v>0</v>
      </c>
      <c r="N641" s="36"/>
      <c r="O641" s="36"/>
      <c r="P641" s="36"/>
      <c r="Q641" s="37"/>
      <c r="R641" s="35">
        <f>L641+N641+O641+P641+Q641</f>
        <v>252256</v>
      </c>
      <c r="S641" s="35">
        <f>M641+Q641</f>
        <v>0</v>
      </c>
      <c r="T641" s="36"/>
      <c r="U641" s="36"/>
      <c r="V641" s="36"/>
      <c r="W641" s="37"/>
      <c r="X641" s="35">
        <f>R641+T641+U641+V641+W641</f>
        <v>252256</v>
      </c>
      <c r="Y641" s="35">
        <f>S641+W641</f>
        <v>0</v>
      </c>
    </row>
    <row r="642" spans="1:25" s="47" customFormat="1" ht="50.25">
      <c r="A642" s="32" t="s">
        <v>237</v>
      </c>
      <c r="B642" s="33" t="s">
        <v>206</v>
      </c>
      <c r="C642" s="33" t="s">
        <v>32</v>
      </c>
      <c r="D642" s="52" t="s">
        <v>238</v>
      </c>
      <c r="E642" s="26"/>
      <c r="F642" s="35">
        <f>F643</f>
        <v>846</v>
      </c>
      <c r="G642" s="35">
        <f>G643</f>
        <v>0</v>
      </c>
      <c r="H642" s="35">
        <f t="shared" ref="H642:W646" si="522">H643</f>
        <v>0</v>
      </c>
      <c r="I642" s="35">
        <f t="shared" si="522"/>
        <v>0</v>
      </c>
      <c r="J642" s="35">
        <f t="shared" si="522"/>
        <v>0</v>
      </c>
      <c r="K642" s="35">
        <f t="shared" si="522"/>
        <v>0</v>
      </c>
      <c r="L642" s="35">
        <f t="shared" si="522"/>
        <v>846</v>
      </c>
      <c r="M642" s="35">
        <f t="shared" si="522"/>
        <v>0</v>
      </c>
      <c r="N642" s="35">
        <f t="shared" si="522"/>
        <v>0</v>
      </c>
      <c r="O642" s="35">
        <f t="shared" si="522"/>
        <v>0</v>
      </c>
      <c r="P642" s="35">
        <f t="shared" si="522"/>
        <v>0</v>
      </c>
      <c r="Q642" s="35">
        <f t="shared" si="522"/>
        <v>0</v>
      </c>
      <c r="R642" s="35">
        <f t="shared" si="522"/>
        <v>846</v>
      </c>
      <c r="S642" s="35">
        <f t="shared" si="522"/>
        <v>0</v>
      </c>
      <c r="T642" s="35">
        <f t="shared" si="522"/>
        <v>0</v>
      </c>
      <c r="U642" s="35">
        <f t="shared" si="522"/>
        <v>0</v>
      </c>
      <c r="V642" s="35">
        <f t="shared" si="522"/>
        <v>0</v>
      </c>
      <c r="W642" s="35">
        <f t="shared" si="522"/>
        <v>0</v>
      </c>
      <c r="X642" s="35">
        <f t="shared" ref="T642:Y646" si="523">X643</f>
        <v>846</v>
      </c>
      <c r="Y642" s="35">
        <f t="shared" si="523"/>
        <v>0</v>
      </c>
    </row>
    <row r="643" spans="1:25" s="47" customFormat="1" ht="33.75">
      <c r="A643" s="32" t="s">
        <v>263</v>
      </c>
      <c r="B643" s="33" t="s">
        <v>206</v>
      </c>
      <c r="C643" s="33" t="s">
        <v>32</v>
      </c>
      <c r="D643" s="52" t="s">
        <v>264</v>
      </c>
      <c r="E643" s="26"/>
      <c r="F643" s="35">
        <f t="shared" ref="F643:G646" si="524">F644</f>
        <v>846</v>
      </c>
      <c r="G643" s="35">
        <f t="shared" si="524"/>
        <v>0</v>
      </c>
      <c r="H643" s="35">
        <f t="shared" si="522"/>
        <v>0</v>
      </c>
      <c r="I643" s="35">
        <f t="shared" si="522"/>
        <v>0</v>
      </c>
      <c r="J643" s="35">
        <f t="shared" si="522"/>
        <v>0</v>
      </c>
      <c r="K643" s="35">
        <f t="shared" si="522"/>
        <v>0</v>
      </c>
      <c r="L643" s="35">
        <f t="shared" si="522"/>
        <v>846</v>
      </c>
      <c r="M643" s="35">
        <f t="shared" si="522"/>
        <v>0</v>
      </c>
      <c r="N643" s="35">
        <f t="shared" si="522"/>
        <v>0</v>
      </c>
      <c r="O643" s="35">
        <f t="shared" si="522"/>
        <v>0</v>
      </c>
      <c r="P643" s="35">
        <f t="shared" si="522"/>
        <v>0</v>
      </c>
      <c r="Q643" s="35">
        <f t="shared" si="522"/>
        <v>0</v>
      </c>
      <c r="R643" s="35">
        <f t="shared" si="522"/>
        <v>846</v>
      </c>
      <c r="S643" s="35">
        <f t="shared" si="522"/>
        <v>0</v>
      </c>
      <c r="T643" s="35">
        <f t="shared" si="523"/>
        <v>0</v>
      </c>
      <c r="U643" s="35">
        <f t="shared" si="523"/>
        <v>0</v>
      </c>
      <c r="V643" s="35">
        <f t="shared" si="523"/>
        <v>0</v>
      </c>
      <c r="W643" s="35">
        <f t="shared" si="523"/>
        <v>0</v>
      </c>
      <c r="X643" s="35">
        <f t="shared" si="523"/>
        <v>846</v>
      </c>
      <c r="Y643" s="35">
        <f t="shared" si="523"/>
        <v>0</v>
      </c>
    </row>
    <row r="644" spans="1:25" s="47" customFormat="1" ht="18.75">
      <c r="A644" s="32" t="s">
        <v>85</v>
      </c>
      <c r="B644" s="33" t="s">
        <v>206</v>
      </c>
      <c r="C644" s="33" t="s">
        <v>32</v>
      </c>
      <c r="D644" s="52" t="s">
        <v>265</v>
      </c>
      <c r="E644" s="26"/>
      <c r="F644" s="35">
        <f t="shared" si="524"/>
        <v>846</v>
      </c>
      <c r="G644" s="35">
        <f t="shared" si="524"/>
        <v>0</v>
      </c>
      <c r="H644" s="35">
        <f t="shared" si="522"/>
        <v>0</v>
      </c>
      <c r="I644" s="35">
        <f t="shared" si="522"/>
        <v>0</v>
      </c>
      <c r="J644" s="35">
        <f t="shared" si="522"/>
        <v>0</v>
      </c>
      <c r="K644" s="35">
        <f t="shared" si="522"/>
        <v>0</v>
      </c>
      <c r="L644" s="35">
        <f t="shared" si="522"/>
        <v>846</v>
      </c>
      <c r="M644" s="35">
        <f t="shared" si="522"/>
        <v>0</v>
      </c>
      <c r="N644" s="35">
        <f t="shared" si="522"/>
        <v>0</v>
      </c>
      <c r="O644" s="35">
        <f t="shared" si="522"/>
        <v>0</v>
      </c>
      <c r="P644" s="35">
        <f t="shared" si="522"/>
        <v>0</v>
      </c>
      <c r="Q644" s="35">
        <f t="shared" si="522"/>
        <v>0</v>
      </c>
      <c r="R644" s="35">
        <f t="shared" si="522"/>
        <v>846</v>
      </c>
      <c r="S644" s="35">
        <f t="shared" si="522"/>
        <v>0</v>
      </c>
      <c r="T644" s="35">
        <f t="shared" si="523"/>
        <v>0</v>
      </c>
      <c r="U644" s="35">
        <f t="shared" si="523"/>
        <v>0</v>
      </c>
      <c r="V644" s="35">
        <f t="shared" si="523"/>
        <v>0</v>
      </c>
      <c r="W644" s="35">
        <f t="shared" si="523"/>
        <v>0</v>
      </c>
      <c r="X644" s="35">
        <f t="shared" si="523"/>
        <v>846</v>
      </c>
      <c r="Y644" s="35">
        <f t="shared" si="523"/>
        <v>0</v>
      </c>
    </row>
    <row r="645" spans="1:25" s="47" customFormat="1" ht="18.75">
      <c r="A645" s="32" t="s">
        <v>364</v>
      </c>
      <c r="B645" s="33" t="s">
        <v>206</v>
      </c>
      <c r="C645" s="33" t="s">
        <v>32</v>
      </c>
      <c r="D645" s="52" t="s">
        <v>366</v>
      </c>
      <c r="E645" s="26"/>
      <c r="F645" s="35">
        <f t="shared" si="524"/>
        <v>846</v>
      </c>
      <c r="G645" s="35">
        <f t="shared" si="524"/>
        <v>0</v>
      </c>
      <c r="H645" s="35">
        <f t="shared" si="522"/>
        <v>0</v>
      </c>
      <c r="I645" s="35">
        <f t="shared" si="522"/>
        <v>0</v>
      </c>
      <c r="J645" s="35">
        <f t="shared" si="522"/>
        <v>0</v>
      </c>
      <c r="K645" s="35">
        <f t="shared" si="522"/>
        <v>0</v>
      </c>
      <c r="L645" s="35">
        <f t="shared" si="522"/>
        <v>846</v>
      </c>
      <c r="M645" s="35">
        <f t="shared" si="522"/>
        <v>0</v>
      </c>
      <c r="N645" s="35">
        <f t="shared" si="522"/>
        <v>0</v>
      </c>
      <c r="O645" s="35">
        <f t="shared" si="522"/>
        <v>0</v>
      </c>
      <c r="P645" s="35">
        <f t="shared" si="522"/>
        <v>0</v>
      </c>
      <c r="Q645" s="35">
        <f t="shared" si="522"/>
        <v>0</v>
      </c>
      <c r="R645" s="35">
        <f t="shared" si="522"/>
        <v>846</v>
      </c>
      <c r="S645" s="35">
        <f t="shared" si="522"/>
        <v>0</v>
      </c>
      <c r="T645" s="35">
        <f t="shared" si="523"/>
        <v>0</v>
      </c>
      <c r="U645" s="35">
        <f t="shared" si="523"/>
        <v>0</v>
      </c>
      <c r="V645" s="35">
        <f t="shared" si="523"/>
        <v>0</v>
      </c>
      <c r="W645" s="35">
        <f t="shared" si="523"/>
        <v>0</v>
      </c>
      <c r="X645" s="35">
        <f t="shared" si="523"/>
        <v>846</v>
      </c>
      <c r="Y645" s="35">
        <f t="shared" si="523"/>
        <v>0</v>
      </c>
    </row>
    <row r="646" spans="1:25" s="47" customFormat="1" ht="33">
      <c r="A646" s="32" t="s">
        <v>42</v>
      </c>
      <c r="B646" s="33" t="s">
        <v>206</v>
      </c>
      <c r="C646" s="33" t="s">
        <v>32</v>
      </c>
      <c r="D646" s="52" t="s">
        <v>366</v>
      </c>
      <c r="E646" s="40">
        <v>200</v>
      </c>
      <c r="F646" s="35">
        <f t="shared" si="524"/>
        <v>846</v>
      </c>
      <c r="G646" s="35">
        <f t="shared" si="524"/>
        <v>0</v>
      </c>
      <c r="H646" s="35">
        <f t="shared" si="522"/>
        <v>0</v>
      </c>
      <c r="I646" s="35">
        <f t="shared" si="522"/>
        <v>0</v>
      </c>
      <c r="J646" s="35">
        <f t="shared" si="522"/>
        <v>0</v>
      </c>
      <c r="K646" s="35">
        <f t="shared" si="522"/>
        <v>0</v>
      </c>
      <c r="L646" s="35">
        <f t="shared" si="522"/>
        <v>846</v>
      </c>
      <c r="M646" s="35">
        <f t="shared" si="522"/>
        <v>0</v>
      </c>
      <c r="N646" s="35">
        <f t="shared" si="522"/>
        <v>0</v>
      </c>
      <c r="O646" s="35">
        <f t="shared" si="522"/>
        <v>0</v>
      </c>
      <c r="P646" s="35">
        <f t="shared" si="522"/>
        <v>0</v>
      </c>
      <c r="Q646" s="35">
        <f t="shared" si="522"/>
        <v>0</v>
      </c>
      <c r="R646" s="35">
        <f t="shared" si="522"/>
        <v>846</v>
      </c>
      <c r="S646" s="35">
        <f t="shared" si="522"/>
        <v>0</v>
      </c>
      <c r="T646" s="35">
        <f t="shared" si="523"/>
        <v>0</v>
      </c>
      <c r="U646" s="35">
        <f t="shared" si="523"/>
        <v>0</v>
      </c>
      <c r="V646" s="35">
        <f t="shared" si="523"/>
        <v>0</v>
      </c>
      <c r="W646" s="35">
        <f t="shared" si="523"/>
        <v>0</v>
      </c>
      <c r="X646" s="35">
        <f t="shared" si="523"/>
        <v>846</v>
      </c>
      <c r="Y646" s="35">
        <f t="shared" si="523"/>
        <v>0</v>
      </c>
    </row>
    <row r="647" spans="1:25" s="47" customFormat="1" ht="49.5">
      <c r="A647" s="42" t="s">
        <v>43</v>
      </c>
      <c r="B647" s="33" t="s">
        <v>206</v>
      </c>
      <c r="C647" s="33" t="s">
        <v>32</v>
      </c>
      <c r="D647" s="52" t="s">
        <v>366</v>
      </c>
      <c r="E647" s="40">
        <v>240</v>
      </c>
      <c r="F647" s="35">
        <v>846</v>
      </c>
      <c r="G647" s="35"/>
      <c r="H647" s="36"/>
      <c r="I647" s="36"/>
      <c r="J647" s="36"/>
      <c r="K647" s="37"/>
      <c r="L647" s="35">
        <f>F647+H647+I647+J647+K647</f>
        <v>846</v>
      </c>
      <c r="M647" s="35">
        <f>G647+K647</f>
        <v>0</v>
      </c>
      <c r="N647" s="36"/>
      <c r="O647" s="36"/>
      <c r="P647" s="36"/>
      <c r="Q647" s="37"/>
      <c r="R647" s="35">
        <f>L647+N647+O647+P647+Q647</f>
        <v>846</v>
      </c>
      <c r="S647" s="35">
        <f>M647+Q647</f>
        <v>0</v>
      </c>
      <c r="T647" s="36"/>
      <c r="U647" s="36"/>
      <c r="V647" s="36"/>
      <c r="W647" s="37"/>
      <c r="X647" s="35">
        <f>R647+T647+U647+V647+W647</f>
        <v>846</v>
      </c>
      <c r="Y647" s="35">
        <f>S647+W647</f>
        <v>0</v>
      </c>
    </row>
    <row r="648" spans="1:25" s="47" customFormat="1" ht="49.5">
      <c r="A648" s="32" t="s">
        <v>367</v>
      </c>
      <c r="B648" s="33" t="s">
        <v>206</v>
      </c>
      <c r="C648" s="33" t="s">
        <v>32</v>
      </c>
      <c r="D648" s="113" t="s">
        <v>368</v>
      </c>
      <c r="E648" s="33"/>
      <c r="F648" s="35">
        <f>F649</f>
        <v>1342</v>
      </c>
      <c r="G648" s="35">
        <f>G649</f>
        <v>0</v>
      </c>
      <c r="H648" s="35">
        <f t="shared" ref="H648:W651" si="525">H649</f>
        <v>0</v>
      </c>
      <c r="I648" s="35">
        <f t="shared" si="525"/>
        <v>0</v>
      </c>
      <c r="J648" s="35">
        <f t="shared" si="525"/>
        <v>0</v>
      </c>
      <c r="K648" s="35">
        <f t="shared" si="525"/>
        <v>0</v>
      </c>
      <c r="L648" s="35">
        <f t="shared" si="525"/>
        <v>1342</v>
      </c>
      <c r="M648" s="35">
        <f t="shared" si="525"/>
        <v>0</v>
      </c>
      <c r="N648" s="35">
        <f t="shared" si="525"/>
        <v>0</v>
      </c>
      <c r="O648" s="35">
        <f t="shared" si="525"/>
        <v>0</v>
      </c>
      <c r="P648" s="35">
        <f t="shared" si="525"/>
        <v>0</v>
      </c>
      <c r="Q648" s="35">
        <f t="shared" si="525"/>
        <v>0</v>
      </c>
      <c r="R648" s="35">
        <f t="shared" si="525"/>
        <v>1342</v>
      </c>
      <c r="S648" s="35">
        <f t="shared" si="525"/>
        <v>0</v>
      </c>
      <c r="T648" s="35">
        <f t="shared" si="525"/>
        <v>0</v>
      </c>
      <c r="U648" s="35">
        <f t="shared" si="525"/>
        <v>0</v>
      </c>
      <c r="V648" s="35">
        <f t="shared" si="525"/>
        <v>0</v>
      </c>
      <c r="W648" s="35">
        <f t="shared" si="525"/>
        <v>0</v>
      </c>
      <c r="X648" s="35">
        <f t="shared" ref="T648:Y651" si="526">X649</f>
        <v>1342</v>
      </c>
      <c r="Y648" s="35">
        <f t="shared" si="526"/>
        <v>0</v>
      </c>
    </row>
    <row r="649" spans="1:25" s="47" customFormat="1" ht="16.5">
      <c r="A649" s="48" t="s">
        <v>85</v>
      </c>
      <c r="B649" s="33" t="s">
        <v>206</v>
      </c>
      <c r="C649" s="33" t="s">
        <v>32</v>
      </c>
      <c r="D649" s="113" t="s">
        <v>369</v>
      </c>
      <c r="E649" s="33"/>
      <c r="F649" s="35">
        <f t="shared" ref="F649:G651" si="527">F650</f>
        <v>1342</v>
      </c>
      <c r="G649" s="35">
        <f t="shared" si="527"/>
        <v>0</v>
      </c>
      <c r="H649" s="35">
        <f t="shared" si="525"/>
        <v>0</v>
      </c>
      <c r="I649" s="35">
        <f t="shared" si="525"/>
        <v>0</v>
      </c>
      <c r="J649" s="35">
        <f t="shared" si="525"/>
        <v>0</v>
      </c>
      <c r="K649" s="35">
        <f t="shared" si="525"/>
        <v>0</v>
      </c>
      <c r="L649" s="35">
        <f t="shared" si="525"/>
        <v>1342</v>
      </c>
      <c r="M649" s="35">
        <f t="shared" si="525"/>
        <v>0</v>
      </c>
      <c r="N649" s="35">
        <f t="shared" si="525"/>
        <v>0</v>
      </c>
      <c r="O649" s="35">
        <f t="shared" si="525"/>
        <v>0</v>
      </c>
      <c r="P649" s="35">
        <f t="shared" si="525"/>
        <v>0</v>
      </c>
      <c r="Q649" s="35">
        <f t="shared" si="525"/>
        <v>0</v>
      </c>
      <c r="R649" s="35">
        <f t="shared" si="525"/>
        <v>1342</v>
      </c>
      <c r="S649" s="35">
        <f t="shared" si="525"/>
        <v>0</v>
      </c>
      <c r="T649" s="35">
        <f t="shared" si="526"/>
        <v>0</v>
      </c>
      <c r="U649" s="35">
        <f t="shared" si="526"/>
        <v>0</v>
      </c>
      <c r="V649" s="35">
        <f t="shared" si="526"/>
        <v>0</v>
      </c>
      <c r="W649" s="35">
        <f t="shared" si="526"/>
        <v>0</v>
      </c>
      <c r="X649" s="35">
        <f t="shared" si="526"/>
        <v>1342</v>
      </c>
      <c r="Y649" s="35">
        <f t="shared" si="526"/>
        <v>0</v>
      </c>
    </row>
    <row r="650" spans="1:25" s="47" customFormat="1" ht="16.5">
      <c r="A650" s="32" t="s">
        <v>364</v>
      </c>
      <c r="B650" s="33" t="s">
        <v>206</v>
      </c>
      <c r="C650" s="33" t="s">
        <v>32</v>
      </c>
      <c r="D650" s="113" t="s">
        <v>370</v>
      </c>
      <c r="E650" s="33"/>
      <c r="F650" s="35">
        <f t="shared" si="527"/>
        <v>1342</v>
      </c>
      <c r="G650" s="35">
        <f t="shared" si="527"/>
        <v>0</v>
      </c>
      <c r="H650" s="35">
        <f t="shared" si="525"/>
        <v>0</v>
      </c>
      <c r="I650" s="35">
        <f t="shared" si="525"/>
        <v>0</v>
      </c>
      <c r="J650" s="35">
        <f t="shared" si="525"/>
        <v>0</v>
      </c>
      <c r="K650" s="35">
        <f t="shared" si="525"/>
        <v>0</v>
      </c>
      <c r="L650" s="35">
        <f t="shared" si="525"/>
        <v>1342</v>
      </c>
      <c r="M650" s="35">
        <f t="shared" si="525"/>
        <v>0</v>
      </c>
      <c r="N650" s="35">
        <f t="shared" si="525"/>
        <v>0</v>
      </c>
      <c r="O650" s="35">
        <f t="shared" si="525"/>
        <v>0</v>
      </c>
      <c r="P650" s="35">
        <f t="shared" si="525"/>
        <v>0</v>
      </c>
      <c r="Q650" s="35">
        <f t="shared" si="525"/>
        <v>0</v>
      </c>
      <c r="R650" s="35">
        <f t="shared" si="525"/>
        <v>1342</v>
      </c>
      <c r="S650" s="35">
        <f t="shared" si="525"/>
        <v>0</v>
      </c>
      <c r="T650" s="35">
        <f t="shared" si="526"/>
        <v>0</v>
      </c>
      <c r="U650" s="35">
        <f t="shared" si="526"/>
        <v>0</v>
      </c>
      <c r="V650" s="35">
        <f t="shared" si="526"/>
        <v>0</v>
      </c>
      <c r="W650" s="35">
        <f t="shared" si="526"/>
        <v>0</v>
      </c>
      <c r="X650" s="35">
        <f t="shared" si="526"/>
        <v>1342</v>
      </c>
      <c r="Y650" s="35">
        <f t="shared" si="526"/>
        <v>0</v>
      </c>
    </row>
    <row r="651" spans="1:25" s="47" customFormat="1" ht="33">
      <c r="A651" s="32" t="s">
        <v>42</v>
      </c>
      <c r="B651" s="33" t="s">
        <v>206</v>
      </c>
      <c r="C651" s="33" t="s">
        <v>32</v>
      </c>
      <c r="D651" s="113" t="s">
        <v>370</v>
      </c>
      <c r="E651" s="40">
        <v>200</v>
      </c>
      <c r="F651" s="35">
        <f t="shared" si="527"/>
        <v>1342</v>
      </c>
      <c r="G651" s="35">
        <f t="shared" si="527"/>
        <v>0</v>
      </c>
      <c r="H651" s="35">
        <f t="shared" si="525"/>
        <v>0</v>
      </c>
      <c r="I651" s="35">
        <f t="shared" si="525"/>
        <v>0</v>
      </c>
      <c r="J651" s="35">
        <f t="shared" si="525"/>
        <v>0</v>
      </c>
      <c r="K651" s="35">
        <f t="shared" si="525"/>
        <v>0</v>
      </c>
      <c r="L651" s="35">
        <f t="shared" si="525"/>
        <v>1342</v>
      </c>
      <c r="M651" s="35">
        <f t="shared" si="525"/>
        <v>0</v>
      </c>
      <c r="N651" s="35">
        <f t="shared" si="525"/>
        <v>0</v>
      </c>
      <c r="O651" s="35">
        <f t="shared" si="525"/>
        <v>0</v>
      </c>
      <c r="P651" s="35">
        <f t="shared" si="525"/>
        <v>0</v>
      </c>
      <c r="Q651" s="35">
        <f t="shared" si="525"/>
        <v>0</v>
      </c>
      <c r="R651" s="35">
        <f t="shared" si="525"/>
        <v>1342</v>
      </c>
      <c r="S651" s="35">
        <f t="shared" si="525"/>
        <v>0</v>
      </c>
      <c r="T651" s="35">
        <f t="shared" si="526"/>
        <v>0</v>
      </c>
      <c r="U651" s="35">
        <f t="shared" si="526"/>
        <v>0</v>
      </c>
      <c r="V651" s="35">
        <f t="shared" si="526"/>
        <v>0</v>
      </c>
      <c r="W651" s="35">
        <f t="shared" si="526"/>
        <v>0</v>
      </c>
      <c r="X651" s="35">
        <f t="shared" si="526"/>
        <v>1342</v>
      </c>
      <c r="Y651" s="35">
        <f t="shared" si="526"/>
        <v>0</v>
      </c>
    </row>
    <row r="652" spans="1:25" s="47" customFormat="1" ht="49.5">
      <c r="A652" s="42" t="s">
        <v>43</v>
      </c>
      <c r="B652" s="33" t="s">
        <v>206</v>
      </c>
      <c r="C652" s="33" t="s">
        <v>32</v>
      </c>
      <c r="D652" s="113" t="s">
        <v>370</v>
      </c>
      <c r="E652" s="40">
        <v>240</v>
      </c>
      <c r="F652" s="35">
        <v>1342</v>
      </c>
      <c r="G652" s="35"/>
      <c r="H652" s="36"/>
      <c r="I652" s="36"/>
      <c r="J652" s="36"/>
      <c r="K652" s="37"/>
      <c r="L652" s="35">
        <f>F652+H652+I652+J652+K652</f>
        <v>1342</v>
      </c>
      <c r="M652" s="35">
        <f>G652+K652</f>
        <v>0</v>
      </c>
      <c r="N652" s="36"/>
      <c r="O652" s="36"/>
      <c r="P652" s="36"/>
      <c r="Q652" s="37"/>
      <c r="R652" s="35">
        <f>L652+N652+O652+P652+Q652</f>
        <v>1342</v>
      </c>
      <c r="S652" s="35">
        <f>M652+Q652</f>
        <v>0</v>
      </c>
      <c r="T652" s="36"/>
      <c r="U652" s="36"/>
      <c r="V652" s="36"/>
      <c r="W652" s="37"/>
      <c r="X652" s="35">
        <f>R652+T652+U652+V652+W652</f>
        <v>1342</v>
      </c>
      <c r="Y652" s="35">
        <f>S652+W652</f>
        <v>0</v>
      </c>
    </row>
    <row r="653" spans="1:25" s="50" customFormat="1" ht="82.5" hidden="1">
      <c r="A653" s="42" t="s">
        <v>147</v>
      </c>
      <c r="B653" s="33" t="s">
        <v>206</v>
      </c>
      <c r="C653" s="33" t="s">
        <v>32</v>
      </c>
      <c r="D653" s="33" t="s">
        <v>148</v>
      </c>
      <c r="E653" s="33"/>
      <c r="F653" s="35">
        <f t="shared" ref="F653:U656" si="528">F654</f>
        <v>0</v>
      </c>
      <c r="G653" s="35">
        <f t="shared" si="528"/>
        <v>0</v>
      </c>
      <c r="H653" s="56">
        <f t="shared" si="528"/>
        <v>0</v>
      </c>
      <c r="I653" s="56">
        <f t="shared" si="528"/>
        <v>0</v>
      </c>
      <c r="J653" s="56">
        <f t="shared" si="528"/>
        <v>0</v>
      </c>
      <c r="K653" s="56">
        <f t="shared" si="528"/>
        <v>0</v>
      </c>
      <c r="L653" s="56">
        <f t="shared" si="528"/>
        <v>0</v>
      </c>
      <c r="M653" s="56">
        <f t="shared" si="528"/>
        <v>0</v>
      </c>
      <c r="N653" s="56">
        <f t="shared" si="528"/>
        <v>0</v>
      </c>
      <c r="O653" s="56">
        <f t="shared" si="528"/>
        <v>0</v>
      </c>
      <c r="P653" s="56">
        <f t="shared" si="528"/>
        <v>0</v>
      </c>
      <c r="Q653" s="56">
        <f t="shared" si="528"/>
        <v>0</v>
      </c>
      <c r="R653" s="56">
        <f t="shared" si="528"/>
        <v>0</v>
      </c>
      <c r="S653" s="56">
        <f t="shared" si="528"/>
        <v>0</v>
      </c>
      <c r="T653" s="56">
        <f t="shared" si="528"/>
        <v>0</v>
      </c>
      <c r="U653" s="56">
        <f t="shared" si="528"/>
        <v>0</v>
      </c>
      <c r="V653" s="56">
        <f t="shared" ref="T653:Y656" si="529">V654</f>
        <v>0</v>
      </c>
      <c r="W653" s="56">
        <f t="shared" si="529"/>
        <v>0</v>
      </c>
      <c r="X653" s="56">
        <f t="shared" si="529"/>
        <v>0</v>
      </c>
      <c r="Y653" s="56">
        <f t="shared" si="529"/>
        <v>0</v>
      </c>
    </row>
    <row r="654" spans="1:25" s="50" customFormat="1" ht="16.5" hidden="1">
      <c r="A654" s="32" t="s">
        <v>173</v>
      </c>
      <c r="B654" s="33" t="s">
        <v>206</v>
      </c>
      <c r="C654" s="33" t="s">
        <v>32</v>
      </c>
      <c r="D654" s="77" t="s">
        <v>174</v>
      </c>
      <c r="E654" s="33"/>
      <c r="F654" s="35">
        <f t="shared" si="528"/>
        <v>0</v>
      </c>
      <c r="G654" s="35">
        <f t="shared" si="528"/>
        <v>0</v>
      </c>
      <c r="H654" s="56">
        <f t="shared" si="528"/>
        <v>0</v>
      </c>
      <c r="I654" s="56">
        <f t="shared" si="528"/>
        <v>0</v>
      </c>
      <c r="J654" s="56">
        <f t="shared" si="528"/>
        <v>0</v>
      </c>
      <c r="K654" s="56">
        <f t="shared" si="528"/>
        <v>0</v>
      </c>
      <c r="L654" s="56">
        <f t="shared" si="528"/>
        <v>0</v>
      </c>
      <c r="M654" s="56">
        <f t="shared" si="528"/>
        <v>0</v>
      </c>
      <c r="N654" s="56">
        <f t="shared" si="528"/>
        <v>0</v>
      </c>
      <c r="O654" s="56">
        <f t="shared" si="528"/>
        <v>0</v>
      </c>
      <c r="P654" s="56">
        <f t="shared" si="528"/>
        <v>0</v>
      </c>
      <c r="Q654" s="56">
        <f t="shared" si="528"/>
        <v>0</v>
      </c>
      <c r="R654" s="56">
        <f t="shared" si="528"/>
        <v>0</v>
      </c>
      <c r="S654" s="56">
        <f t="shared" si="528"/>
        <v>0</v>
      </c>
      <c r="T654" s="56">
        <f t="shared" si="529"/>
        <v>0</v>
      </c>
      <c r="U654" s="56">
        <f t="shared" si="529"/>
        <v>0</v>
      </c>
      <c r="V654" s="56">
        <f t="shared" si="529"/>
        <v>0</v>
      </c>
      <c r="W654" s="56">
        <f t="shared" si="529"/>
        <v>0</v>
      </c>
      <c r="X654" s="56">
        <f t="shared" si="529"/>
        <v>0</v>
      </c>
      <c r="Y654" s="56">
        <f t="shared" si="529"/>
        <v>0</v>
      </c>
    </row>
    <row r="655" spans="1:25" s="50" customFormat="1" ht="66" hidden="1">
      <c r="A655" s="32" t="s">
        <v>371</v>
      </c>
      <c r="B655" s="33" t="s">
        <v>206</v>
      </c>
      <c r="C655" s="33" t="s">
        <v>32</v>
      </c>
      <c r="D655" s="77" t="s">
        <v>372</v>
      </c>
      <c r="E655" s="58"/>
      <c r="F655" s="35">
        <f t="shared" si="528"/>
        <v>0</v>
      </c>
      <c r="G655" s="35">
        <f t="shared" si="528"/>
        <v>0</v>
      </c>
      <c r="H655" s="56">
        <f t="shared" si="528"/>
        <v>0</v>
      </c>
      <c r="I655" s="56">
        <f t="shared" si="528"/>
        <v>0</v>
      </c>
      <c r="J655" s="56">
        <f t="shared" si="528"/>
        <v>0</v>
      </c>
      <c r="K655" s="56">
        <f t="shared" si="528"/>
        <v>0</v>
      </c>
      <c r="L655" s="56">
        <f t="shared" si="528"/>
        <v>0</v>
      </c>
      <c r="M655" s="56">
        <f t="shared" si="528"/>
        <v>0</v>
      </c>
      <c r="N655" s="56">
        <f t="shared" si="528"/>
        <v>0</v>
      </c>
      <c r="O655" s="56">
        <f t="shared" si="528"/>
        <v>0</v>
      </c>
      <c r="P655" s="56">
        <f t="shared" si="528"/>
        <v>0</v>
      </c>
      <c r="Q655" s="56">
        <f t="shared" si="528"/>
        <v>0</v>
      </c>
      <c r="R655" s="56">
        <f t="shared" si="528"/>
        <v>0</v>
      </c>
      <c r="S655" s="56">
        <f t="shared" si="528"/>
        <v>0</v>
      </c>
      <c r="T655" s="56">
        <f t="shared" si="529"/>
        <v>0</v>
      </c>
      <c r="U655" s="56">
        <f t="shared" si="529"/>
        <v>0</v>
      </c>
      <c r="V655" s="56">
        <f t="shared" si="529"/>
        <v>0</v>
      </c>
      <c r="W655" s="56">
        <f t="shared" si="529"/>
        <v>0</v>
      </c>
      <c r="X655" s="56">
        <f t="shared" si="529"/>
        <v>0</v>
      </c>
      <c r="Y655" s="56">
        <f t="shared" si="529"/>
        <v>0</v>
      </c>
    </row>
    <row r="656" spans="1:25" s="50" customFormat="1" ht="49.5" hidden="1">
      <c r="A656" s="32" t="s">
        <v>99</v>
      </c>
      <c r="B656" s="33" t="s">
        <v>206</v>
      </c>
      <c r="C656" s="33" t="s">
        <v>32</v>
      </c>
      <c r="D656" s="77" t="s">
        <v>372</v>
      </c>
      <c r="E656" s="58">
        <v>600</v>
      </c>
      <c r="F656" s="35">
        <f t="shared" si="528"/>
        <v>0</v>
      </c>
      <c r="G656" s="35">
        <f t="shared" si="528"/>
        <v>0</v>
      </c>
      <c r="H656" s="56">
        <f t="shared" si="528"/>
        <v>0</v>
      </c>
      <c r="I656" s="56">
        <f t="shared" si="528"/>
        <v>0</v>
      </c>
      <c r="J656" s="56">
        <f t="shared" si="528"/>
        <v>0</v>
      </c>
      <c r="K656" s="56">
        <f t="shared" si="528"/>
        <v>0</v>
      </c>
      <c r="L656" s="56">
        <f t="shared" si="528"/>
        <v>0</v>
      </c>
      <c r="M656" s="56">
        <f t="shared" si="528"/>
        <v>0</v>
      </c>
      <c r="N656" s="56">
        <f t="shared" si="528"/>
        <v>0</v>
      </c>
      <c r="O656" s="56">
        <f t="shared" si="528"/>
        <v>0</v>
      </c>
      <c r="P656" s="56">
        <f t="shared" si="528"/>
        <v>0</v>
      </c>
      <c r="Q656" s="56">
        <f t="shared" si="528"/>
        <v>0</v>
      </c>
      <c r="R656" s="56">
        <f t="shared" si="528"/>
        <v>0</v>
      </c>
      <c r="S656" s="56">
        <f t="shared" si="528"/>
        <v>0</v>
      </c>
      <c r="T656" s="56">
        <f t="shared" si="529"/>
        <v>0</v>
      </c>
      <c r="U656" s="56">
        <f t="shared" si="529"/>
        <v>0</v>
      </c>
      <c r="V656" s="56">
        <f t="shared" si="529"/>
        <v>0</v>
      </c>
      <c r="W656" s="56">
        <f t="shared" si="529"/>
        <v>0</v>
      </c>
      <c r="X656" s="56">
        <f t="shared" si="529"/>
        <v>0</v>
      </c>
      <c r="Y656" s="56">
        <f t="shared" si="529"/>
        <v>0</v>
      </c>
    </row>
    <row r="657" spans="1:25" s="186" customFormat="1" ht="66" hidden="1">
      <c r="A657" s="80" t="s">
        <v>177</v>
      </c>
      <c r="B657" s="64" t="s">
        <v>206</v>
      </c>
      <c r="C657" s="64" t="s">
        <v>32</v>
      </c>
      <c r="D657" s="81" t="s">
        <v>372</v>
      </c>
      <c r="E657" s="82">
        <v>630</v>
      </c>
      <c r="F657" s="56"/>
      <c r="G657" s="56"/>
      <c r="H657" s="56"/>
      <c r="I657" s="56"/>
      <c r="J657" s="56"/>
      <c r="K657" s="56"/>
      <c r="L657" s="56">
        <f>F657+H657+I657+J657+K657</f>
        <v>0</v>
      </c>
      <c r="M657" s="56">
        <f>G657+K657</f>
        <v>0</v>
      </c>
      <c r="N657" s="56"/>
      <c r="O657" s="56"/>
      <c r="P657" s="56"/>
      <c r="Q657" s="56"/>
      <c r="R657" s="56">
        <f>L657+N657+O657+P657+Q657</f>
        <v>0</v>
      </c>
      <c r="S657" s="56">
        <f>M657+Q657</f>
        <v>0</v>
      </c>
      <c r="T657" s="56"/>
      <c r="U657" s="56"/>
      <c r="V657" s="56"/>
      <c r="W657" s="56"/>
      <c r="X657" s="56">
        <f>R657+T657+U657+V657+W657</f>
        <v>0</v>
      </c>
      <c r="Y657" s="56">
        <f>S657+W657</f>
        <v>0</v>
      </c>
    </row>
    <row r="658" spans="1:25" s="47" customFormat="1" ht="49.5">
      <c r="A658" s="42" t="s">
        <v>353</v>
      </c>
      <c r="B658" s="33" t="s">
        <v>206</v>
      </c>
      <c r="C658" s="33" t="s">
        <v>32</v>
      </c>
      <c r="D658" s="52" t="s">
        <v>354</v>
      </c>
      <c r="E658" s="33"/>
      <c r="F658" s="35">
        <f>F659</f>
        <v>379293</v>
      </c>
      <c r="G658" s="35">
        <f>G659</f>
        <v>0</v>
      </c>
      <c r="H658" s="35">
        <f t="shared" ref="H658:W661" si="530">H659</f>
        <v>0</v>
      </c>
      <c r="I658" s="35">
        <f t="shared" si="530"/>
        <v>0</v>
      </c>
      <c r="J658" s="35">
        <f t="shared" si="530"/>
        <v>0</v>
      </c>
      <c r="K658" s="35">
        <f t="shared" si="530"/>
        <v>0</v>
      </c>
      <c r="L658" s="35">
        <f t="shared" si="530"/>
        <v>379293</v>
      </c>
      <c r="M658" s="35">
        <f t="shared" si="530"/>
        <v>0</v>
      </c>
      <c r="N658" s="35">
        <f t="shared" si="530"/>
        <v>0</v>
      </c>
      <c r="O658" s="35">
        <f t="shared" si="530"/>
        <v>0</v>
      </c>
      <c r="P658" s="35">
        <f t="shared" si="530"/>
        <v>0</v>
      </c>
      <c r="Q658" s="35">
        <f t="shared" si="530"/>
        <v>0</v>
      </c>
      <c r="R658" s="35">
        <f t="shared" si="530"/>
        <v>379293</v>
      </c>
      <c r="S658" s="35">
        <f t="shared" si="530"/>
        <v>0</v>
      </c>
      <c r="T658" s="35">
        <f t="shared" si="530"/>
        <v>0</v>
      </c>
      <c r="U658" s="35">
        <f t="shared" si="530"/>
        <v>0</v>
      </c>
      <c r="V658" s="35">
        <f t="shared" si="530"/>
        <v>0</v>
      </c>
      <c r="W658" s="35">
        <f t="shared" si="530"/>
        <v>0</v>
      </c>
      <c r="X658" s="35">
        <f t="shared" ref="T658:Y661" si="531">X659</f>
        <v>379293</v>
      </c>
      <c r="Y658" s="35">
        <f t="shared" si="531"/>
        <v>0</v>
      </c>
    </row>
    <row r="659" spans="1:25" s="47" customFormat="1" ht="16.5">
      <c r="A659" s="48" t="s">
        <v>85</v>
      </c>
      <c r="B659" s="33" t="s">
        <v>206</v>
      </c>
      <c r="C659" s="33" t="s">
        <v>32</v>
      </c>
      <c r="D659" s="52" t="s">
        <v>355</v>
      </c>
      <c r="E659" s="33"/>
      <c r="F659" s="35">
        <f t="shared" ref="F659:G661" si="532">F660</f>
        <v>379293</v>
      </c>
      <c r="G659" s="35">
        <f t="shared" si="532"/>
        <v>0</v>
      </c>
      <c r="H659" s="35">
        <f t="shared" si="530"/>
        <v>0</v>
      </c>
      <c r="I659" s="35">
        <f t="shared" si="530"/>
        <v>0</v>
      </c>
      <c r="J659" s="35">
        <f t="shared" si="530"/>
        <v>0</v>
      </c>
      <c r="K659" s="35">
        <f t="shared" si="530"/>
        <v>0</v>
      </c>
      <c r="L659" s="35">
        <f t="shared" si="530"/>
        <v>379293</v>
      </c>
      <c r="M659" s="35">
        <f t="shared" si="530"/>
        <v>0</v>
      </c>
      <c r="N659" s="35">
        <f t="shared" si="530"/>
        <v>0</v>
      </c>
      <c r="O659" s="35">
        <f t="shared" si="530"/>
        <v>0</v>
      </c>
      <c r="P659" s="35">
        <f t="shared" si="530"/>
        <v>0</v>
      </c>
      <c r="Q659" s="35">
        <f t="shared" si="530"/>
        <v>0</v>
      </c>
      <c r="R659" s="35">
        <f t="shared" si="530"/>
        <v>379293</v>
      </c>
      <c r="S659" s="35">
        <f t="shared" si="530"/>
        <v>0</v>
      </c>
      <c r="T659" s="35">
        <f t="shared" si="531"/>
        <v>0</v>
      </c>
      <c r="U659" s="35">
        <f t="shared" si="531"/>
        <v>0</v>
      </c>
      <c r="V659" s="35">
        <f t="shared" si="531"/>
        <v>0</v>
      </c>
      <c r="W659" s="35">
        <f t="shared" si="531"/>
        <v>0</v>
      </c>
      <c r="X659" s="35">
        <f t="shared" si="531"/>
        <v>379293</v>
      </c>
      <c r="Y659" s="35">
        <f t="shared" si="531"/>
        <v>0</v>
      </c>
    </row>
    <row r="660" spans="1:25" s="47" customFormat="1" ht="16.5">
      <c r="A660" s="32" t="s">
        <v>364</v>
      </c>
      <c r="B660" s="33" t="s">
        <v>206</v>
      </c>
      <c r="C660" s="33" t="s">
        <v>32</v>
      </c>
      <c r="D660" s="52" t="s">
        <v>373</v>
      </c>
      <c r="E660" s="33"/>
      <c r="F660" s="35">
        <f t="shared" si="532"/>
        <v>379293</v>
      </c>
      <c r="G660" s="35">
        <f t="shared" si="532"/>
        <v>0</v>
      </c>
      <c r="H660" s="35">
        <f t="shared" si="530"/>
        <v>0</v>
      </c>
      <c r="I660" s="35">
        <f t="shared" si="530"/>
        <v>0</v>
      </c>
      <c r="J660" s="35">
        <f t="shared" si="530"/>
        <v>0</v>
      </c>
      <c r="K660" s="35">
        <f t="shared" si="530"/>
        <v>0</v>
      </c>
      <c r="L660" s="35">
        <f t="shared" si="530"/>
        <v>379293</v>
      </c>
      <c r="M660" s="35">
        <f t="shared" si="530"/>
        <v>0</v>
      </c>
      <c r="N660" s="35">
        <f t="shared" si="530"/>
        <v>0</v>
      </c>
      <c r="O660" s="35">
        <f t="shared" si="530"/>
        <v>0</v>
      </c>
      <c r="P660" s="35">
        <f t="shared" si="530"/>
        <v>0</v>
      </c>
      <c r="Q660" s="35">
        <f t="shared" si="530"/>
        <v>0</v>
      </c>
      <c r="R660" s="35">
        <f t="shared" si="530"/>
        <v>379293</v>
      </c>
      <c r="S660" s="35">
        <f t="shared" si="530"/>
        <v>0</v>
      </c>
      <c r="T660" s="35">
        <f t="shared" si="531"/>
        <v>0</v>
      </c>
      <c r="U660" s="35">
        <f t="shared" si="531"/>
        <v>0</v>
      </c>
      <c r="V660" s="35">
        <f t="shared" si="531"/>
        <v>0</v>
      </c>
      <c r="W660" s="35">
        <f t="shared" si="531"/>
        <v>0</v>
      </c>
      <c r="X660" s="35">
        <f t="shared" si="531"/>
        <v>379293</v>
      </c>
      <c r="Y660" s="35">
        <f t="shared" si="531"/>
        <v>0</v>
      </c>
    </row>
    <row r="661" spans="1:25" s="47" customFormat="1" ht="33">
      <c r="A661" s="32" t="s">
        <v>42</v>
      </c>
      <c r="B661" s="33" t="s">
        <v>206</v>
      </c>
      <c r="C661" s="33" t="s">
        <v>32</v>
      </c>
      <c r="D661" s="52" t="s">
        <v>373</v>
      </c>
      <c r="E661" s="40">
        <v>200</v>
      </c>
      <c r="F661" s="35">
        <f t="shared" si="532"/>
        <v>379293</v>
      </c>
      <c r="G661" s="35">
        <f t="shared" si="532"/>
        <v>0</v>
      </c>
      <c r="H661" s="35">
        <f t="shared" si="530"/>
        <v>0</v>
      </c>
      <c r="I661" s="35">
        <f t="shared" si="530"/>
        <v>0</v>
      </c>
      <c r="J661" s="35">
        <f t="shared" si="530"/>
        <v>0</v>
      </c>
      <c r="K661" s="35">
        <f t="shared" si="530"/>
        <v>0</v>
      </c>
      <c r="L661" s="35">
        <f t="shared" si="530"/>
        <v>379293</v>
      </c>
      <c r="M661" s="35">
        <f t="shared" si="530"/>
        <v>0</v>
      </c>
      <c r="N661" s="35">
        <f t="shared" si="530"/>
        <v>0</v>
      </c>
      <c r="O661" s="35">
        <f t="shared" si="530"/>
        <v>0</v>
      </c>
      <c r="P661" s="35">
        <f t="shared" si="530"/>
        <v>0</v>
      </c>
      <c r="Q661" s="35">
        <f t="shared" si="530"/>
        <v>0</v>
      </c>
      <c r="R661" s="35">
        <f t="shared" si="530"/>
        <v>379293</v>
      </c>
      <c r="S661" s="35">
        <f t="shared" si="530"/>
        <v>0</v>
      </c>
      <c r="T661" s="35">
        <f t="shared" si="531"/>
        <v>0</v>
      </c>
      <c r="U661" s="35">
        <f t="shared" si="531"/>
        <v>0</v>
      </c>
      <c r="V661" s="35">
        <f t="shared" si="531"/>
        <v>0</v>
      </c>
      <c r="W661" s="35">
        <f t="shared" si="531"/>
        <v>0</v>
      </c>
      <c r="X661" s="35">
        <f t="shared" si="531"/>
        <v>379293</v>
      </c>
      <c r="Y661" s="35">
        <f t="shared" si="531"/>
        <v>0</v>
      </c>
    </row>
    <row r="662" spans="1:25" s="47" customFormat="1" ht="49.5">
      <c r="A662" s="42" t="s">
        <v>43</v>
      </c>
      <c r="B662" s="33" t="s">
        <v>206</v>
      </c>
      <c r="C662" s="33" t="s">
        <v>32</v>
      </c>
      <c r="D662" s="52" t="s">
        <v>373</v>
      </c>
      <c r="E662" s="40">
        <v>240</v>
      </c>
      <c r="F662" s="35">
        <v>379293</v>
      </c>
      <c r="G662" s="35"/>
      <c r="H662" s="36"/>
      <c r="I662" s="36"/>
      <c r="J662" s="36"/>
      <c r="K662" s="37"/>
      <c r="L662" s="35">
        <f>F662+H662+I662+J662+K662</f>
        <v>379293</v>
      </c>
      <c r="M662" s="35">
        <f>G662+K662</f>
        <v>0</v>
      </c>
      <c r="N662" s="36"/>
      <c r="O662" s="36"/>
      <c r="P662" s="36"/>
      <c r="Q662" s="37"/>
      <c r="R662" s="35">
        <f>L662+N662+O662+P662+Q662</f>
        <v>379293</v>
      </c>
      <c r="S662" s="35">
        <f>M662+Q662</f>
        <v>0</v>
      </c>
      <c r="T662" s="36"/>
      <c r="U662" s="36"/>
      <c r="V662" s="36"/>
      <c r="W662" s="37"/>
      <c r="X662" s="35">
        <f>R662+T662+U662+V662+W662</f>
        <v>379293</v>
      </c>
      <c r="Y662" s="35">
        <f>S662+W662</f>
        <v>0</v>
      </c>
    </row>
    <row r="663" spans="1:25" s="47" customFormat="1" ht="49.5">
      <c r="A663" s="42" t="s">
        <v>374</v>
      </c>
      <c r="B663" s="33" t="s">
        <v>206</v>
      </c>
      <c r="C663" s="33" t="s">
        <v>32</v>
      </c>
      <c r="D663" s="33" t="s">
        <v>375</v>
      </c>
      <c r="E663" s="33"/>
      <c r="F663" s="35">
        <f>F664+F671</f>
        <v>59302</v>
      </c>
      <c r="G663" s="35">
        <f>G664+G671</f>
        <v>0</v>
      </c>
      <c r="H663" s="35">
        <f t="shared" ref="H663:M663" si="533">H664+H671</f>
        <v>0</v>
      </c>
      <c r="I663" s="35">
        <f t="shared" si="533"/>
        <v>0</v>
      </c>
      <c r="J663" s="35">
        <f t="shared" si="533"/>
        <v>0</v>
      </c>
      <c r="K663" s="35">
        <f t="shared" si="533"/>
        <v>0</v>
      </c>
      <c r="L663" s="35">
        <f t="shared" si="533"/>
        <v>59302</v>
      </c>
      <c r="M663" s="35">
        <f t="shared" si="533"/>
        <v>0</v>
      </c>
      <c r="N663" s="35">
        <f t="shared" ref="N663:S663" si="534">N664+N671</f>
        <v>0</v>
      </c>
      <c r="O663" s="35">
        <f t="shared" si="534"/>
        <v>0</v>
      </c>
      <c r="P663" s="35">
        <f t="shared" si="534"/>
        <v>0</v>
      </c>
      <c r="Q663" s="35">
        <f t="shared" si="534"/>
        <v>0</v>
      </c>
      <c r="R663" s="35">
        <f t="shared" si="534"/>
        <v>59302</v>
      </c>
      <c r="S663" s="35">
        <f t="shared" si="534"/>
        <v>0</v>
      </c>
      <c r="T663" s="35">
        <f t="shared" ref="T663:Y663" si="535">T664+T671</f>
        <v>0</v>
      </c>
      <c r="U663" s="35">
        <f t="shared" si="535"/>
        <v>0</v>
      </c>
      <c r="V663" s="35">
        <f t="shared" si="535"/>
        <v>0</v>
      </c>
      <c r="W663" s="35">
        <f t="shared" si="535"/>
        <v>0</v>
      </c>
      <c r="X663" s="35">
        <f t="shared" si="535"/>
        <v>59302</v>
      </c>
      <c r="Y663" s="35">
        <f t="shared" si="535"/>
        <v>0</v>
      </c>
    </row>
    <row r="664" spans="1:25" s="47" customFormat="1" ht="16.5">
      <c r="A664" s="42" t="s">
        <v>85</v>
      </c>
      <c r="B664" s="33" t="s">
        <v>206</v>
      </c>
      <c r="C664" s="33" t="s">
        <v>32</v>
      </c>
      <c r="D664" s="33" t="s">
        <v>376</v>
      </c>
      <c r="E664" s="33"/>
      <c r="F664" s="35">
        <f>F665</f>
        <v>49148</v>
      </c>
      <c r="G664" s="35">
        <f>G665</f>
        <v>0</v>
      </c>
      <c r="H664" s="35">
        <f t="shared" ref="H664:Y664" si="536">H665</f>
        <v>0</v>
      </c>
      <c r="I664" s="35">
        <f t="shared" si="536"/>
        <v>0</v>
      </c>
      <c r="J664" s="35">
        <f t="shared" si="536"/>
        <v>0</v>
      </c>
      <c r="K664" s="35">
        <f t="shared" si="536"/>
        <v>0</v>
      </c>
      <c r="L664" s="35">
        <f t="shared" si="536"/>
        <v>49148</v>
      </c>
      <c r="M664" s="35">
        <f t="shared" si="536"/>
        <v>0</v>
      </c>
      <c r="N664" s="35">
        <f t="shared" si="536"/>
        <v>0</v>
      </c>
      <c r="O664" s="35">
        <f t="shared" si="536"/>
        <v>0</v>
      </c>
      <c r="P664" s="35">
        <f t="shared" si="536"/>
        <v>0</v>
      </c>
      <c r="Q664" s="35">
        <f t="shared" si="536"/>
        <v>0</v>
      </c>
      <c r="R664" s="35">
        <f t="shared" si="536"/>
        <v>49148</v>
      </c>
      <c r="S664" s="35">
        <f t="shared" si="536"/>
        <v>0</v>
      </c>
      <c r="T664" s="35">
        <f t="shared" si="536"/>
        <v>0</v>
      </c>
      <c r="U664" s="35">
        <f t="shared" si="536"/>
        <v>0</v>
      </c>
      <c r="V664" s="35">
        <f t="shared" si="536"/>
        <v>0</v>
      </c>
      <c r="W664" s="35">
        <f t="shared" si="536"/>
        <v>0</v>
      </c>
      <c r="X664" s="35">
        <f t="shared" si="536"/>
        <v>49148</v>
      </c>
      <c r="Y664" s="35">
        <f t="shared" si="536"/>
        <v>0</v>
      </c>
    </row>
    <row r="665" spans="1:25" s="47" customFormat="1" ht="16.5">
      <c r="A665" s="32" t="s">
        <v>364</v>
      </c>
      <c r="B665" s="33" t="s">
        <v>206</v>
      </c>
      <c r="C665" s="33" t="s">
        <v>32</v>
      </c>
      <c r="D665" s="33" t="s">
        <v>377</v>
      </c>
      <c r="E665" s="33"/>
      <c r="F665" s="35">
        <f>F666+F668</f>
        <v>49148</v>
      </c>
      <c r="G665" s="35">
        <f>G666+G668</f>
        <v>0</v>
      </c>
      <c r="H665" s="35">
        <f t="shared" ref="H665:M665" si="537">H666+H668</f>
        <v>0</v>
      </c>
      <c r="I665" s="35">
        <f t="shared" si="537"/>
        <v>0</v>
      </c>
      <c r="J665" s="35">
        <f t="shared" si="537"/>
        <v>0</v>
      </c>
      <c r="K665" s="35">
        <f t="shared" si="537"/>
        <v>0</v>
      </c>
      <c r="L665" s="35">
        <f t="shared" si="537"/>
        <v>49148</v>
      </c>
      <c r="M665" s="35">
        <f t="shared" si="537"/>
        <v>0</v>
      </c>
      <c r="N665" s="35">
        <f t="shared" ref="N665:S665" si="538">N666+N668</f>
        <v>0</v>
      </c>
      <c r="O665" s="35">
        <f t="shared" si="538"/>
        <v>0</v>
      </c>
      <c r="P665" s="35">
        <f t="shared" si="538"/>
        <v>0</v>
      </c>
      <c r="Q665" s="35">
        <f t="shared" si="538"/>
        <v>0</v>
      </c>
      <c r="R665" s="35">
        <f t="shared" si="538"/>
        <v>49148</v>
      </c>
      <c r="S665" s="35">
        <f t="shared" si="538"/>
        <v>0</v>
      </c>
      <c r="T665" s="35">
        <f t="shared" ref="T665:Y665" si="539">T666+T668</f>
        <v>0</v>
      </c>
      <c r="U665" s="35">
        <f t="shared" si="539"/>
        <v>0</v>
      </c>
      <c r="V665" s="35">
        <f t="shared" si="539"/>
        <v>0</v>
      </c>
      <c r="W665" s="35">
        <f t="shared" si="539"/>
        <v>0</v>
      </c>
      <c r="X665" s="35">
        <f t="shared" si="539"/>
        <v>49148</v>
      </c>
      <c r="Y665" s="35">
        <f t="shared" si="539"/>
        <v>0</v>
      </c>
    </row>
    <row r="666" spans="1:25" s="47" customFormat="1" ht="33">
      <c r="A666" s="32" t="s">
        <v>42</v>
      </c>
      <c r="B666" s="33" t="s">
        <v>206</v>
      </c>
      <c r="C666" s="33" t="s">
        <v>32</v>
      </c>
      <c r="D666" s="33" t="s">
        <v>377</v>
      </c>
      <c r="E666" s="40">
        <v>200</v>
      </c>
      <c r="F666" s="35">
        <f>F667</f>
        <v>16544</v>
      </c>
      <c r="G666" s="35">
        <f>G667</f>
        <v>0</v>
      </c>
      <c r="H666" s="35">
        <f t="shared" ref="H666:Y666" si="540">H667</f>
        <v>0</v>
      </c>
      <c r="I666" s="35">
        <f t="shared" si="540"/>
        <v>0</v>
      </c>
      <c r="J666" s="35">
        <f t="shared" si="540"/>
        <v>0</v>
      </c>
      <c r="K666" s="35">
        <f t="shared" si="540"/>
        <v>0</v>
      </c>
      <c r="L666" s="35">
        <f t="shared" si="540"/>
        <v>16544</v>
      </c>
      <c r="M666" s="35">
        <f t="shared" si="540"/>
        <v>0</v>
      </c>
      <c r="N666" s="35">
        <f t="shared" si="540"/>
        <v>0</v>
      </c>
      <c r="O666" s="35">
        <f t="shared" si="540"/>
        <v>0</v>
      </c>
      <c r="P666" s="35">
        <f t="shared" si="540"/>
        <v>0</v>
      </c>
      <c r="Q666" s="35">
        <f t="shared" si="540"/>
        <v>0</v>
      </c>
      <c r="R666" s="35">
        <f t="shared" si="540"/>
        <v>16544</v>
      </c>
      <c r="S666" s="35">
        <f t="shared" si="540"/>
        <v>0</v>
      </c>
      <c r="T666" s="35">
        <f t="shared" si="540"/>
        <v>0</v>
      </c>
      <c r="U666" s="35">
        <f t="shared" si="540"/>
        <v>0</v>
      </c>
      <c r="V666" s="35">
        <f t="shared" si="540"/>
        <v>0</v>
      </c>
      <c r="W666" s="35">
        <f t="shared" si="540"/>
        <v>0</v>
      </c>
      <c r="X666" s="35">
        <f t="shared" si="540"/>
        <v>16544</v>
      </c>
      <c r="Y666" s="35">
        <f t="shared" si="540"/>
        <v>0</v>
      </c>
    </row>
    <row r="667" spans="1:25" s="47" customFormat="1" ht="49.5">
      <c r="A667" s="42" t="s">
        <v>43</v>
      </c>
      <c r="B667" s="33" t="s">
        <v>206</v>
      </c>
      <c r="C667" s="33" t="s">
        <v>32</v>
      </c>
      <c r="D667" s="33" t="s">
        <v>377</v>
      </c>
      <c r="E667" s="40">
        <v>240</v>
      </c>
      <c r="F667" s="35">
        <f>10122+6426-4</f>
        <v>16544</v>
      </c>
      <c r="G667" s="35"/>
      <c r="H667" s="36"/>
      <c r="I667" s="36"/>
      <c r="J667" s="36"/>
      <c r="K667" s="37"/>
      <c r="L667" s="35">
        <f>F667+H667+I667+J667+K667</f>
        <v>16544</v>
      </c>
      <c r="M667" s="35">
        <f>G667+K667</f>
        <v>0</v>
      </c>
      <c r="N667" s="36"/>
      <c r="O667" s="36"/>
      <c r="P667" s="36"/>
      <c r="Q667" s="37"/>
      <c r="R667" s="35">
        <f>L667+N667+O667+P667+Q667</f>
        <v>16544</v>
      </c>
      <c r="S667" s="35">
        <f>M667+Q667</f>
        <v>0</v>
      </c>
      <c r="T667" s="36"/>
      <c r="U667" s="36"/>
      <c r="V667" s="36"/>
      <c r="W667" s="37"/>
      <c r="X667" s="35">
        <f>R667+T667+U667+V667+W667</f>
        <v>16544</v>
      </c>
      <c r="Y667" s="35">
        <f>S667+W667</f>
        <v>0</v>
      </c>
    </row>
    <row r="668" spans="1:25" s="50" customFormat="1" ht="16.5">
      <c r="A668" s="32" t="s">
        <v>47</v>
      </c>
      <c r="B668" s="33" t="s">
        <v>206</v>
      </c>
      <c r="C668" s="33" t="s">
        <v>32</v>
      </c>
      <c r="D668" s="33" t="s">
        <v>377</v>
      </c>
      <c r="E668" s="40">
        <v>800</v>
      </c>
      <c r="F668" s="35">
        <f>F669+F670</f>
        <v>32604</v>
      </c>
      <c r="G668" s="35">
        <f>G669+G670</f>
        <v>0</v>
      </c>
      <c r="H668" s="35">
        <f t="shared" ref="H668:M668" si="541">H669+H670</f>
        <v>0</v>
      </c>
      <c r="I668" s="35">
        <f t="shared" si="541"/>
        <v>0</v>
      </c>
      <c r="J668" s="35">
        <f t="shared" si="541"/>
        <v>0</v>
      </c>
      <c r="K668" s="35">
        <f t="shared" si="541"/>
        <v>0</v>
      </c>
      <c r="L668" s="35">
        <f t="shared" si="541"/>
        <v>32604</v>
      </c>
      <c r="M668" s="35">
        <f t="shared" si="541"/>
        <v>0</v>
      </c>
      <c r="N668" s="35">
        <f t="shared" ref="N668:S668" si="542">N669+N670</f>
        <v>0</v>
      </c>
      <c r="O668" s="35">
        <f t="shared" si="542"/>
        <v>0</v>
      </c>
      <c r="P668" s="35">
        <f t="shared" si="542"/>
        <v>0</v>
      </c>
      <c r="Q668" s="35">
        <f t="shared" si="542"/>
        <v>0</v>
      </c>
      <c r="R668" s="35">
        <f t="shared" si="542"/>
        <v>32604</v>
      </c>
      <c r="S668" s="35">
        <f t="shared" si="542"/>
        <v>0</v>
      </c>
      <c r="T668" s="35">
        <f t="shared" ref="T668:Y668" si="543">T669+T670</f>
        <v>0</v>
      </c>
      <c r="U668" s="35">
        <f t="shared" si="543"/>
        <v>0</v>
      </c>
      <c r="V668" s="35">
        <f t="shared" si="543"/>
        <v>0</v>
      </c>
      <c r="W668" s="35">
        <f t="shared" si="543"/>
        <v>0</v>
      </c>
      <c r="X668" s="35">
        <f t="shared" si="543"/>
        <v>32604</v>
      </c>
      <c r="Y668" s="35">
        <f t="shared" si="543"/>
        <v>0</v>
      </c>
    </row>
    <row r="669" spans="1:25" s="50" customFormat="1" ht="66">
      <c r="A669" s="32" t="s">
        <v>248</v>
      </c>
      <c r="B669" s="33" t="s">
        <v>206</v>
      </c>
      <c r="C669" s="33" t="s">
        <v>32</v>
      </c>
      <c r="D669" s="33" t="s">
        <v>377</v>
      </c>
      <c r="E669" s="40">
        <v>810</v>
      </c>
      <c r="F669" s="35">
        <v>32600</v>
      </c>
      <c r="G669" s="35"/>
      <c r="H669" s="36"/>
      <c r="I669" s="36"/>
      <c r="J669" s="36"/>
      <c r="K669" s="37"/>
      <c r="L669" s="35">
        <f>F669+H669+I669+J669+K669</f>
        <v>32600</v>
      </c>
      <c r="M669" s="35">
        <f>G669+K669</f>
        <v>0</v>
      </c>
      <c r="N669" s="36"/>
      <c r="O669" s="36"/>
      <c r="P669" s="36"/>
      <c r="Q669" s="37"/>
      <c r="R669" s="35">
        <f>L669+N669+O669+P669+Q669</f>
        <v>32600</v>
      </c>
      <c r="S669" s="35">
        <f>M669+Q669</f>
        <v>0</v>
      </c>
      <c r="T669" s="36"/>
      <c r="U669" s="36"/>
      <c r="V669" s="36"/>
      <c r="W669" s="37"/>
      <c r="X669" s="35">
        <f>R669+T669+U669+V669+W669</f>
        <v>32600</v>
      </c>
      <c r="Y669" s="35">
        <f>S669+W669</f>
        <v>0</v>
      </c>
    </row>
    <row r="670" spans="1:25" s="115" customFormat="1" ht="16.5">
      <c r="A670" s="32" t="s">
        <v>49</v>
      </c>
      <c r="B670" s="33" t="s">
        <v>206</v>
      </c>
      <c r="C670" s="33" t="s">
        <v>32</v>
      </c>
      <c r="D670" s="33" t="s">
        <v>377</v>
      </c>
      <c r="E670" s="40">
        <v>850</v>
      </c>
      <c r="F670" s="35">
        <v>4</v>
      </c>
      <c r="G670" s="35"/>
      <c r="H670" s="36"/>
      <c r="I670" s="36"/>
      <c r="J670" s="36"/>
      <c r="K670" s="37"/>
      <c r="L670" s="35">
        <f>F670+H670+I670+J670+K670</f>
        <v>4</v>
      </c>
      <c r="M670" s="35">
        <f>G670+K670</f>
        <v>0</v>
      </c>
      <c r="N670" s="36"/>
      <c r="O670" s="36"/>
      <c r="P670" s="36"/>
      <c r="Q670" s="37"/>
      <c r="R670" s="35">
        <f>L670+N670+O670+P670+Q670</f>
        <v>4</v>
      </c>
      <c r="S670" s="35">
        <f>M670+Q670</f>
        <v>0</v>
      </c>
      <c r="T670" s="36"/>
      <c r="U670" s="36"/>
      <c r="V670" s="36"/>
      <c r="W670" s="37"/>
      <c r="X670" s="35">
        <f>R670+T670+U670+V670+W670</f>
        <v>4</v>
      </c>
      <c r="Y670" s="35">
        <f>S670+W670</f>
        <v>0</v>
      </c>
    </row>
    <row r="671" spans="1:25" s="47" customFormat="1" ht="82.5">
      <c r="A671" s="32" t="s">
        <v>378</v>
      </c>
      <c r="B671" s="33" t="s">
        <v>206</v>
      </c>
      <c r="C671" s="33" t="s">
        <v>32</v>
      </c>
      <c r="D671" s="33" t="s">
        <v>379</v>
      </c>
      <c r="E671" s="33"/>
      <c r="F671" s="35">
        <f>F672</f>
        <v>10154</v>
      </c>
      <c r="G671" s="35">
        <f>G672</f>
        <v>0</v>
      </c>
      <c r="H671" s="35">
        <f t="shared" ref="H671:W672" si="544">H672</f>
        <v>0</v>
      </c>
      <c r="I671" s="35">
        <f t="shared" si="544"/>
        <v>0</v>
      </c>
      <c r="J671" s="35">
        <f t="shared" si="544"/>
        <v>0</v>
      </c>
      <c r="K671" s="35">
        <f t="shared" si="544"/>
        <v>0</v>
      </c>
      <c r="L671" s="35">
        <f t="shared" si="544"/>
        <v>10154</v>
      </c>
      <c r="M671" s="35">
        <f t="shared" si="544"/>
        <v>0</v>
      </c>
      <c r="N671" s="35">
        <f t="shared" si="544"/>
        <v>0</v>
      </c>
      <c r="O671" s="35">
        <f t="shared" si="544"/>
        <v>0</v>
      </c>
      <c r="P671" s="35">
        <f t="shared" si="544"/>
        <v>0</v>
      </c>
      <c r="Q671" s="35">
        <f t="shared" si="544"/>
        <v>0</v>
      </c>
      <c r="R671" s="35">
        <f t="shared" si="544"/>
        <v>10154</v>
      </c>
      <c r="S671" s="35">
        <f t="shared" si="544"/>
        <v>0</v>
      </c>
      <c r="T671" s="35">
        <f t="shared" si="544"/>
        <v>0</v>
      </c>
      <c r="U671" s="35">
        <f t="shared" si="544"/>
        <v>0</v>
      </c>
      <c r="V671" s="35">
        <f t="shared" si="544"/>
        <v>0</v>
      </c>
      <c r="W671" s="35">
        <f t="shared" si="544"/>
        <v>0</v>
      </c>
      <c r="X671" s="35">
        <f t="shared" ref="T671:Y672" si="545">X672</f>
        <v>10154</v>
      </c>
      <c r="Y671" s="35">
        <f t="shared" si="545"/>
        <v>0</v>
      </c>
    </row>
    <row r="672" spans="1:25" s="47" customFormat="1" ht="33">
      <c r="A672" s="32" t="s">
        <v>42</v>
      </c>
      <c r="B672" s="33" t="s">
        <v>206</v>
      </c>
      <c r="C672" s="33" t="s">
        <v>32</v>
      </c>
      <c r="D672" s="33" t="s">
        <v>379</v>
      </c>
      <c r="E672" s="40">
        <v>200</v>
      </c>
      <c r="F672" s="35">
        <f>F673</f>
        <v>10154</v>
      </c>
      <c r="G672" s="35">
        <f>G673</f>
        <v>0</v>
      </c>
      <c r="H672" s="35">
        <f t="shared" si="544"/>
        <v>0</v>
      </c>
      <c r="I672" s="35">
        <f t="shared" si="544"/>
        <v>0</v>
      </c>
      <c r="J672" s="35">
        <f t="shared" si="544"/>
        <v>0</v>
      </c>
      <c r="K672" s="35">
        <f t="shared" si="544"/>
        <v>0</v>
      </c>
      <c r="L672" s="35">
        <f t="shared" si="544"/>
        <v>10154</v>
      </c>
      <c r="M672" s="35">
        <f t="shared" si="544"/>
        <v>0</v>
      </c>
      <c r="N672" s="35">
        <f t="shared" si="544"/>
        <v>0</v>
      </c>
      <c r="O672" s="35">
        <f t="shared" si="544"/>
        <v>0</v>
      </c>
      <c r="P672" s="35">
        <f t="shared" si="544"/>
        <v>0</v>
      </c>
      <c r="Q672" s="35">
        <f t="shared" si="544"/>
        <v>0</v>
      </c>
      <c r="R672" s="35">
        <f t="shared" si="544"/>
        <v>10154</v>
      </c>
      <c r="S672" s="35">
        <f t="shared" si="544"/>
        <v>0</v>
      </c>
      <c r="T672" s="35">
        <f t="shared" si="545"/>
        <v>0</v>
      </c>
      <c r="U672" s="35">
        <f t="shared" si="545"/>
        <v>0</v>
      </c>
      <c r="V672" s="35">
        <f t="shared" si="545"/>
        <v>0</v>
      </c>
      <c r="W672" s="35">
        <f t="shared" si="545"/>
        <v>0</v>
      </c>
      <c r="X672" s="35">
        <f t="shared" si="545"/>
        <v>10154</v>
      </c>
      <c r="Y672" s="35">
        <f t="shared" si="545"/>
        <v>0</v>
      </c>
    </row>
    <row r="673" spans="1:25" s="47" customFormat="1" ht="49.5">
      <c r="A673" s="32" t="s">
        <v>43</v>
      </c>
      <c r="B673" s="33" t="s">
        <v>206</v>
      </c>
      <c r="C673" s="33" t="s">
        <v>32</v>
      </c>
      <c r="D673" s="33" t="s">
        <v>379</v>
      </c>
      <c r="E673" s="40">
        <v>240</v>
      </c>
      <c r="F673" s="35">
        <v>10154</v>
      </c>
      <c r="G673" s="35"/>
      <c r="H673" s="36"/>
      <c r="I673" s="36"/>
      <c r="J673" s="36"/>
      <c r="K673" s="37"/>
      <c r="L673" s="35">
        <f>F673+H673+I673+J673+K673</f>
        <v>10154</v>
      </c>
      <c r="M673" s="35">
        <f>G673+K673</f>
        <v>0</v>
      </c>
      <c r="N673" s="36"/>
      <c r="O673" s="36"/>
      <c r="P673" s="36"/>
      <c r="Q673" s="37"/>
      <c r="R673" s="35">
        <f>L673+N673+O673+P673+Q673</f>
        <v>10154</v>
      </c>
      <c r="S673" s="35">
        <f>M673+Q673</f>
        <v>0</v>
      </c>
      <c r="T673" s="36"/>
      <c r="U673" s="36"/>
      <c r="V673" s="36"/>
      <c r="W673" s="37"/>
      <c r="X673" s="35">
        <f>R673+T673+U673+V673+W673</f>
        <v>10154</v>
      </c>
      <c r="Y673" s="35">
        <f>S673+W673</f>
        <v>0</v>
      </c>
    </row>
    <row r="674" spans="1:25" s="47" customFormat="1" ht="33">
      <c r="A674" s="32" t="s">
        <v>380</v>
      </c>
      <c r="B674" s="33" t="s">
        <v>206</v>
      </c>
      <c r="C674" s="33" t="s">
        <v>32</v>
      </c>
      <c r="D674" s="33" t="s">
        <v>381</v>
      </c>
      <c r="E674" s="33"/>
      <c r="F674" s="35">
        <f>F675+F680</f>
        <v>156064</v>
      </c>
      <c r="G674" s="35">
        <f>G675+G680</f>
        <v>148261</v>
      </c>
      <c r="H674" s="35">
        <f t="shared" ref="H674:M674" si="546">H675+H680</f>
        <v>0</v>
      </c>
      <c r="I674" s="35">
        <f t="shared" si="546"/>
        <v>0</v>
      </c>
      <c r="J674" s="35">
        <f t="shared" si="546"/>
        <v>0</v>
      </c>
      <c r="K674" s="35">
        <f t="shared" si="546"/>
        <v>0</v>
      </c>
      <c r="L674" s="35">
        <f t="shared" si="546"/>
        <v>156064</v>
      </c>
      <c r="M674" s="35">
        <f t="shared" si="546"/>
        <v>148261</v>
      </c>
      <c r="N674" s="35">
        <f t="shared" ref="N674:S674" si="547">N675+N680</f>
        <v>0</v>
      </c>
      <c r="O674" s="35">
        <f t="shared" si="547"/>
        <v>0</v>
      </c>
      <c r="P674" s="35">
        <f t="shared" si="547"/>
        <v>0</v>
      </c>
      <c r="Q674" s="35">
        <f t="shared" si="547"/>
        <v>0</v>
      </c>
      <c r="R674" s="35">
        <f t="shared" si="547"/>
        <v>156064</v>
      </c>
      <c r="S674" s="35">
        <f t="shared" si="547"/>
        <v>148261</v>
      </c>
      <c r="T674" s="35">
        <f t="shared" ref="T674:Y674" si="548">T675+T680</f>
        <v>0</v>
      </c>
      <c r="U674" s="35">
        <f t="shared" si="548"/>
        <v>0</v>
      </c>
      <c r="V674" s="35">
        <f t="shared" si="548"/>
        <v>0</v>
      </c>
      <c r="W674" s="35">
        <f t="shared" si="548"/>
        <v>0</v>
      </c>
      <c r="X674" s="35">
        <f t="shared" si="548"/>
        <v>156064</v>
      </c>
      <c r="Y674" s="35">
        <f t="shared" si="548"/>
        <v>148261</v>
      </c>
    </row>
    <row r="675" spans="1:25" s="47" customFormat="1" ht="33">
      <c r="A675" s="32" t="s">
        <v>382</v>
      </c>
      <c r="B675" s="33" t="s">
        <v>206</v>
      </c>
      <c r="C675" s="33" t="s">
        <v>32</v>
      </c>
      <c r="D675" s="33" t="s">
        <v>383</v>
      </c>
      <c r="E675" s="33"/>
      <c r="F675" s="35">
        <f>F676+F678</f>
        <v>156064</v>
      </c>
      <c r="G675" s="35">
        <f>G676+G678</f>
        <v>148261</v>
      </c>
      <c r="H675" s="35">
        <f t="shared" ref="H675:M675" si="549">H676+H678</f>
        <v>0</v>
      </c>
      <c r="I675" s="35">
        <f t="shared" si="549"/>
        <v>0</v>
      </c>
      <c r="J675" s="35">
        <f t="shared" si="549"/>
        <v>0</v>
      </c>
      <c r="K675" s="35">
        <f t="shared" si="549"/>
        <v>0</v>
      </c>
      <c r="L675" s="35">
        <f t="shared" si="549"/>
        <v>156064</v>
      </c>
      <c r="M675" s="35">
        <f t="shared" si="549"/>
        <v>148261</v>
      </c>
      <c r="N675" s="35">
        <f t="shared" ref="N675:S675" si="550">N676+N678</f>
        <v>0</v>
      </c>
      <c r="O675" s="35">
        <f t="shared" si="550"/>
        <v>0</v>
      </c>
      <c r="P675" s="35">
        <f t="shared" si="550"/>
        <v>0</v>
      </c>
      <c r="Q675" s="35">
        <f t="shared" si="550"/>
        <v>0</v>
      </c>
      <c r="R675" s="35">
        <f t="shared" si="550"/>
        <v>156064</v>
      </c>
      <c r="S675" s="35">
        <f t="shared" si="550"/>
        <v>148261</v>
      </c>
      <c r="T675" s="35">
        <f t="shared" ref="T675:Y675" si="551">T676+T678</f>
        <v>0</v>
      </c>
      <c r="U675" s="35">
        <f t="shared" si="551"/>
        <v>0</v>
      </c>
      <c r="V675" s="35">
        <f t="shared" si="551"/>
        <v>0</v>
      </c>
      <c r="W675" s="35">
        <f t="shared" si="551"/>
        <v>0</v>
      </c>
      <c r="X675" s="35">
        <f t="shared" si="551"/>
        <v>156064</v>
      </c>
      <c r="Y675" s="35">
        <f t="shared" si="551"/>
        <v>148261</v>
      </c>
    </row>
    <row r="676" spans="1:25" s="47" customFormat="1" ht="33">
      <c r="A676" s="32" t="s">
        <v>42</v>
      </c>
      <c r="B676" s="33" t="s">
        <v>206</v>
      </c>
      <c r="C676" s="33" t="s">
        <v>32</v>
      </c>
      <c r="D676" s="33" t="s">
        <v>383</v>
      </c>
      <c r="E676" s="40">
        <v>200</v>
      </c>
      <c r="F676" s="35">
        <f>F677</f>
        <v>106355</v>
      </c>
      <c r="G676" s="35">
        <f>G677</f>
        <v>101037</v>
      </c>
      <c r="H676" s="35">
        <f t="shared" ref="H676:Y676" si="552">H677</f>
        <v>0</v>
      </c>
      <c r="I676" s="35">
        <f t="shared" si="552"/>
        <v>0</v>
      </c>
      <c r="J676" s="35">
        <f t="shared" si="552"/>
        <v>0</v>
      </c>
      <c r="K676" s="35">
        <f t="shared" si="552"/>
        <v>0</v>
      </c>
      <c r="L676" s="35">
        <f t="shared" si="552"/>
        <v>106355</v>
      </c>
      <c r="M676" s="35">
        <f t="shared" si="552"/>
        <v>101037</v>
      </c>
      <c r="N676" s="35">
        <f t="shared" si="552"/>
        <v>0</v>
      </c>
      <c r="O676" s="35">
        <f t="shared" si="552"/>
        <v>0</v>
      </c>
      <c r="P676" s="35">
        <f t="shared" si="552"/>
        <v>0</v>
      </c>
      <c r="Q676" s="35">
        <f t="shared" si="552"/>
        <v>0</v>
      </c>
      <c r="R676" s="35">
        <f t="shared" si="552"/>
        <v>106355</v>
      </c>
      <c r="S676" s="35">
        <f t="shared" si="552"/>
        <v>101037</v>
      </c>
      <c r="T676" s="35">
        <f t="shared" si="552"/>
        <v>0</v>
      </c>
      <c r="U676" s="35">
        <f t="shared" si="552"/>
        <v>0</v>
      </c>
      <c r="V676" s="35">
        <f t="shared" si="552"/>
        <v>0</v>
      </c>
      <c r="W676" s="35">
        <f t="shared" si="552"/>
        <v>0</v>
      </c>
      <c r="X676" s="35">
        <f t="shared" si="552"/>
        <v>106355</v>
      </c>
      <c r="Y676" s="35">
        <f t="shared" si="552"/>
        <v>101037</v>
      </c>
    </row>
    <row r="677" spans="1:25" s="47" customFormat="1" ht="49.5">
      <c r="A677" s="32" t="s">
        <v>43</v>
      </c>
      <c r="B677" s="33" t="s">
        <v>206</v>
      </c>
      <c r="C677" s="33" t="s">
        <v>32</v>
      </c>
      <c r="D677" s="33" t="s">
        <v>383</v>
      </c>
      <c r="E677" s="40">
        <v>240</v>
      </c>
      <c r="F677" s="35">
        <f>5318+101037</f>
        <v>106355</v>
      </c>
      <c r="G677" s="35">
        <v>101037</v>
      </c>
      <c r="H677" s="36"/>
      <c r="I677" s="36"/>
      <c r="J677" s="36"/>
      <c r="K677" s="37"/>
      <c r="L677" s="35">
        <f>F677+H677+I677+J677+K677</f>
        <v>106355</v>
      </c>
      <c r="M677" s="35">
        <f>G677+K677</f>
        <v>101037</v>
      </c>
      <c r="N677" s="36"/>
      <c r="O677" s="36"/>
      <c r="P677" s="36"/>
      <c r="Q677" s="37"/>
      <c r="R677" s="35">
        <f>L677+N677+O677+P677+Q677</f>
        <v>106355</v>
      </c>
      <c r="S677" s="35">
        <f>M677+Q677</f>
        <v>101037</v>
      </c>
      <c r="T677" s="36"/>
      <c r="U677" s="36"/>
      <c r="V677" s="36"/>
      <c r="W677" s="37"/>
      <c r="X677" s="35">
        <f>R677+T677+U677+V677+W677</f>
        <v>106355</v>
      </c>
      <c r="Y677" s="35">
        <f>S677+W677</f>
        <v>101037</v>
      </c>
    </row>
    <row r="678" spans="1:25" s="47" customFormat="1" ht="16.5">
      <c r="A678" s="32" t="s">
        <v>47</v>
      </c>
      <c r="B678" s="33" t="s">
        <v>206</v>
      </c>
      <c r="C678" s="33" t="s">
        <v>32</v>
      </c>
      <c r="D678" s="33" t="s">
        <v>383</v>
      </c>
      <c r="E678" s="40">
        <v>800</v>
      </c>
      <c r="F678" s="35">
        <f>F679</f>
        <v>49709</v>
      </c>
      <c r="G678" s="35">
        <f>G679</f>
        <v>47224</v>
      </c>
      <c r="H678" s="35">
        <f t="shared" ref="H678:Y678" si="553">H679</f>
        <v>0</v>
      </c>
      <c r="I678" s="35">
        <f t="shared" si="553"/>
        <v>0</v>
      </c>
      <c r="J678" s="35">
        <f t="shared" si="553"/>
        <v>0</v>
      </c>
      <c r="K678" s="35">
        <f t="shared" si="553"/>
        <v>0</v>
      </c>
      <c r="L678" s="35">
        <f t="shared" si="553"/>
        <v>49709</v>
      </c>
      <c r="M678" s="35">
        <f t="shared" si="553"/>
        <v>47224</v>
      </c>
      <c r="N678" s="35">
        <f t="shared" si="553"/>
        <v>0</v>
      </c>
      <c r="O678" s="35">
        <f t="shared" si="553"/>
        <v>0</v>
      </c>
      <c r="P678" s="35">
        <f t="shared" si="553"/>
        <v>0</v>
      </c>
      <c r="Q678" s="35">
        <f t="shared" si="553"/>
        <v>0</v>
      </c>
      <c r="R678" s="35">
        <f t="shared" si="553"/>
        <v>49709</v>
      </c>
      <c r="S678" s="35">
        <f t="shared" si="553"/>
        <v>47224</v>
      </c>
      <c r="T678" s="35">
        <f t="shared" si="553"/>
        <v>0</v>
      </c>
      <c r="U678" s="35">
        <f t="shared" si="553"/>
        <v>0</v>
      </c>
      <c r="V678" s="35">
        <f t="shared" si="553"/>
        <v>0</v>
      </c>
      <c r="W678" s="35">
        <f t="shared" si="553"/>
        <v>0</v>
      </c>
      <c r="X678" s="35">
        <f t="shared" si="553"/>
        <v>49709</v>
      </c>
      <c r="Y678" s="35">
        <f t="shared" si="553"/>
        <v>47224</v>
      </c>
    </row>
    <row r="679" spans="1:25" s="47" customFormat="1" ht="66">
      <c r="A679" s="32" t="s">
        <v>248</v>
      </c>
      <c r="B679" s="33" t="s">
        <v>206</v>
      </c>
      <c r="C679" s="33" t="s">
        <v>32</v>
      </c>
      <c r="D679" s="33" t="s">
        <v>383</v>
      </c>
      <c r="E679" s="40">
        <v>810</v>
      </c>
      <c r="F679" s="35">
        <f>2485+47224</f>
        <v>49709</v>
      </c>
      <c r="G679" s="35">
        <v>47224</v>
      </c>
      <c r="H679" s="36"/>
      <c r="I679" s="36"/>
      <c r="J679" s="36"/>
      <c r="K679" s="37"/>
      <c r="L679" s="35">
        <f>F679+H679+I679+J679+K679</f>
        <v>49709</v>
      </c>
      <c r="M679" s="35">
        <f>G679+K679</f>
        <v>47224</v>
      </c>
      <c r="N679" s="36"/>
      <c r="O679" s="36"/>
      <c r="P679" s="36"/>
      <c r="Q679" s="37"/>
      <c r="R679" s="35">
        <f>L679+N679+O679+P679+Q679</f>
        <v>49709</v>
      </c>
      <c r="S679" s="35">
        <f>M679+Q679</f>
        <v>47224</v>
      </c>
      <c r="T679" s="36"/>
      <c r="U679" s="36"/>
      <c r="V679" s="36"/>
      <c r="W679" s="37"/>
      <c r="X679" s="35">
        <f>R679+T679+U679+V679+W679</f>
        <v>49709</v>
      </c>
      <c r="Y679" s="35">
        <f>S679+W679</f>
        <v>47224</v>
      </c>
    </row>
    <row r="680" spans="1:25" s="50" customFormat="1" ht="33" hidden="1">
      <c r="A680" s="32" t="s">
        <v>382</v>
      </c>
      <c r="B680" s="33" t="s">
        <v>206</v>
      </c>
      <c r="C680" s="33" t="s">
        <v>32</v>
      </c>
      <c r="D680" s="33" t="s">
        <v>384</v>
      </c>
      <c r="E680" s="33"/>
      <c r="F680" s="35">
        <f>F681+F683</f>
        <v>0</v>
      </c>
      <c r="G680" s="35">
        <f>G681+G683</f>
        <v>0</v>
      </c>
      <c r="H680" s="56">
        <f t="shared" ref="H680:M680" si="554">H681+H683</f>
        <v>0</v>
      </c>
      <c r="I680" s="56">
        <f t="shared" si="554"/>
        <v>0</v>
      </c>
      <c r="J680" s="56">
        <f t="shared" si="554"/>
        <v>0</v>
      </c>
      <c r="K680" s="56">
        <f t="shared" si="554"/>
        <v>0</v>
      </c>
      <c r="L680" s="56">
        <f t="shared" si="554"/>
        <v>0</v>
      </c>
      <c r="M680" s="56">
        <f t="shared" si="554"/>
        <v>0</v>
      </c>
      <c r="N680" s="56">
        <f t="shared" ref="N680:S680" si="555">N681+N683</f>
        <v>0</v>
      </c>
      <c r="O680" s="56">
        <f t="shared" si="555"/>
        <v>0</v>
      </c>
      <c r="P680" s="56">
        <f t="shared" si="555"/>
        <v>0</v>
      </c>
      <c r="Q680" s="56">
        <f t="shared" si="555"/>
        <v>0</v>
      </c>
      <c r="R680" s="56">
        <f t="shared" si="555"/>
        <v>0</v>
      </c>
      <c r="S680" s="56">
        <f t="shared" si="555"/>
        <v>0</v>
      </c>
      <c r="T680" s="56">
        <f t="shared" ref="T680:Y680" si="556">T681+T683</f>
        <v>0</v>
      </c>
      <c r="U680" s="56">
        <f t="shared" si="556"/>
        <v>0</v>
      </c>
      <c r="V680" s="56">
        <f t="shared" si="556"/>
        <v>0</v>
      </c>
      <c r="W680" s="56">
        <f t="shared" si="556"/>
        <v>0</v>
      </c>
      <c r="X680" s="56">
        <f t="shared" si="556"/>
        <v>0</v>
      </c>
      <c r="Y680" s="56">
        <f t="shared" si="556"/>
        <v>0</v>
      </c>
    </row>
    <row r="681" spans="1:25" s="50" customFormat="1" ht="33" hidden="1">
      <c r="A681" s="32" t="s">
        <v>42</v>
      </c>
      <c r="B681" s="33" t="s">
        <v>206</v>
      </c>
      <c r="C681" s="33" t="s">
        <v>32</v>
      </c>
      <c r="D681" s="33" t="s">
        <v>384</v>
      </c>
      <c r="E681" s="40">
        <v>200</v>
      </c>
      <c r="F681" s="35">
        <f>F682</f>
        <v>0</v>
      </c>
      <c r="G681" s="35">
        <f>G682</f>
        <v>0</v>
      </c>
      <c r="H681" s="56">
        <f t="shared" ref="H681:Y681" si="557">H682</f>
        <v>0</v>
      </c>
      <c r="I681" s="56">
        <f t="shared" si="557"/>
        <v>0</v>
      </c>
      <c r="J681" s="56">
        <f t="shared" si="557"/>
        <v>0</v>
      </c>
      <c r="K681" s="56">
        <f t="shared" si="557"/>
        <v>0</v>
      </c>
      <c r="L681" s="56">
        <f t="shared" si="557"/>
        <v>0</v>
      </c>
      <c r="M681" s="56">
        <f t="shared" si="557"/>
        <v>0</v>
      </c>
      <c r="N681" s="56">
        <f t="shared" si="557"/>
        <v>0</v>
      </c>
      <c r="O681" s="56">
        <f t="shared" si="557"/>
        <v>0</v>
      </c>
      <c r="P681" s="56">
        <f t="shared" si="557"/>
        <v>0</v>
      </c>
      <c r="Q681" s="56">
        <f t="shared" si="557"/>
        <v>0</v>
      </c>
      <c r="R681" s="56">
        <f t="shared" si="557"/>
        <v>0</v>
      </c>
      <c r="S681" s="56">
        <f t="shared" si="557"/>
        <v>0</v>
      </c>
      <c r="T681" s="56">
        <f t="shared" si="557"/>
        <v>0</v>
      </c>
      <c r="U681" s="56">
        <f t="shared" si="557"/>
        <v>0</v>
      </c>
      <c r="V681" s="56">
        <f t="shared" si="557"/>
        <v>0</v>
      </c>
      <c r="W681" s="56">
        <f t="shared" si="557"/>
        <v>0</v>
      </c>
      <c r="X681" s="56">
        <f t="shared" si="557"/>
        <v>0</v>
      </c>
      <c r="Y681" s="56">
        <f t="shared" si="557"/>
        <v>0</v>
      </c>
    </row>
    <row r="682" spans="1:25" s="50" customFormat="1" ht="49.5" hidden="1">
      <c r="A682" s="32" t="s">
        <v>43</v>
      </c>
      <c r="B682" s="33" t="s">
        <v>206</v>
      </c>
      <c r="C682" s="33" t="s">
        <v>32</v>
      </c>
      <c r="D682" s="33" t="s">
        <v>384</v>
      </c>
      <c r="E682" s="40">
        <v>240</v>
      </c>
      <c r="F682" s="35"/>
      <c r="G682" s="35"/>
      <c r="H682" s="36"/>
      <c r="I682" s="36"/>
      <c r="J682" s="36"/>
      <c r="K682" s="37"/>
      <c r="L682" s="35">
        <f>F682+H682+I682+J682+K682</f>
        <v>0</v>
      </c>
      <c r="M682" s="35">
        <f>G682+K682</f>
        <v>0</v>
      </c>
      <c r="N682" s="36"/>
      <c r="O682" s="36"/>
      <c r="P682" s="36"/>
      <c r="Q682" s="37"/>
      <c r="R682" s="35">
        <f>L682+N682+O682+P682+Q682</f>
        <v>0</v>
      </c>
      <c r="S682" s="35">
        <f>M682+Q682</f>
        <v>0</v>
      </c>
      <c r="T682" s="36"/>
      <c r="U682" s="36"/>
      <c r="V682" s="36"/>
      <c r="W682" s="37"/>
      <c r="X682" s="35">
        <f>R682+T682+U682+V682+W682</f>
        <v>0</v>
      </c>
      <c r="Y682" s="35">
        <f>S682+W682</f>
        <v>0</v>
      </c>
    </row>
    <row r="683" spans="1:25" s="50" customFormat="1" ht="16.5" hidden="1">
      <c r="A683" s="32" t="s">
        <v>47</v>
      </c>
      <c r="B683" s="33" t="s">
        <v>206</v>
      </c>
      <c r="C683" s="33" t="s">
        <v>32</v>
      </c>
      <c r="D683" s="33" t="s">
        <v>384</v>
      </c>
      <c r="E683" s="40">
        <v>800</v>
      </c>
      <c r="F683" s="35">
        <f>F684</f>
        <v>0</v>
      </c>
      <c r="G683" s="35">
        <f>G684</f>
        <v>0</v>
      </c>
      <c r="H683" s="56">
        <f t="shared" ref="H683:Y683" si="558">H684</f>
        <v>0</v>
      </c>
      <c r="I683" s="56">
        <f t="shared" si="558"/>
        <v>0</v>
      </c>
      <c r="J683" s="56">
        <f t="shared" si="558"/>
        <v>0</v>
      </c>
      <c r="K683" s="56">
        <f t="shared" si="558"/>
        <v>0</v>
      </c>
      <c r="L683" s="56">
        <f t="shared" si="558"/>
        <v>0</v>
      </c>
      <c r="M683" s="56">
        <f t="shared" si="558"/>
        <v>0</v>
      </c>
      <c r="N683" s="56">
        <f t="shared" si="558"/>
        <v>0</v>
      </c>
      <c r="O683" s="56">
        <f t="shared" si="558"/>
        <v>0</v>
      </c>
      <c r="P683" s="56">
        <f t="shared" si="558"/>
        <v>0</v>
      </c>
      <c r="Q683" s="56">
        <f t="shared" si="558"/>
        <v>0</v>
      </c>
      <c r="R683" s="56">
        <f t="shared" si="558"/>
        <v>0</v>
      </c>
      <c r="S683" s="56">
        <f t="shared" si="558"/>
        <v>0</v>
      </c>
      <c r="T683" s="56">
        <f t="shared" si="558"/>
        <v>0</v>
      </c>
      <c r="U683" s="56">
        <f t="shared" si="558"/>
        <v>0</v>
      </c>
      <c r="V683" s="56">
        <f t="shared" si="558"/>
        <v>0</v>
      </c>
      <c r="W683" s="56">
        <f t="shared" si="558"/>
        <v>0</v>
      </c>
      <c r="X683" s="56">
        <f t="shared" si="558"/>
        <v>0</v>
      </c>
      <c r="Y683" s="56">
        <f t="shared" si="558"/>
        <v>0</v>
      </c>
    </row>
    <row r="684" spans="1:25" s="186" customFormat="1" ht="66" hidden="1">
      <c r="A684" s="80" t="s">
        <v>248</v>
      </c>
      <c r="B684" s="64" t="s">
        <v>206</v>
      </c>
      <c r="C684" s="64" t="s">
        <v>32</v>
      </c>
      <c r="D684" s="64" t="s">
        <v>384</v>
      </c>
      <c r="E684" s="66">
        <v>810</v>
      </c>
      <c r="F684" s="56"/>
      <c r="G684" s="56"/>
      <c r="H684" s="56"/>
      <c r="I684" s="56"/>
      <c r="J684" s="56"/>
      <c r="K684" s="56"/>
      <c r="L684" s="56">
        <f>F684+H684+I684+J684+K684</f>
        <v>0</v>
      </c>
      <c r="M684" s="56">
        <f>G684+K684</f>
        <v>0</v>
      </c>
      <c r="N684" s="56"/>
      <c r="O684" s="56"/>
      <c r="P684" s="56"/>
      <c r="Q684" s="56"/>
      <c r="R684" s="56">
        <f>L684+N684+O684+P684+Q684</f>
        <v>0</v>
      </c>
      <c r="S684" s="56">
        <f>M684+Q684</f>
        <v>0</v>
      </c>
      <c r="T684" s="56"/>
      <c r="U684" s="56"/>
      <c r="V684" s="56"/>
      <c r="W684" s="56"/>
      <c r="X684" s="56">
        <f>R684+T684+U684+V684+W684</f>
        <v>0</v>
      </c>
      <c r="Y684" s="56">
        <f>S684+W684</f>
        <v>0</v>
      </c>
    </row>
    <row r="685" spans="1:25" s="47" customFormat="1" ht="16.5">
      <c r="A685" s="32" t="s">
        <v>33</v>
      </c>
      <c r="B685" s="33" t="s">
        <v>206</v>
      </c>
      <c r="C685" s="33" t="s">
        <v>32</v>
      </c>
      <c r="D685" s="45" t="s">
        <v>34</v>
      </c>
      <c r="E685" s="33"/>
      <c r="F685" s="35">
        <f>F686</f>
        <v>6035</v>
      </c>
      <c r="G685" s="35">
        <f>G686</f>
        <v>0</v>
      </c>
      <c r="H685" s="35">
        <f t="shared" ref="H685:Y685" si="559">H686</f>
        <v>0</v>
      </c>
      <c r="I685" s="35">
        <f t="shared" si="559"/>
        <v>0</v>
      </c>
      <c r="J685" s="35">
        <f t="shared" si="559"/>
        <v>0</v>
      </c>
      <c r="K685" s="35">
        <f t="shared" si="559"/>
        <v>0</v>
      </c>
      <c r="L685" s="35">
        <f t="shared" si="559"/>
        <v>6035</v>
      </c>
      <c r="M685" s="35">
        <f t="shared" si="559"/>
        <v>0</v>
      </c>
      <c r="N685" s="35">
        <f t="shared" si="559"/>
        <v>0</v>
      </c>
      <c r="O685" s="35">
        <f t="shared" si="559"/>
        <v>0</v>
      </c>
      <c r="P685" s="35">
        <f t="shared" si="559"/>
        <v>0</v>
      </c>
      <c r="Q685" s="35">
        <f t="shared" si="559"/>
        <v>0</v>
      </c>
      <c r="R685" s="35">
        <f t="shared" si="559"/>
        <v>6035</v>
      </c>
      <c r="S685" s="35">
        <f t="shared" si="559"/>
        <v>0</v>
      </c>
      <c r="T685" s="35">
        <f t="shared" si="559"/>
        <v>0</v>
      </c>
      <c r="U685" s="35">
        <f t="shared" si="559"/>
        <v>0</v>
      </c>
      <c r="V685" s="35">
        <f t="shared" si="559"/>
        <v>0</v>
      </c>
      <c r="W685" s="35">
        <f t="shared" si="559"/>
        <v>0</v>
      </c>
      <c r="X685" s="35">
        <f t="shared" si="559"/>
        <v>6035</v>
      </c>
      <c r="Y685" s="35">
        <f t="shared" si="559"/>
        <v>0</v>
      </c>
    </row>
    <row r="686" spans="1:25" s="39" customFormat="1" ht="16.5">
      <c r="A686" s="103" t="s">
        <v>85</v>
      </c>
      <c r="B686" s="33" t="s">
        <v>206</v>
      </c>
      <c r="C686" s="33" t="s">
        <v>32</v>
      </c>
      <c r="D686" s="33" t="s">
        <v>154</v>
      </c>
      <c r="E686" s="33"/>
      <c r="F686" s="35">
        <f>F687+F690</f>
        <v>6035</v>
      </c>
      <c r="G686" s="35">
        <f>G687+G690</f>
        <v>0</v>
      </c>
      <c r="H686" s="35">
        <f t="shared" ref="H686:M686" si="560">H687+H690</f>
        <v>0</v>
      </c>
      <c r="I686" s="35">
        <f t="shared" si="560"/>
        <v>0</v>
      </c>
      <c r="J686" s="35">
        <f t="shared" si="560"/>
        <v>0</v>
      </c>
      <c r="K686" s="35">
        <f t="shared" si="560"/>
        <v>0</v>
      </c>
      <c r="L686" s="35">
        <f t="shared" si="560"/>
        <v>6035</v>
      </c>
      <c r="M686" s="35">
        <f t="shared" si="560"/>
        <v>0</v>
      </c>
      <c r="N686" s="35">
        <f t="shared" ref="N686:S686" si="561">N687+N690</f>
        <v>0</v>
      </c>
      <c r="O686" s="35">
        <f t="shared" si="561"/>
        <v>0</v>
      </c>
      <c r="P686" s="35">
        <f t="shared" si="561"/>
        <v>0</v>
      </c>
      <c r="Q686" s="35">
        <f t="shared" si="561"/>
        <v>0</v>
      </c>
      <c r="R686" s="35">
        <f t="shared" si="561"/>
        <v>6035</v>
      </c>
      <c r="S686" s="35">
        <f t="shared" si="561"/>
        <v>0</v>
      </c>
      <c r="T686" s="35">
        <f t="shared" ref="T686:Y686" si="562">T687+T690</f>
        <v>0</v>
      </c>
      <c r="U686" s="35">
        <f t="shared" si="562"/>
        <v>0</v>
      </c>
      <c r="V686" s="35">
        <f t="shared" si="562"/>
        <v>0</v>
      </c>
      <c r="W686" s="35">
        <f t="shared" si="562"/>
        <v>0</v>
      </c>
      <c r="X686" s="35">
        <f t="shared" si="562"/>
        <v>6035</v>
      </c>
      <c r="Y686" s="35">
        <f t="shared" si="562"/>
        <v>0</v>
      </c>
    </row>
    <row r="687" spans="1:25" s="109" customFormat="1" ht="16.5" hidden="1">
      <c r="A687" s="42" t="s">
        <v>271</v>
      </c>
      <c r="B687" s="33" t="s">
        <v>206</v>
      </c>
      <c r="C687" s="33" t="s">
        <v>32</v>
      </c>
      <c r="D687" s="33" t="s">
        <v>360</v>
      </c>
      <c r="E687" s="33"/>
      <c r="F687" s="35">
        <f>F688</f>
        <v>0</v>
      </c>
      <c r="G687" s="35">
        <f>G688</f>
        <v>0</v>
      </c>
      <c r="H687" s="56">
        <f t="shared" ref="H687:W688" si="563">H688</f>
        <v>0</v>
      </c>
      <c r="I687" s="56">
        <f t="shared" si="563"/>
        <v>0</v>
      </c>
      <c r="J687" s="56">
        <f t="shared" si="563"/>
        <v>0</v>
      </c>
      <c r="K687" s="56">
        <f t="shared" si="563"/>
        <v>0</v>
      </c>
      <c r="L687" s="56">
        <f t="shared" si="563"/>
        <v>0</v>
      </c>
      <c r="M687" s="56">
        <f t="shared" si="563"/>
        <v>0</v>
      </c>
      <c r="N687" s="56">
        <f t="shared" si="563"/>
        <v>0</v>
      </c>
      <c r="O687" s="56">
        <f t="shared" si="563"/>
        <v>0</v>
      </c>
      <c r="P687" s="56">
        <f t="shared" si="563"/>
        <v>0</v>
      </c>
      <c r="Q687" s="56">
        <f t="shared" si="563"/>
        <v>0</v>
      </c>
      <c r="R687" s="56">
        <f t="shared" si="563"/>
        <v>0</v>
      </c>
      <c r="S687" s="56">
        <f t="shared" si="563"/>
        <v>0</v>
      </c>
      <c r="T687" s="56">
        <f t="shared" si="563"/>
        <v>0</v>
      </c>
      <c r="U687" s="56">
        <f t="shared" si="563"/>
        <v>0</v>
      </c>
      <c r="V687" s="56">
        <f t="shared" si="563"/>
        <v>0</v>
      </c>
      <c r="W687" s="56">
        <f t="shared" si="563"/>
        <v>0</v>
      </c>
      <c r="X687" s="56">
        <f t="shared" ref="T687:Y688" si="564">X688</f>
        <v>0</v>
      </c>
      <c r="Y687" s="56">
        <f t="shared" si="564"/>
        <v>0</v>
      </c>
    </row>
    <row r="688" spans="1:25" s="109" customFormat="1" ht="33" hidden="1">
      <c r="A688" s="42" t="s">
        <v>273</v>
      </c>
      <c r="B688" s="33" t="s">
        <v>206</v>
      </c>
      <c r="C688" s="33" t="s">
        <v>32</v>
      </c>
      <c r="D688" s="33" t="s">
        <v>360</v>
      </c>
      <c r="E688" s="40">
        <v>400</v>
      </c>
      <c r="F688" s="35">
        <f>F689</f>
        <v>0</v>
      </c>
      <c r="G688" s="35">
        <f>G689</f>
        <v>0</v>
      </c>
      <c r="H688" s="56">
        <f t="shared" si="563"/>
        <v>0</v>
      </c>
      <c r="I688" s="56">
        <f t="shared" si="563"/>
        <v>0</v>
      </c>
      <c r="J688" s="56">
        <f t="shared" si="563"/>
        <v>0</v>
      </c>
      <c r="K688" s="56">
        <f t="shared" si="563"/>
        <v>0</v>
      </c>
      <c r="L688" s="56">
        <f t="shared" si="563"/>
        <v>0</v>
      </c>
      <c r="M688" s="56">
        <f t="shared" si="563"/>
        <v>0</v>
      </c>
      <c r="N688" s="56">
        <f t="shared" si="563"/>
        <v>0</v>
      </c>
      <c r="O688" s="56">
        <f t="shared" si="563"/>
        <v>0</v>
      </c>
      <c r="P688" s="56">
        <f t="shared" si="563"/>
        <v>0</v>
      </c>
      <c r="Q688" s="56">
        <f t="shared" si="563"/>
        <v>0</v>
      </c>
      <c r="R688" s="56">
        <f t="shared" si="563"/>
        <v>0</v>
      </c>
      <c r="S688" s="56">
        <f t="shared" si="563"/>
        <v>0</v>
      </c>
      <c r="T688" s="56">
        <f t="shared" si="564"/>
        <v>0</v>
      </c>
      <c r="U688" s="56">
        <f t="shared" si="564"/>
        <v>0</v>
      </c>
      <c r="V688" s="56">
        <f t="shared" si="564"/>
        <v>0</v>
      </c>
      <c r="W688" s="56">
        <f t="shared" si="564"/>
        <v>0</v>
      </c>
      <c r="X688" s="56">
        <f t="shared" si="564"/>
        <v>0</v>
      </c>
      <c r="Y688" s="56">
        <f t="shared" si="564"/>
        <v>0</v>
      </c>
    </row>
    <row r="689" spans="1:25" s="185" customFormat="1" ht="16.5" hidden="1">
      <c r="A689" s="72" t="s">
        <v>271</v>
      </c>
      <c r="B689" s="64" t="s">
        <v>206</v>
      </c>
      <c r="C689" s="64" t="s">
        <v>32</v>
      </c>
      <c r="D689" s="64" t="s">
        <v>360</v>
      </c>
      <c r="E689" s="66">
        <v>410</v>
      </c>
      <c r="F689" s="56"/>
      <c r="G689" s="56"/>
      <c r="H689" s="56"/>
      <c r="I689" s="56"/>
      <c r="J689" s="56"/>
      <c r="K689" s="56"/>
      <c r="L689" s="56">
        <f>F689+H689+I689+J689+K689</f>
        <v>0</v>
      </c>
      <c r="M689" s="56">
        <f>G689+K689</f>
        <v>0</v>
      </c>
      <c r="N689" s="56"/>
      <c r="O689" s="56"/>
      <c r="P689" s="56"/>
      <c r="Q689" s="56"/>
      <c r="R689" s="56">
        <f>L689+N689+O689+P689+Q689</f>
        <v>0</v>
      </c>
      <c r="S689" s="56">
        <f>M689+Q689</f>
        <v>0</v>
      </c>
      <c r="T689" s="56"/>
      <c r="U689" s="56"/>
      <c r="V689" s="56"/>
      <c r="W689" s="56"/>
      <c r="X689" s="56">
        <f>R689+T689+U689+V689+W689</f>
        <v>0</v>
      </c>
      <c r="Y689" s="56">
        <f>S689+W689</f>
        <v>0</v>
      </c>
    </row>
    <row r="690" spans="1:25" s="39" customFormat="1" ht="16.5">
      <c r="A690" s="32" t="s">
        <v>364</v>
      </c>
      <c r="B690" s="33" t="s">
        <v>206</v>
      </c>
      <c r="C690" s="33" t="s">
        <v>32</v>
      </c>
      <c r="D690" s="33" t="s">
        <v>385</v>
      </c>
      <c r="E690" s="33"/>
      <c r="F690" s="35">
        <f>F691</f>
        <v>6035</v>
      </c>
      <c r="G690" s="35">
        <f>G691</f>
        <v>0</v>
      </c>
      <c r="H690" s="35">
        <f t="shared" ref="H690:W691" si="565">H691</f>
        <v>0</v>
      </c>
      <c r="I690" s="35">
        <f t="shared" si="565"/>
        <v>0</v>
      </c>
      <c r="J690" s="35">
        <f t="shared" si="565"/>
        <v>0</v>
      </c>
      <c r="K690" s="35">
        <f t="shared" si="565"/>
        <v>0</v>
      </c>
      <c r="L690" s="35">
        <f t="shared" si="565"/>
        <v>6035</v>
      </c>
      <c r="M690" s="35">
        <f t="shared" si="565"/>
        <v>0</v>
      </c>
      <c r="N690" s="35">
        <f t="shared" si="565"/>
        <v>0</v>
      </c>
      <c r="O690" s="35">
        <f t="shared" si="565"/>
        <v>0</v>
      </c>
      <c r="P690" s="35">
        <f t="shared" si="565"/>
        <v>0</v>
      </c>
      <c r="Q690" s="35">
        <f t="shared" si="565"/>
        <v>0</v>
      </c>
      <c r="R690" s="35">
        <f t="shared" si="565"/>
        <v>6035</v>
      </c>
      <c r="S690" s="35">
        <f t="shared" si="565"/>
        <v>0</v>
      </c>
      <c r="T690" s="35">
        <f t="shared" si="565"/>
        <v>0</v>
      </c>
      <c r="U690" s="35">
        <f t="shared" si="565"/>
        <v>0</v>
      </c>
      <c r="V690" s="35">
        <f t="shared" si="565"/>
        <v>0</v>
      </c>
      <c r="W690" s="35">
        <f t="shared" si="565"/>
        <v>0</v>
      </c>
      <c r="X690" s="35">
        <f t="shared" ref="T690:Y691" si="566">X691</f>
        <v>6035</v>
      </c>
      <c r="Y690" s="35">
        <f t="shared" si="566"/>
        <v>0</v>
      </c>
    </row>
    <row r="691" spans="1:25" s="39" customFormat="1" ht="33">
      <c r="A691" s="32" t="s">
        <v>42</v>
      </c>
      <c r="B691" s="33" t="s">
        <v>206</v>
      </c>
      <c r="C691" s="33" t="s">
        <v>32</v>
      </c>
      <c r="D691" s="33" t="s">
        <v>385</v>
      </c>
      <c r="E691" s="40">
        <v>200</v>
      </c>
      <c r="F691" s="35">
        <f>F692</f>
        <v>6035</v>
      </c>
      <c r="G691" s="35">
        <f>G692</f>
        <v>0</v>
      </c>
      <c r="H691" s="35">
        <f t="shared" si="565"/>
        <v>0</v>
      </c>
      <c r="I691" s="35">
        <f t="shared" si="565"/>
        <v>0</v>
      </c>
      <c r="J691" s="35">
        <f t="shared" si="565"/>
        <v>0</v>
      </c>
      <c r="K691" s="35">
        <f t="shared" si="565"/>
        <v>0</v>
      </c>
      <c r="L691" s="35">
        <f t="shared" si="565"/>
        <v>6035</v>
      </c>
      <c r="M691" s="35">
        <f t="shared" si="565"/>
        <v>0</v>
      </c>
      <c r="N691" s="35">
        <f t="shared" si="565"/>
        <v>0</v>
      </c>
      <c r="O691" s="35">
        <f t="shared" si="565"/>
        <v>0</v>
      </c>
      <c r="P691" s="35">
        <f t="shared" si="565"/>
        <v>0</v>
      </c>
      <c r="Q691" s="35">
        <f t="shared" si="565"/>
        <v>0</v>
      </c>
      <c r="R691" s="35">
        <f t="shared" si="565"/>
        <v>6035</v>
      </c>
      <c r="S691" s="35">
        <f t="shared" si="565"/>
        <v>0</v>
      </c>
      <c r="T691" s="35">
        <f t="shared" si="566"/>
        <v>0</v>
      </c>
      <c r="U691" s="35">
        <f t="shared" si="566"/>
        <v>0</v>
      </c>
      <c r="V691" s="35">
        <f t="shared" si="566"/>
        <v>0</v>
      </c>
      <c r="W691" s="35">
        <f t="shared" si="566"/>
        <v>0</v>
      </c>
      <c r="X691" s="35">
        <f t="shared" si="566"/>
        <v>6035</v>
      </c>
      <c r="Y691" s="35">
        <f t="shared" si="566"/>
        <v>0</v>
      </c>
    </row>
    <row r="692" spans="1:25" s="39" customFormat="1" ht="49.5">
      <c r="A692" s="42" t="s">
        <v>43</v>
      </c>
      <c r="B692" s="33" t="s">
        <v>206</v>
      </c>
      <c r="C692" s="33" t="s">
        <v>32</v>
      </c>
      <c r="D692" s="33" t="s">
        <v>385</v>
      </c>
      <c r="E692" s="40">
        <v>240</v>
      </c>
      <c r="F692" s="35">
        <v>6035</v>
      </c>
      <c r="G692" s="35"/>
      <c r="H692" s="36"/>
      <c r="I692" s="36"/>
      <c r="J692" s="36"/>
      <c r="K692" s="37"/>
      <c r="L692" s="35">
        <f>F692+H692+I692+J692+K692</f>
        <v>6035</v>
      </c>
      <c r="M692" s="35">
        <f>G692+K692</f>
        <v>0</v>
      </c>
      <c r="N692" s="36"/>
      <c r="O692" s="36"/>
      <c r="P692" s="36"/>
      <c r="Q692" s="37"/>
      <c r="R692" s="35">
        <f>L692+N692+O692+P692+Q692</f>
        <v>6035</v>
      </c>
      <c r="S692" s="35">
        <f>M692+Q692</f>
        <v>0</v>
      </c>
      <c r="T692" s="36"/>
      <c r="U692" s="36"/>
      <c r="V692" s="36"/>
      <c r="W692" s="37"/>
      <c r="X692" s="35">
        <f>R692+T692+U692+V692+W692</f>
        <v>6035</v>
      </c>
      <c r="Y692" s="35">
        <f>S692+W692</f>
        <v>0</v>
      </c>
    </row>
    <row r="693" spans="1:25" s="109" customFormat="1" ht="16.5" hidden="1">
      <c r="A693" s="32" t="s">
        <v>47</v>
      </c>
      <c r="B693" s="33" t="s">
        <v>206</v>
      </c>
      <c r="C693" s="33" t="s">
        <v>32</v>
      </c>
      <c r="D693" s="33" t="s">
        <v>385</v>
      </c>
      <c r="E693" s="40">
        <v>800</v>
      </c>
      <c r="F693" s="108"/>
      <c r="G693" s="108"/>
      <c r="H693" s="110"/>
      <c r="I693" s="110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  <c r="X693" s="110"/>
      <c r="Y693" s="110"/>
    </row>
    <row r="694" spans="1:25" s="185" customFormat="1" ht="16.5" hidden="1">
      <c r="A694" s="80" t="s">
        <v>327</v>
      </c>
      <c r="B694" s="64" t="s">
        <v>206</v>
      </c>
      <c r="C694" s="64" t="s">
        <v>32</v>
      </c>
      <c r="D694" s="64" t="s">
        <v>385</v>
      </c>
      <c r="E694" s="66">
        <v>850</v>
      </c>
      <c r="F694" s="110"/>
      <c r="G694" s="110"/>
      <c r="H694" s="56"/>
      <c r="I694" s="56"/>
      <c r="J694" s="56"/>
      <c r="K694" s="56"/>
      <c r="L694" s="56">
        <f>F694+H694+I694+J694+K694</f>
        <v>0</v>
      </c>
      <c r="M694" s="56">
        <f>G694+K694</f>
        <v>0</v>
      </c>
      <c r="N694" s="56"/>
      <c r="O694" s="56"/>
      <c r="P694" s="56"/>
      <c r="Q694" s="56"/>
      <c r="R694" s="56">
        <f>L694+N694+O694+P694+Q694</f>
        <v>0</v>
      </c>
      <c r="S694" s="56">
        <f>M694+Q694</f>
        <v>0</v>
      </c>
      <c r="T694" s="56"/>
      <c r="U694" s="56"/>
      <c r="V694" s="56"/>
      <c r="W694" s="56"/>
      <c r="X694" s="56">
        <f>R694+T694+U694+V694+W694</f>
        <v>0</v>
      </c>
      <c r="Y694" s="56">
        <f>S694+W694</f>
        <v>0</v>
      </c>
    </row>
    <row r="695" spans="1:25" s="39" customFormat="1" ht="16.5">
      <c r="A695" s="42"/>
      <c r="B695" s="33"/>
      <c r="C695" s="33"/>
      <c r="D695" s="33"/>
      <c r="E695" s="33"/>
      <c r="F695" s="108"/>
      <c r="G695" s="108"/>
      <c r="H695" s="108"/>
      <c r="I695" s="108"/>
      <c r="J695" s="108"/>
      <c r="K695" s="108"/>
      <c r="L695" s="108"/>
      <c r="M695" s="108"/>
      <c r="N695" s="108"/>
      <c r="O695" s="108"/>
      <c r="P695" s="108"/>
      <c r="Q695" s="108"/>
      <c r="R695" s="108">
        <v>0</v>
      </c>
      <c r="S695" s="108"/>
      <c r="T695" s="108"/>
      <c r="U695" s="108"/>
      <c r="V695" s="108"/>
      <c r="W695" s="108"/>
      <c r="X695" s="108">
        <v>0</v>
      </c>
      <c r="Y695" s="108"/>
    </row>
    <row r="696" spans="1:25" s="41" customFormat="1" ht="37.5">
      <c r="A696" s="25" t="s">
        <v>386</v>
      </c>
      <c r="B696" s="26" t="s">
        <v>206</v>
      </c>
      <c r="C696" s="26" t="s">
        <v>206</v>
      </c>
      <c r="D696" s="44"/>
      <c r="E696" s="26"/>
      <c r="F696" s="28">
        <f>F697+F701+F710+F715</f>
        <v>221755</v>
      </c>
      <c r="G696" s="28">
        <f>G697+G701+G710+G715</f>
        <v>0</v>
      </c>
      <c r="H696" s="28">
        <f t="shared" ref="H696:M696" si="567">H697+H701+H710+H715</f>
        <v>0</v>
      </c>
      <c r="I696" s="28">
        <f t="shared" si="567"/>
        <v>0</v>
      </c>
      <c r="J696" s="28">
        <f t="shared" si="567"/>
        <v>0</v>
      </c>
      <c r="K696" s="28">
        <f t="shared" si="567"/>
        <v>0</v>
      </c>
      <c r="L696" s="28">
        <f t="shared" si="567"/>
        <v>221755</v>
      </c>
      <c r="M696" s="28">
        <f t="shared" si="567"/>
        <v>0</v>
      </c>
      <c r="N696" s="28">
        <f t="shared" ref="N696:S696" si="568">N697+N701+N710+N715</f>
        <v>0</v>
      </c>
      <c r="O696" s="28">
        <f t="shared" si="568"/>
        <v>0</v>
      </c>
      <c r="P696" s="28">
        <f t="shared" si="568"/>
        <v>0</v>
      </c>
      <c r="Q696" s="28">
        <f t="shared" si="568"/>
        <v>0</v>
      </c>
      <c r="R696" s="28">
        <f t="shared" si="568"/>
        <v>221755</v>
      </c>
      <c r="S696" s="28">
        <f t="shared" si="568"/>
        <v>0</v>
      </c>
      <c r="T696" s="28">
        <f t="shared" ref="T696:Y696" si="569">T697+T701+T710+T715</f>
        <v>0</v>
      </c>
      <c r="U696" s="28">
        <f t="shared" si="569"/>
        <v>0</v>
      </c>
      <c r="V696" s="28">
        <f t="shared" si="569"/>
        <v>0</v>
      </c>
      <c r="W696" s="28">
        <f t="shared" si="569"/>
        <v>0</v>
      </c>
      <c r="X696" s="28">
        <f t="shared" si="569"/>
        <v>221755</v>
      </c>
      <c r="Y696" s="28">
        <f t="shared" si="569"/>
        <v>0</v>
      </c>
    </row>
    <row r="697" spans="1:25" s="41" customFormat="1" ht="99">
      <c r="A697" s="61" t="s">
        <v>89</v>
      </c>
      <c r="B697" s="33" t="s">
        <v>206</v>
      </c>
      <c r="C697" s="33" t="s">
        <v>206</v>
      </c>
      <c r="D697" s="52" t="s">
        <v>90</v>
      </c>
      <c r="E697" s="33"/>
      <c r="F697" s="35">
        <f t="shared" ref="F697:U699" si="570">F698</f>
        <v>1848</v>
      </c>
      <c r="G697" s="35">
        <f t="shared" si="570"/>
        <v>0</v>
      </c>
      <c r="H697" s="35">
        <f t="shared" si="570"/>
        <v>0</v>
      </c>
      <c r="I697" s="35">
        <f t="shared" si="570"/>
        <v>0</v>
      </c>
      <c r="J697" s="35">
        <f t="shared" si="570"/>
        <v>0</v>
      </c>
      <c r="K697" s="35">
        <f t="shared" si="570"/>
        <v>0</v>
      </c>
      <c r="L697" s="35">
        <f t="shared" si="570"/>
        <v>1848</v>
      </c>
      <c r="M697" s="35">
        <f t="shared" si="570"/>
        <v>0</v>
      </c>
      <c r="N697" s="35">
        <f t="shared" si="570"/>
        <v>0</v>
      </c>
      <c r="O697" s="35">
        <f t="shared" si="570"/>
        <v>0</v>
      </c>
      <c r="P697" s="35">
        <f t="shared" si="570"/>
        <v>0</v>
      </c>
      <c r="Q697" s="35">
        <f t="shared" si="570"/>
        <v>0</v>
      </c>
      <c r="R697" s="35">
        <f t="shared" si="570"/>
        <v>1848</v>
      </c>
      <c r="S697" s="35">
        <f t="shared" si="570"/>
        <v>0</v>
      </c>
      <c r="T697" s="35">
        <f t="shared" si="570"/>
        <v>0</v>
      </c>
      <c r="U697" s="35">
        <f t="shared" si="570"/>
        <v>0</v>
      </c>
      <c r="V697" s="35">
        <f t="shared" ref="T697:Y699" si="571">V698</f>
        <v>0</v>
      </c>
      <c r="W697" s="35">
        <f t="shared" si="571"/>
        <v>0</v>
      </c>
      <c r="X697" s="35">
        <f t="shared" si="571"/>
        <v>1848</v>
      </c>
      <c r="Y697" s="35">
        <f t="shared" si="571"/>
        <v>0</v>
      </c>
    </row>
    <row r="698" spans="1:25" s="41" customFormat="1" ht="33">
      <c r="A698" s="32" t="s">
        <v>95</v>
      </c>
      <c r="B698" s="33" t="s">
        <v>206</v>
      </c>
      <c r="C698" s="33" t="s">
        <v>206</v>
      </c>
      <c r="D698" s="52" t="s">
        <v>387</v>
      </c>
      <c r="E698" s="33"/>
      <c r="F698" s="35">
        <f t="shared" si="570"/>
        <v>1848</v>
      </c>
      <c r="G698" s="35">
        <f t="shared" si="570"/>
        <v>0</v>
      </c>
      <c r="H698" s="35">
        <f t="shared" si="570"/>
        <v>0</v>
      </c>
      <c r="I698" s="35">
        <f t="shared" si="570"/>
        <v>0</v>
      </c>
      <c r="J698" s="35">
        <f t="shared" si="570"/>
        <v>0</v>
      </c>
      <c r="K698" s="35">
        <f t="shared" si="570"/>
        <v>0</v>
      </c>
      <c r="L698" s="35">
        <f t="shared" si="570"/>
        <v>1848</v>
      </c>
      <c r="M698" s="35">
        <f t="shared" si="570"/>
        <v>0</v>
      </c>
      <c r="N698" s="35">
        <f t="shared" si="570"/>
        <v>0</v>
      </c>
      <c r="O698" s="35">
        <f t="shared" si="570"/>
        <v>0</v>
      </c>
      <c r="P698" s="35">
        <f t="shared" si="570"/>
        <v>0</v>
      </c>
      <c r="Q698" s="35">
        <f t="shared" si="570"/>
        <v>0</v>
      </c>
      <c r="R698" s="35">
        <f t="shared" si="570"/>
        <v>1848</v>
      </c>
      <c r="S698" s="35">
        <f t="shared" si="570"/>
        <v>0</v>
      </c>
      <c r="T698" s="35">
        <f t="shared" si="571"/>
        <v>0</v>
      </c>
      <c r="U698" s="35">
        <f t="shared" si="571"/>
        <v>0</v>
      </c>
      <c r="V698" s="35">
        <f t="shared" si="571"/>
        <v>0</v>
      </c>
      <c r="W698" s="35">
        <f t="shared" si="571"/>
        <v>0</v>
      </c>
      <c r="X698" s="35">
        <f t="shared" si="571"/>
        <v>1848</v>
      </c>
      <c r="Y698" s="35">
        <f t="shared" si="571"/>
        <v>0</v>
      </c>
    </row>
    <row r="699" spans="1:25" s="41" customFormat="1" ht="49.5">
      <c r="A699" s="48" t="s">
        <v>99</v>
      </c>
      <c r="B699" s="33" t="s">
        <v>206</v>
      </c>
      <c r="C699" s="33" t="s">
        <v>206</v>
      </c>
      <c r="D699" s="52" t="s">
        <v>388</v>
      </c>
      <c r="E699" s="40">
        <v>600</v>
      </c>
      <c r="F699" s="35">
        <f t="shared" si="570"/>
        <v>1848</v>
      </c>
      <c r="G699" s="35">
        <f t="shared" si="570"/>
        <v>0</v>
      </c>
      <c r="H699" s="35">
        <f t="shared" si="570"/>
        <v>0</v>
      </c>
      <c r="I699" s="35">
        <f t="shared" si="570"/>
        <v>0</v>
      </c>
      <c r="J699" s="35">
        <f t="shared" si="570"/>
        <v>0</v>
      </c>
      <c r="K699" s="35">
        <f t="shared" si="570"/>
        <v>0</v>
      </c>
      <c r="L699" s="35">
        <f t="shared" si="570"/>
        <v>1848</v>
      </c>
      <c r="M699" s="35">
        <f t="shared" si="570"/>
        <v>0</v>
      </c>
      <c r="N699" s="35">
        <f t="shared" si="570"/>
        <v>0</v>
      </c>
      <c r="O699" s="35">
        <f t="shared" si="570"/>
        <v>0</v>
      </c>
      <c r="P699" s="35">
        <f t="shared" si="570"/>
        <v>0</v>
      </c>
      <c r="Q699" s="35">
        <f t="shared" si="570"/>
        <v>0</v>
      </c>
      <c r="R699" s="35">
        <f t="shared" si="570"/>
        <v>1848</v>
      </c>
      <c r="S699" s="35">
        <f t="shared" si="570"/>
        <v>0</v>
      </c>
      <c r="T699" s="35">
        <f t="shared" si="571"/>
        <v>0</v>
      </c>
      <c r="U699" s="35">
        <f t="shared" si="571"/>
        <v>0</v>
      </c>
      <c r="V699" s="35">
        <f t="shared" si="571"/>
        <v>0</v>
      </c>
      <c r="W699" s="35">
        <f t="shared" si="571"/>
        <v>0</v>
      </c>
      <c r="X699" s="35">
        <f t="shared" si="571"/>
        <v>1848</v>
      </c>
      <c r="Y699" s="35">
        <f t="shared" si="571"/>
        <v>0</v>
      </c>
    </row>
    <row r="700" spans="1:25" s="41" customFormat="1" ht="16.5">
      <c r="A700" s="32" t="s">
        <v>181</v>
      </c>
      <c r="B700" s="33" t="s">
        <v>206</v>
      </c>
      <c r="C700" s="33" t="s">
        <v>206</v>
      </c>
      <c r="D700" s="52" t="s">
        <v>388</v>
      </c>
      <c r="E700" s="40">
        <v>610</v>
      </c>
      <c r="F700" s="35">
        <v>1848</v>
      </c>
      <c r="G700" s="35"/>
      <c r="H700" s="36"/>
      <c r="I700" s="36"/>
      <c r="J700" s="36"/>
      <c r="K700" s="37"/>
      <c r="L700" s="35">
        <f>F700+H700+I700+J700+K700</f>
        <v>1848</v>
      </c>
      <c r="M700" s="35">
        <f>G700+K700</f>
        <v>0</v>
      </c>
      <c r="N700" s="36"/>
      <c r="O700" s="36"/>
      <c r="P700" s="36"/>
      <c r="Q700" s="37"/>
      <c r="R700" s="35">
        <f>L700+N700+O700+P700+Q700</f>
        <v>1848</v>
      </c>
      <c r="S700" s="35">
        <f>M700+Q700</f>
        <v>0</v>
      </c>
      <c r="T700" s="36"/>
      <c r="U700" s="36"/>
      <c r="V700" s="36"/>
      <c r="W700" s="37"/>
      <c r="X700" s="35">
        <f>R700+T700+U700+V700+W700</f>
        <v>1848</v>
      </c>
      <c r="Y700" s="35">
        <f>S700+W700</f>
        <v>0</v>
      </c>
    </row>
    <row r="701" spans="1:25" s="41" customFormat="1" ht="33">
      <c r="A701" s="32" t="s">
        <v>113</v>
      </c>
      <c r="B701" s="33" t="s">
        <v>206</v>
      </c>
      <c r="C701" s="33" t="s">
        <v>206</v>
      </c>
      <c r="D701" s="52" t="s">
        <v>114</v>
      </c>
      <c r="E701" s="33"/>
      <c r="F701" s="35">
        <f>F702+F706</f>
        <v>216090</v>
      </c>
      <c r="G701" s="35">
        <f>G702+G706</f>
        <v>0</v>
      </c>
      <c r="H701" s="35">
        <f t="shared" ref="H701:M701" si="572">H702+H706</f>
        <v>0</v>
      </c>
      <c r="I701" s="35">
        <f t="shared" si="572"/>
        <v>0</v>
      </c>
      <c r="J701" s="35">
        <f t="shared" si="572"/>
        <v>0</v>
      </c>
      <c r="K701" s="35">
        <f t="shared" si="572"/>
        <v>0</v>
      </c>
      <c r="L701" s="35">
        <f t="shared" si="572"/>
        <v>216090</v>
      </c>
      <c r="M701" s="35">
        <f t="shared" si="572"/>
        <v>0</v>
      </c>
      <c r="N701" s="35">
        <f t="shared" ref="N701:S701" si="573">N702+N706</f>
        <v>0</v>
      </c>
      <c r="O701" s="35">
        <f t="shared" si="573"/>
        <v>0</v>
      </c>
      <c r="P701" s="35">
        <f t="shared" si="573"/>
        <v>0</v>
      </c>
      <c r="Q701" s="35">
        <f t="shared" si="573"/>
        <v>0</v>
      </c>
      <c r="R701" s="35">
        <f t="shared" si="573"/>
        <v>216090</v>
      </c>
      <c r="S701" s="35">
        <f t="shared" si="573"/>
        <v>0</v>
      </c>
      <c r="T701" s="35">
        <f t="shared" ref="T701:Y701" si="574">T702+T706</f>
        <v>0</v>
      </c>
      <c r="U701" s="35">
        <f t="shared" si="574"/>
        <v>0</v>
      </c>
      <c r="V701" s="35">
        <f t="shared" si="574"/>
        <v>0</v>
      </c>
      <c r="W701" s="35">
        <f t="shared" si="574"/>
        <v>0</v>
      </c>
      <c r="X701" s="35">
        <f t="shared" si="574"/>
        <v>216090</v>
      </c>
      <c r="Y701" s="35">
        <f t="shared" si="574"/>
        <v>0</v>
      </c>
    </row>
    <row r="702" spans="1:25" s="41" customFormat="1" ht="33">
      <c r="A702" s="48" t="s">
        <v>95</v>
      </c>
      <c r="B702" s="33" t="s">
        <v>206</v>
      </c>
      <c r="C702" s="33" t="s">
        <v>206</v>
      </c>
      <c r="D702" s="52" t="s">
        <v>389</v>
      </c>
      <c r="E702" s="33"/>
      <c r="F702" s="35">
        <f t="shared" ref="F702:U704" si="575">F703</f>
        <v>194119</v>
      </c>
      <c r="G702" s="35">
        <f t="shared" si="575"/>
        <v>0</v>
      </c>
      <c r="H702" s="35">
        <f t="shared" si="575"/>
        <v>0</v>
      </c>
      <c r="I702" s="35">
        <f t="shared" si="575"/>
        <v>0</v>
      </c>
      <c r="J702" s="35">
        <f t="shared" si="575"/>
        <v>0</v>
      </c>
      <c r="K702" s="35">
        <f t="shared" si="575"/>
        <v>0</v>
      </c>
      <c r="L702" s="35">
        <f t="shared" si="575"/>
        <v>194119</v>
      </c>
      <c r="M702" s="35">
        <f t="shared" si="575"/>
        <v>0</v>
      </c>
      <c r="N702" s="35">
        <f t="shared" si="575"/>
        <v>0</v>
      </c>
      <c r="O702" s="35">
        <f t="shared" si="575"/>
        <v>0</v>
      </c>
      <c r="P702" s="35">
        <f t="shared" si="575"/>
        <v>0</v>
      </c>
      <c r="Q702" s="35">
        <f t="shared" si="575"/>
        <v>0</v>
      </c>
      <c r="R702" s="35">
        <f t="shared" si="575"/>
        <v>194119</v>
      </c>
      <c r="S702" s="35">
        <f t="shared" si="575"/>
        <v>0</v>
      </c>
      <c r="T702" s="35">
        <f t="shared" si="575"/>
        <v>0</v>
      </c>
      <c r="U702" s="35">
        <f t="shared" si="575"/>
        <v>0</v>
      </c>
      <c r="V702" s="35">
        <f t="shared" ref="T702:Y704" si="576">V703</f>
        <v>0</v>
      </c>
      <c r="W702" s="35">
        <f t="shared" si="576"/>
        <v>0</v>
      </c>
      <c r="X702" s="35">
        <f t="shared" si="576"/>
        <v>194119</v>
      </c>
      <c r="Y702" s="35">
        <f t="shared" si="576"/>
        <v>0</v>
      </c>
    </row>
    <row r="703" spans="1:25" s="41" customFormat="1" ht="49.5">
      <c r="A703" s="48" t="s">
        <v>390</v>
      </c>
      <c r="B703" s="33" t="s">
        <v>206</v>
      </c>
      <c r="C703" s="33" t="s">
        <v>206</v>
      </c>
      <c r="D703" s="52" t="s">
        <v>391</v>
      </c>
      <c r="E703" s="33"/>
      <c r="F703" s="35">
        <f t="shared" si="575"/>
        <v>194119</v>
      </c>
      <c r="G703" s="35">
        <f t="shared" si="575"/>
        <v>0</v>
      </c>
      <c r="H703" s="35">
        <f t="shared" si="575"/>
        <v>0</v>
      </c>
      <c r="I703" s="35">
        <f t="shared" si="575"/>
        <v>0</v>
      </c>
      <c r="J703" s="35">
        <f t="shared" si="575"/>
        <v>0</v>
      </c>
      <c r="K703" s="35">
        <f t="shared" si="575"/>
        <v>0</v>
      </c>
      <c r="L703" s="35">
        <f t="shared" si="575"/>
        <v>194119</v>
      </c>
      <c r="M703" s="35">
        <f t="shared" si="575"/>
        <v>0</v>
      </c>
      <c r="N703" s="35">
        <f t="shared" si="575"/>
        <v>0</v>
      </c>
      <c r="O703" s="35">
        <f t="shared" si="575"/>
        <v>0</v>
      </c>
      <c r="P703" s="35">
        <f t="shared" si="575"/>
        <v>0</v>
      </c>
      <c r="Q703" s="35">
        <f t="shared" si="575"/>
        <v>0</v>
      </c>
      <c r="R703" s="35">
        <f t="shared" si="575"/>
        <v>194119</v>
      </c>
      <c r="S703" s="35">
        <f t="shared" si="575"/>
        <v>0</v>
      </c>
      <c r="T703" s="35">
        <f t="shared" si="576"/>
        <v>0</v>
      </c>
      <c r="U703" s="35">
        <f t="shared" si="576"/>
        <v>0</v>
      </c>
      <c r="V703" s="35">
        <f t="shared" si="576"/>
        <v>0</v>
      </c>
      <c r="W703" s="35">
        <f t="shared" si="576"/>
        <v>0</v>
      </c>
      <c r="X703" s="35">
        <f t="shared" si="576"/>
        <v>194119</v>
      </c>
      <c r="Y703" s="35">
        <f t="shared" si="576"/>
        <v>0</v>
      </c>
    </row>
    <row r="704" spans="1:25" s="41" customFormat="1" ht="49.5">
      <c r="A704" s="48" t="s">
        <v>99</v>
      </c>
      <c r="B704" s="33" t="s">
        <v>206</v>
      </c>
      <c r="C704" s="33" t="s">
        <v>206</v>
      </c>
      <c r="D704" s="52" t="s">
        <v>391</v>
      </c>
      <c r="E704" s="40">
        <v>600</v>
      </c>
      <c r="F704" s="35">
        <f t="shared" si="575"/>
        <v>194119</v>
      </c>
      <c r="G704" s="35">
        <f t="shared" si="575"/>
        <v>0</v>
      </c>
      <c r="H704" s="35">
        <f t="shared" si="575"/>
        <v>0</v>
      </c>
      <c r="I704" s="35">
        <f t="shared" si="575"/>
        <v>0</v>
      </c>
      <c r="J704" s="35">
        <f t="shared" si="575"/>
        <v>0</v>
      </c>
      <c r="K704" s="35">
        <f t="shared" si="575"/>
        <v>0</v>
      </c>
      <c r="L704" s="35">
        <f t="shared" si="575"/>
        <v>194119</v>
      </c>
      <c r="M704" s="35">
        <f t="shared" si="575"/>
        <v>0</v>
      </c>
      <c r="N704" s="35">
        <f t="shared" si="575"/>
        <v>0</v>
      </c>
      <c r="O704" s="35">
        <f t="shared" si="575"/>
        <v>0</v>
      </c>
      <c r="P704" s="35">
        <f t="shared" si="575"/>
        <v>0</v>
      </c>
      <c r="Q704" s="35">
        <f t="shared" si="575"/>
        <v>0</v>
      </c>
      <c r="R704" s="35">
        <f t="shared" si="575"/>
        <v>194119</v>
      </c>
      <c r="S704" s="35">
        <f t="shared" si="575"/>
        <v>0</v>
      </c>
      <c r="T704" s="35">
        <f t="shared" si="576"/>
        <v>0</v>
      </c>
      <c r="U704" s="35">
        <f t="shared" si="576"/>
        <v>0</v>
      </c>
      <c r="V704" s="35">
        <f t="shared" si="576"/>
        <v>0</v>
      </c>
      <c r="W704" s="35">
        <f t="shared" si="576"/>
        <v>0</v>
      </c>
      <c r="X704" s="35">
        <f t="shared" si="576"/>
        <v>194119</v>
      </c>
      <c r="Y704" s="35">
        <f t="shared" si="576"/>
        <v>0</v>
      </c>
    </row>
    <row r="705" spans="1:25" s="41" customFormat="1" ht="16.5">
      <c r="A705" s="32" t="s">
        <v>181</v>
      </c>
      <c r="B705" s="33" t="s">
        <v>206</v>
      </c>
      <c r="C705" s="33" t="s">
        <v>206</v>
      </c>
      <c r="D705" s="52" t="s">
        <v>391</v>
      </c>
      <c r="E705" s="40">
        <v>610</v>
      </c>
      <c r="F705" s="35">
        <v>194119</v>
      </c>
      <c r="G705" s="35"/>
      <c r="H705" s="36"/>
      <c r="I705" s="36"/>
      <c r="J705" s="36"/>
      <c r="K705" s="37"/>
      <c r="L705" s="35">
        <f>F705+H705+I705+J705+K705</f>
        <v>194119</v>
      </c>
      <c r="M705" s="35">
        <f>G705+K705</f>
        <v>0</v>
      </c>
      <c r="N705" s="36"/>
      <c r="O705" s="36"/>
      <c r="P705" s="36"/>
      <c r="Q705" s="37"/>
      <c r="R705" s="35">
        <f>L705+N705+O705+P705+Q705</f>
        <v>194119</v>
      </c>
      <c r="S705" s="35">
        <f>M705+Q705</f>
        <v>0</v>
      </c>
      <c r="T705" s="36"/>
      <c r="U705" s="36"/>
      <c r="V705" s="36"/>
      <c r="W705" s="37"/>
      <c r="X705" s="35">
        <f>R705+T705+U705+V705+W705</f>
        <v>194119</v>
      </c>
      <c r="Y705" s="35">
        <f>S705+W705</f>
        <v>0</v>
      </c>
    </row>
    <row r="706" spans="1:25" s="41" customFormat="1" ht="16.5">
      <c r="A706" s="103" t="s">
        <v>85</v>
      </c>
      <c r="B706" s="33" t="s">
        <v>206</v>
      </c>
      <c r="C706" s="33" t="s">
        <v>206</v>
      </c>
      <c r="D706" s="52" t="s">
        <v>363</v>
      </c>
      <c r="E706" s="33"/>
      <c r="F706" s="35">
        <f t="shared" ref="F706:U708" si="577">F707</f>
        <v>21971</v>
      </c>
      <c r="G706" s="35">
        <f t="shared" si="577"/>
        <v>0</v>
      </c>
      <c r="H706" s="35">
        <f t="shared" si="577"/>
        <v>0</v>
      </c>
      <c r="I706" s="35">
        <f t="shared" si="577"/>
        <v>0</v>
      </c>
      <c r="J706" s="35">
        <f t="shared" si="577"/>
        <v>0</v>
      </c>
      <c r="K706" s="35">
        <f t="shared" si="577"/>
        <v>0</v>
      </c>
      <c r="L706" s="35">
        <f t="shared" si="577"/>
        <v>21971</v>
      </c>
      <c r="M706" s="35">
        <f t="shared" si="577"/>
        <v>0</v>
      </c>
      <c r="N706" s="35">
        <f t="shared" si="577"/>
        <v>0</v>
      </c>
      <c r="O706" s="35">
        <f t="shared" si="577"/>
        <v>0</v>
      </c>
      <c r="P706" s="35">
        <f t="shared" si="577"/>
        <v>0</v>
      </c>
      <c r="Q706" s="35">
        <f t="shared" si="577"/>
        <v>0</v>
      </c>
      <c r="R706" s="35">
        <f t="shared" si="577"/>
        <v>21971</v>
      </c>
      <c r="S706" s="35">
        <f t="shared" si="577"/>
        <v>0</v>
      </c>
      <c r="T706" s="35">
        <f t="shared" si="577"/>
        <v>0</v>
      </c>
      <c r="U706" s="35">
        <f t="shared" si="577"/>
        <v>0</v>
      </c>
      <c r="V706" s="35">
        <f t="shared" ref="T706:Y708" si="578">V707</f>
        <v>0</v>
      </c>
      <c r="W706" s="35">
        <f t="shared" si="578"/>
        <v>0</v>
      </c>
      <c r="X706" s="35">
        <f t="shared" si="578"/>
        <v>21971</v>
      </c>
      <c r="Y706" s="35">
        <f t="shared" si="578"/>
        <v>0</v>
      </c>
    </row>
    <row r="707" spans="1:25" s="41" customFormat="1" ht="49.5">
      <c r="A707" s="48" t="s">
        <v>392</v>
      </c>
      <c r="B707" s="33" t="s">
        <v>206</v>
      </c>
      <c r="C707" s="33" t="s">
        <v>206</v>
      </c>
      <c r="D707" s="52" t="s">
        <v>393</v>
      </c>
      <c r="E707" s="33"/>
      <c r="F707" s="35">
        <f t="shared" si="577"/>
        <v>21971</v>
      </c>
      <c r="G707" s="35">
        <f t="shared" si="577"/>
        <v>0</v>
      </c>
      <c r="H707" s="35">
        <f t="shared" si="577"/>
        <v>0</v>
      </c>
      <c r="I707" s="35">
        <f t="shared" si="577"/>
        <v>0</v>
      </c>
      <c r="J707" s="35">
        <f t="shared" si="577"/>
        <v>0</v>
      </c>
      <c r="K707" s="35">
        <f t="shared" si="577"/>
        <v>0</v>
      </c>
      <c r="L707" s="35">
        <f t="shared" si="577"/>
        <v>21971</v>
      </c>
      <c r="M707" s="35">
        <f t="shared" si="577"/>
        <v>0</v>
      </c>
      <c r="N707" s="35">
        <f t="shared" si="577"/>
        <v>0</v>
      </c>
      <c r="O707" s="35">
        <f t="shared" si="577"/>
        <v>0</v>
      </c>
      <c r="P707" s="35">
        <f t="shared" si="577"/>
        <v>0</v>
      </c>
      <c r="Q707" s="35">
        <f t="shared" si="577"/>
        <v>0</v>
      </c>
      <c r="R707" s="35">
        <f t="shared" si="577"/>
        <v>21971</v>
      </c>
      <c r="S707" s="35">
        <f t="shared" si="577"/>
        <v>0</v>
      </c>
      <c r="T707" s="35">
        <f t="shared" si="578"/>
        <v>0</v>
      </c>
      <c r="U707" s="35">
        <f t="shared" si="578"/>
        <v>0</v>
      </c>
      <c r="V707" s="35">
        <f t="shared" si="578"/>
        <v>0</v>
      </c>
      <c r="W707" s="35">
        <f t="shared" si="578"/>
        <v>0</v>
      </c>
      <c r="X707" s="35">
        <f t="shared" si="578"/>
        <v>21971</v>
      </c>
      <c r="Y707" s="35">
        <f t="shared" si="578"/>
        <v>0</v>
      </c>
    </row>
    <row r="708" spans="1:25" s="41" customFormat="1" ht="49.5">
      <c r="A708" s="48" t="s">
        <v>99</v>
      </c>
      <c r="B708" s="33" t="s">
        <v>206</v>
      </c>
      <c r="C708" s="33" t="s">
        <v>206</v>
      </c>
      <c r="D708" s="52" t="s">
        <v>393</v>
      </c>
      <c r="E708" s="40">
        <v>600</v>
      </c>
      <c r="F708" s="35">
        <f t="shared" si="577"/>
        <v>21971</v>
      </c>
      <c r="G708" s="35">
        <f t="shared" si="577"/>
        <v>0</v>
      </c>
      <c r="H708" s="35">
        <f t="shared" si="577"/>
        <v>0</v>
      </c>
      <c r="I708" s="35">
        <f t="shared" si="577"/>
        <v>0</v>
      </c>
      <c r="J708" s="35">
        <f t="shared" si="577"/>
        <v>0</v>
      </c>
      <c r="K708" s="35">
        <f t="shared" si="577"/>
        <v>0</v>
      </c>
      <c r="L708" s="35">
        <f t="shared" si="577"/>
        <v>21971</v>
      </c>
      <c r="M708" s="35">
        <f t="shared" si="577"/>
        <v>0</v>
      </c>
      <c r="N708" s="35">
        <f t="shared" si="577"/>
        <v>0</v>
      </c>
      <c r="O708" s="35">
        <f t="shared" si="577"/>
        <v>0</v>
      </c>
      <c r="P708" s="35">
        <f t="shared" si="577"/>
        <v>0</v>
      </c>
      <c r="Q708" s="35">
        <f t="shared" si="577"/>
        <v>0</v>
      </c>
      <c r="R708" s="35">
        <f t="shared" si="577"/>
        <v>21971</v>
      </c>
      <c r="S708" s="35">
        <f t="shared" si="577"/>
        <v>0</v>
      </c>
      <c r="T708" s="35">
        <f t="shared" si="578"/>
        <v>0</v>
      </c>
      <c r="U708" s="35">
        <f t="shared" si="578"/>
        <v>0</v>
      </c>
      <c r="V708" s="35">
        <f t="shared" si="578"/>
        <v>0</v>
      </c>
      <c r="W708" s="35">
        <f t="shared" si="578"/>
        <v>0</v>
      </c>
      <c r="X708" s="35">
        <f t="shared" si="578"/>
        <v>21971</v>
      </c>
      <c r="Y708" s="35">
        <f t="shared" si="578"/>
        <v>0</v>
      </c>
    </row>
    <row r="709" spans="1:25" s="41" customFormat="1" ht="16.5">
      <c r="A709" s="32" t="s">
        <v>181</v>
      </c>
      <c r="B709" s="33" t="s">
        <v>206</v>
      </c>
      <c r="C709" s="33" t="s">
        <v>206</v>
      </c>
      <c r="D709" s="52" t="s">
        <v>393</v>
      </c>
      <c r="E709" s="40">
        <v>610</v>
      </c>
      <c r="F709" s="35">
        <v>21971</v>
      </c>
      <c r="G709" s="35"/>
      <c r="H709" s="36"/>
      <c r="I709" s="36"/>
      <c r="J709" s="36"/>
      <c r="K709" s="37"/>
      <c r="L709" s="35">
        <f>F709+H709+I709+J709+K709</f>
        <v>21971</v>
      </c>
      <c r="M709" s="35">
        <f>G709+K709</f>
        <v>0</v>
      </c>
      <c r="N709" s="36"/>
      <c r="O709" s="36"/>
      <c r="P709" s="36"/>
      <c r="Q709" s="37"/>
      <c r="R709" s="35">
        <f>L709+N709+O709+P709+Q709</f>
        <v>21971</v>
      </c>
      <c r="S709" s="35">
        <f>M709+Q709</f>
        <v>0</v>
      </c>
      <c r="T709" s="36"/>
      <c r="U709" s="36"/>
      <c r="V709" s="36"/>
      <c r="W709" s="37"/>
      <c r="X709" s="35">
        <f>R709+T709+U709+V709+W709</f>
        <v>21971</v>
      </c>
      <c r="Y709" s="35">
        <f>S709+W709</f>
        <v>0</v>
      </c>
    </row>
    <row r="710" spans="1:25" s="41" customFormat="1" ht="49.5">
      <c r="A710" s="103" t="s">
        <v>353</v>
      </c>
      <c r="B710" s="33" t="s">
        <v>206</v>
      </c>
      <c r="C710" s="33" t="s">
        <v>206</v>
      </c>
      <c r="D710" s="52" t="s">
        <v>354</v>
      </c>
      <c r="E710" s="33"/>
      <c r="F710" s="35">
        <f>F711</f>
        <v>3817</v>
      </c>
      <c r="G710" s="35">
        <f>G711</f>
        <v>0</v>
      </c>
      <c r="H710" s="35">
        <f t="shared" ref="H710:W713" si="579">H711</f>
        <v>0</v>
      </c>
      <c r="I710" s="35">
        <f t="shared" si="579"/>
        <v>0</v>
      </c>
      <c r="J710" s="35">
        <f t="shared" si="579"/>
        <v>0</v>
      </c>
      <c r="K710" s="35">
        <f t="shared" si="579"/>
        <v>0</v>
      </c>
      <c r="L710" s="35">
        <f t="shared" si="579"/>
        <v>3817</v>
      </c>
      <c r="M710" s="35">
        <f t="shared" si="579"/>
        <v>0</v>
      </c>
      <c r="N710" s="35">
        <f t="shared" si="579"/>
        <v>0</v>
      </c>
      <c r="O710" s="35">
        <f t="shared" si="579"/>
        <v>0</v>
      </c>
      <c r="P710" s="35">
        <f t="shared" si="579"/>
        <v>0</v>
      </c>
      <c r="Q710" s="35">
        <f t="shared" si="579"/>
        <v>0</v>
      </c>
      <c r="R710" s="35">
        <f t="shared" si="579"/>
        <v>3817</v>
      </c>
      <c r="S710" s="35">
        <f t="shared" si="579"/>
        <v>0</v>
      </c>
      <c r="T710" s="35">
        <f t="shared" si="579"/>
        <v>0</v>
      </c>
      <c r="U710" s="35">
        <f t="shared" si="579"/>
        <v>0</v>
      </c>
      <c r="V710" s="35">
        <f t="shared" si="579"/>
        <v>0</v>
      </c>
      <c r="W710" s="35">
        <f t="shared" si="579"/>
        <v>0</v>
      </c>
      <c r="X710" s="35">
        <f t="shared" ref="T710:Y713" si="580">X711</f>
        <v>3817</v>
      </c>
      <c r="Y710" s="35">
        <f t="shared" si="580"/>
        <v>0</v>
      </c>
    </row>
    <row r="711" spans="1:25" s="41" customFormat="1" ht="33">
      <c r="A711" s="32" t="s">
        <v>95</v>
      </c>
      <c r="B711" s="33" t="s">
        <v>206</v>
      </c>
      <c r="C711" s="33" t="s">
        <v>206</v>
      </c>
      <c r="D711" s="52" t="s">
        <v>394</v>
      </c>
      <c r="E711" s="33"/>
      <c r="F711" s="35">
        <f t="shared" ref="F711:G713" si="581">F712</f>
        <v>3817</v>
      </c>
      <c r="G711" s="35">
        <f t="shared" si="581"/>
        <v>0</v>
      </c>
      <c r="H711" s="35">
        <f t="shared" si="579"/>
        <v>0</v>
      </c>
      <c r="I711" s="35">
        <f t="shared" si="579"/>
        <v>0</v>
      </c>
      <c r="J711" s="35">
        <f t="shared" si="579"/>
        <v>0</v>
      </c>
      <c r="K711" s="35">
        <f t="shared" si="579"/>
        <v>0</v>
      </c>
      <c r="L711" s="35">
        <f t="shared" si="579"/>
        <v>3817</v>
      </c>
      <c r="M711" s="35">
        <f t="shared" si="579"/>
        <v>0</v>
      </c>
      <c r="N711" s="35">
        <f t="shared" si="579"/>
        <v>0</v>
      </c>
      <c r="O711" s="35">
        <f t="shared" si="579"/>
        <v>0</v>
      </c>
      <c r="P711" s="35">
        <f t="shared" si="579"/>
        <v>0</v>
      </c>
      <c r="Q711" s="35">
        <f t="shared" si="579"/>
        <v>0</v>
      </c>
      <c r="R711" s="35">
        <f t="shared" si="579"/>
        <v>3817</v>
      </c>
      <c r="S711" s="35">
        <f t="shared" si="579"/>
        <v>0</v>
      </c>
      <c r="T711" s="35">
        <f t="shared" si="580"/>
        <v>0</v>
      </c>
      <c r="U711" s="35">
        <f t="shared" si="580"/>
        <v>0</v>
      </c>
      <c r="V711" s="35">
        <f t="shared" si="580"/>
        <v>0</v>
      </c>
      <c r="W711" s="35">
        <f t="shared" si="580"/>
        <v>0</v>
      </c>
      <c r="X711" s="35">
        <f t="shared" si="580"/>
        <v>3817</v>
      </c>
      <c r="Y711" s="35">
        <f t="shared" si="580"/>
        <v>0</v>
      </c>
    </row>
    <row r="712" spans="1:25" s="41" customFormat="1" ht="49.5">
      <c r="A712" s="32" t="s">
        <v>390</v>
      </c>
      <c r="B712" s="33" t="s">
        <v>206</v>
      </c>
      <c r="C712" s="33" t="s">
        <v>206</v>
      </c>
      <c r="D712" s="52" t="s">
        <v>395</v>
      </c>
      <c r="E712" s="33"/>
      <c r="F712" s="35">
        <f t="shared" si="581"/>
        <v>3817</v>
      </c>
      <c r="G712" s="35">
        <f t="shared" si="581"/>
        <v>0</v>
      </c>
      <c r="H712" s="35">
        <f t="shared" si="579"/>
        <v>0</v>
      </c>
      <c r="I712" s="35">
        <f t="shared" si="579"/>
        <v>0</v>
      </c>
      <c r="J712" s="35">
        <f t="shared" si="579"/>
        <v>0</v>
      </c>
      <c r="K712" s="35">
        <f t="shared" si="579"/>
        <v>0</v>
      </c>
      <c r="L712" s="35">
        <f t="shared" si="579"/>
        <v>3817</v>
      </c>
      <c r="M712" s="35">
        <f t="shared" si="579"/>
        <v>0</v>
      </c>
      <c r="N712" s="35">
        <f t="shared" si="579"/>
        <v>0</v>
      </c>
      <c r="O712" s="35">
        <f t="shared" si="579"/>
        <v>0</v>
      </c>
      <c r="P712" s="35">
        <f t="shared" si="579"/>
        <v>0</v>
      </c>
      <c r="Q712" s="35">
        <f t="shared" si="579"/>
        <v>0</v>
      </c>
      <c r="R712" s="35">
        <f t="shared" si="579"/>
        <v>3817</v>
      </c>
      <c r="S712" s="35">
        <f t="shared" si="579"/>
        <v>0</v>
      </c>
      <c r="T712" s="35">
        <f t="shared" si="580"/>
        <v>0</v>
      </c>
      <c r="U712" s="35">
        <f t="shared" si="580"/>
        <v>0</v>
      </c>
      <c r="V712" s="35">
        <f t="shared" si="580"/>
        <v>0</v>
      </c>
      <c r="W712" s="35">
        <f t="shared" si="580"/>
        <v>0</v>
      </c>
      <c r="X712" s="35">
        <f t="shared" si="580"/>
        <v>3817</v>
      </c>
      <c r="Y712" s="35">
        <f t="shared" si="580"/>
        <v>0</v>
      </c>
    </row>
    <row r="713" spans="1:25" s="41" customFormat="1" ht="49.5">
      <c r="A713" s="32" t="s">
        <v>99</v>
      </c>
      <c r="B713" s="33" t="s">
        <v>206</v>
      </c>
      <c r="C713" s="33" t="s">
        <v>206</v>
      </c>
      <c r="D713" s="52" t="s">
        <v>395</v>
      </c>
      <c r="E713" s="40">
        <v>600</v>
      </c>
      <c r="F713" s="35">
        <f t="shared" si="581"/>
        <v>3817</v>
      </c>
      <c r="G713" s="35">
        <f t="shared" si="581"/>
        <v>0</v>
      </c>
      <c r="H713" s="35">
        <f t="shared" si="579"/>
        <v>0</v>
      </c>
      <c r="I713" s="35">
        <f t="shared" si="579"/>
        <v>0</v>
      </c>
      <c r="J713" s="35">
        <f t="shared" si="579"/>
        <v>0</v>
      </c>
      <c r="K713" s="35">
        <f t="shared" si="579"/>
        <v>0</v>
      </c>
      <c r="L713" s="35">
        <f t="shared" si="579"/>
        <v>3817</v>
      </c>
      <c r="M713" s="35">
        <f t="shared" si="579"/>
        <v>0</v>
      </c>
      <c r="N713" s="35">
        <f t="shared" si="579"/>
        <v>0</v>
      </c>
      <c r="O713" s="35">
        <f t="shared" si="579"/>
        <v>0</v>
      </c>
      <c r="P713" s="35">
        <f t="shared" si="579"/>
        <v>0</v>
      </c>
      <c r="Q713" s="35">
        <f t="shared" si="579"/>
        <v>0</v>
      </c>
      <c r="R713" s="35">
        <f t="shared" si="579"/>
        <v>3817</v>
      </c>
      <c r="S713" s="35">
        <f t="shared" si="579"/>
        <v>0</v>
      </c>
      <c r="T713" s="35">
        <f t="shared" si="580"/>
        <v>0</v>
      </c>
      <c r="U713" s="35">
        <f t="shared" si="580"/>
        <v>0</v>
      </c>
      <c r="V713" s="35">
        <f t="shared" si="580"/>
        <v>0</v>
      </c>
      <c r="W713" s="35">
        <f t="shared" si="580"/>
        <v>0</v>
      </c>
      <c r="X713" s="35">
        <f t="shared" si="580"/>
        <v>3817</v>
      </c>
      <c r="Y713" s="35">
        <f t="shared" si="580"/>
        <v>0</v>
      </c>
    </row>
    <row r="714" spans="1:25" s="41" customFormat="1" ht="16.5">
      <c r="A714" s="32" t="s">
        <v>181</v>
      </c>
      <c r="B714" s="33" t="s">
        <v>206</v>
      </c>
      <c r="C714" s="33" t="s">
        <v>206</v>
      </c>
      <c r="D714" s="52" t="s">
        <v>395</v>
      </c>
      <c r="E714" s="40">
        <v>610</v>
      </c>
      <c r="F714" s="35">
        <v>3817</v>
      </c>
      <c r="G714" s="35"/>
      <c r="H714" s="36"/>
      <c r="I714" s="36"/>
      <c r="J714" s="36"/>
      <c r="K714" s="37"/>
      <c r="L714" s="35">
        <f>F714+H714+I714+J714+K714</f>
        <v>3817</v>
      </c>
      <c r="M714" s="35">
        <f>G714+K714</f>
        <v>0</v>
      </c>
      <c r="N714" s="36"/>
      <c r="O714" s="36"/>
      <c r="P714" s="36"/>
      <c r="Q714" s="37"/>
      <c r="R714" s="35">
        <f>L714+N714+O714+P714+Q714</f>
        <v>3817</v>
      </c>
      <c r="S714" s="35">
        <f>M714+Q714</f>
        <v>0</v>
      </c>
      <c r="T714" s="36"/>
      <c r="U714" s="36"/>
      <c r="V714" s="36"/>
      <c r="W714" s="37"/>
      <c r="X714" s="35">
        <f>R714+T714+U714+V714+W714</f>
        <v>3817</v>
      </c>
      <c r="Y714" s="35">
        <f>S714+W714</f>
        <v>0</v>
      </c>
    </row>
    <row r="715" spans="1:25" s="51" customFormat="1" ht="49.5" hidden="1">
      <c r="A715" s="32" t="s">
        <v>374</v>
      </c>
      <c r="B715" s="33" t="s">
        <v>206</v>
      </c>
      <c r="C715" s="33" t="s">
        <v>206</v>
      </c>
      <c r="D715" s="33" t="s">
        <v>375</v>
      </c>
      <c r="E715" s="33"/>
      <c r="F715" s="35">
        <f t="shared" ref="F715:U718" si="582">F716</f>
        <v>0</v>
      </c>
      <c r="G715" s="35">
        <f t="shared" si="582"/>
        <v>0</v>
      </c>
      <c r="H715" s="56">
        <f t="shared" si="582"/>
        <v>0</v>
      </c>
      <c r="I715" s="56">
        <f t="shared" si="582"/>
        <v>0</v>
      </c>
      <c r="J715" s="56">
        <f t="shared" si="582"/>
        <v>0</v>
      </c>
      <c r="K715" s="56">
        <f t="shared" si="582"/>
        <v>0</v>
      </c>
      <c r="L715" s="56">
        <f t="shared" si="582"/>
        <v>0</v>
      </c>
      <c r="M715" s="56">
        <f t="shared" si="582"/>
        <v>0</v>
      </c>
      <c r="N715" s="56">
        <f t="shared" si="582"/>
        <v>0</v>
      </c>
      <c r="O715" s="56">
        <f t="shared" si="582"/>
        <v>0</v>
      </c>
      <c r="P715" s="56">
        <f t="shared" si="582"/>
        <v>0</v>
      </c>
      <c r="Q715" s="56">
        <f t="shared" si="582"/>
        <v>0</v>
      </c>
      <c r="R715" s="56">
        <f t="shared" si="582"/>
        <v>0</v>
      </c>
      <c r="S715" s="56">
        <f t="shared" si="582"/>
        <v>0</v>
      </c>
      <c r="T715" s="56">
        <f t="shared" si="582"/>
        <v>0</v>
      </c>
      <c r="U715" s="56">
        <f t="shared" si="582"/>
        <v>0</v>
      </c>
      <c r="V715" s="56">
        <f t="shared" ref="T715:Y718" si="583">V716</f>
        <v>0</v>
      </c>
      <c r="W715" s="56">
        <f t="shared" si="583"/>
        <v>0</v>
      </c>
      <c r="X715" s="56">
        <f t="shared" si="583"/>
        <v>0</v>
      </c>
      <c r="Y715" s="56">
        <f t="shared" si="583"/>
        <v>0</v>
      </c>
    </row>
    <row r="716" spans="1:25" s="51" customFormat="1" ht="16.5" hidden="1">
      <c r="A716" s="32" t="s">
        <v>85</v>
      </c>
      <c r="B716" s="33" t="s">
        <v>206</v>
      </c>
      <c r="C716" s="33" t="s">
        <v>206</v>
      </c>
      <c r="D716" s="52" t="s">
        <v>376</v>
      </c>
      <c r="E716" s="33"/>
      <c r="F716" s="35">
        <f t="shared" si="582"/>
        <v>0</v>
      </c>
      <c r="G716" s="35">
        <f t="shared" si="582"/>
        <v>0</v>
      </c>
      <c r="H716" s="56">
        <f t="shared" si="582"/>
        <v>0</v>
      </c>
      <c r="I716" s="56">
        <f t="shared" si="582"/>
        <v>0</v>
      </c>
      <c r="J716" s="56">
        <f t="shared" si="582"/>
        <v>0</v>
      </c>
      <c r="K716" s="56">
        <f t="shared" si="582"/>
        <v>0</v>
      </c>
      <c r="L716" s="56">
        <f t="shared" si="582"/>
        <v>0</v>
      </c>
      <c r="M716" s="56">
        <f t="shared" si="582"/>
        <v>0</v>
      </c>
      <c r="N716" s="56">
        <f t="shared" si="582"/>
        <v>0</v>
      </c>
      <c r="O716" s="56">
        <f t="shared" si="582"/>
        <v>0</v>
      </c>
      <c r="P716" s="56">
        <f t="shared" si="582"/>
        <v>0</v>
      </c>
      <c r="Q716" s="56">
        <f t="shared" si="582"/>
        <v>0</v>
      </c>
      <c r="R716" s="56">
        <f t="shared" si="582"/>
        <v>0</v>
      </c>
      <c r="S716" s="56">
        <f t="shared" si="582"/>
        <v>0</v>
      </c>
      <c r="T716" s="56">
        <f t="shared" si="583"/>
        <v>0</v>
      </c>
      <c r="U716" s="56">
        <f t="shared" si="583"/>
        <v>0</v>
      </c>
      <c r="V716" s="56">
        <f t="shared" si="583"/>
        <v>0</v>
      </c>
      <c r="W716" s="56">
        <f t="shared" si="583"/>
        <v>0</v>
      </c>
      <c r="X716" s="56">
        <f t="shared" si="583"/>
        <v>0</v>
      </c>
      <c r="Y716" s="56">
        <f t="shared" si="583"/>
        <v>0</v>
      </c>
    </row>
    <row r="717" spans="1:25" s="51" customFormat="1" ht="49.5" hidden="1">
      <c r="A717" s="32" t="s">
        <v>392</v>
      </c>
      <c r="B717" s="33" t="s">
        <v>206</v>
      </c>
      <c r="C717" s="33" t="s">
        <v>206</v>
      </c>
      <c r="D717" s="52" t="s">
        <v>396</v>
      </c>
      <c r="E717" s="33"/>
      <c r="F717" s="35">
        <f t="shared" si="582"/>
        <v>0</v>
      </c>
      <c r="G717" s="35">
        <f t="shared" si="582"/>
        <v>0</v>
      </c>
      <c r="H717" s="56">
        <f t="shared" si="582"/>
        <v>0</v>
      </c>
      <c r="I717" s="56">
        <f t="shared" si="582"/>
        <v>0</v>
      </c>
      <c r="J717" s="56">
        <f t="shared" si="582"/>
        <v>0</v>
      </c>
      <c r="K717" s="56">
        <f t="shared" si="582"/>
        <v>0</v>
      </c>
      <c r="L717" s="56">
        <f t="shared" si="582"/>
        <v>0</v>
      </c>
      <c r="M717" s="56">
        <f t="shared" si="582"/>
        <v>0</v>
      </c>
      <c r="N717" s="56">
        <f t="shared" si="582"/>
        <v>0</v>
      </c>
      <c r="O717" s="56">
        <f t="shared" si="582"/>
        <v>0</v>
      </c>
      <c r="P717" s="56">
        <f t="shared" si="582"/>
        <v>0</v>
      </c>
      <c r="Q717" s="56">
        <f t="shared" si="582"/>
        <v>0</v>
      </c>
      <c r="R717" s="56">
        <f t="shared" si="582"/>
        <v>0</v>
      </c>
      <c r="S717" s="56">
        <f t="shared" si="582"/>
        <v>0</v>
      </c>
      <c r="T717" s="56">
        <f t="shared" si="583"/>
        <v>0</v>
      </c>
      <c r="U717" s="56">
        <f t="shared" si="583"/>
        <v>0</v>
      </c>
      <c r="V717" s="56">
        <f t="shared" si="583"/>
        <v>0</v>
      </c>
      <c r="W717" s="56">
        <f t="shared" si="583"/>
        <v>0</v>
      </c>
      <c r="X717" s="56">
        <f t="shared" si="583"/>
        <v>0</v>
      </c>
      <c r="Y717" s="56">
        <f t="shared" si="583"/>
        <v>0</v>
      </c>
    </row>
    <row r="718" spans="1:25" s="51" customFormat="1" ht="49.5" hidden="1">
      <c r="A718" s="32" t="s">
        <v>99</v>
      </c>
      <c r="B718" s="33" t="s">
        <v>206</v>
      </c>
      <c r="C718" s="33" t="s">
        <v>206</v>
      </c>
      <c r="D718" s="52" t="s">
        <v>396</v>
      </c>
      <c r="E718" s="40">
        <v>600</v>
      </c>
      <c r="F718" s="35">
        <f t="shared" si="582"/>
        <v>0</v>
      </c>
      <c r="G718" s="35">
        <f t="shared" si="582"/>
        <v>0</v>
      </c>
      <c r="H718" s="56">
        <f t="shared" si="582"/>
        <v>0</v>
      </c>
      <c r="I718" s="56">
        <f t="shared" si="582"/>
        <v>0</v>
      </c>
      <c r="J718" s="56">
        <f t="shared" si="582"/>
        <v>0</v>
      </c>
      <c r="K718" s="56">
        <f t="shared" si="582"/>
        <v>0</v>
      </c>
      <c r="L718" s="56">
        <f t="shared" si="582"/>
        <v>0</v>
      </c>
      <c r="M718" s="56">
        <f t="shared" si="582"/>
        <v>0</v>
      </c>
      <c r="N718" s="56">
        <f t="shared" si="582"/>
        <v>0</v>
      </c>
      <c r="O718" s="56">
        <f t="shared" si="582"/>
        <v>0</v>
      </c>
      <c r="P718" s="56">
        <f t="shared" si="582"/>
        <v>0</v>
      </c>
      <c r="Q718" s="56">
        <f t="shared" si="582"/>
        <v>0</v>
      </c>
      <c r="R718" s="56">
        <f t="shared" si="582"/>
        <v>0</v>
      </c>
      <c r="S718" s="56">
        <f t="shared" si="582"/>
        <v>0</v>
      </c>
      <c r="T718" s="56">
        <f t="shared" si="583"/>
        <v>0</v>
      </c>
      <c r="U718" s="56">
        <f t="shared" si="583"/>
        <v>0</v>
      </c>
      <c r="V718" s="56">
        <f t="shared" si="583"/>
        <v>0</v>
      </c>
      <c r="W718" s="56">
        <f t="shared" si="583"/>
        <v>0</v>
      </c>
      <c r="X718" s="56">
        <f t="shared" si="583"/>
        <v>0</v>
      </c>
      <c r="Y718" s="56">
        <f t="shared" si="583"/>
        <v>0</v>
      </c>
    </row>
    <row r="719" spans="1:25" s="51" customFormat="1" ht="16.5" hidden="1">
      <c r="A719" s="32" t="s">
        <v>181</v>
      </c>
      <c r="B719" s="33" t="s">
        <v>206</v>
      </c>
      <c r="C719" s="33" t="s">
        <v>206</v>
      </c>
      <c r="D719" s="52" t="s">
        <v>396</v>
      </c>
      <c r="E719" s="40">
        <v>610</v>
      </c>
      <c r="F719" s="35"/>
      <c r="G719" s="35"/>
      <c r="H719" s="36"/>
      <c r="I719" s="36"/>
      <c r="J719" s="36"/>
      <c r="K719" s="37"/>
      <c r="L719" s="35">
        <f>F719+H719+I719+J719+K719</f>
        <v>0</v>
      </c>
      <c r="M719" s="35">
        <f>G719+K719</f>
        <v>0</v>
      </c>
      <c r="N719" s="36"/>
      <c r="O719" s="36"/>
      <c r="P719" s="36"/>
      <c r="Q719" s="37"/>
      <c r="R719" s="35">
        <f>L719+N719+O719+P719+Q719</f>
        <v>0</v>
      </c>
      <c r="S719" s="35">
        <f>M719+Q719</f>
        <v>0</v>
      </c>
      <c r="T719" s="36"/>
      <c r="U719" s="36"/>
      <c r="V719" s="36"/>
      <c r="W719" s="37"/>
      <c r="X719" s="35">
        <f>R719+T719+U719+V719+W719</f>
        <v>0</v>
      </c>
      <c r="Y719" s="35">
        <f>S719+W719</f>
        <v>0</v>
      </c>
    </row>
    <row r="720" spans="1:25">
      <c r="A720" s="68"/>
      <c r="B720" s="69"/>
      <c r="C720" s="69"/>
      <c r="D720" s="70"/>
      <c r="E720" s="69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  <c r="Q720" s="71"/>
      <c r="R720" s="71">
        <v>0</v>
      </c>
      <c r="S720" s="71"/>
      <c r="T720" s="71"/>
      <c r="U720" s="71"/>
      <c r="V720" s="71"/>
      <c r="W720" s="71"/>
      <c r="X720" s="71">
        <v>0</v>
      </c>
      <c r="Y720" s="71"/>
    </row>
    <row r="721" spans="1:25" s="20" customFormat="1" ht="20.25">
      <c r="A721" s="16" t="s">
        <v>397</v>
      </c>
      <c r="B721" s="17" t="s">
        <v>398</v>
      </c>
      <c r="C721" s="17"/>
      <c r="D721" s="18"/>
      <c r="E721" s="17"/>
      <c r="F721" s="19">
        <f>F723+F733</f>
        <v>313184</v>
      </c>
      <c r="G721" s="19">
        <f>G723+G733</f>
        <v>260249</v>
      </c>
      <c r="H721" s="19">
        <f t="shared" ref="H721:M721" si="584">H723+H733</f>
        <v>0</v>
      </c>
      <c r="I721" s="19">
        <f t="shared" si="584"/>
        <v>0</v>
      </c>
      <c r="J721" s="19">
        <f t="shared" si="584"/>
        <v>0</v>
      </c>
      <c r="K721" s="19">
        <f t="shared" si="584"/>
        <v>0</v>
      </c>
      <c r="L721" s="19">
        <f t="shared" si="584"/>
        <v>313184</v>
      </c>
      <c r="M721" s="19">
        <f t="shared" si="584"/>
        <v>260249</v>
      </c>
      <c r="N721" s="19">
        <f t="shared" ref="N721:S721" si="585">N723+N733</f>
        <v>0</v>
      </c>
      <c r="O721" s="19">
        <f t="shared" si="585"/>
        <v>0</v>
      </c>
      <c r="P721" s="19">
        <f t="shared" si="585"/>
        <v>0</v>
      </c>
      <c r="Q721" s="19">
        <f t="shared" si="585"/>
        <v>0</v>
      </c>
      <c r="R721" s="19">
        <f t="shared" si="585"/>
        <v>313184</v>
      </c>
      <c r="S721" s="19">
        <f t="shared" si="585"/>
        <v>260249</v>
      </c>
      <c r="T721" s="19">
        <f t="shared" ref="T721:Y721" si="586">T723+T733</f>
        <v>0</v>
      </c>
      <c r="U721" s="19">
        <f t="shared" si="586"/>
        <v>0</v>
      </c>
      <c r="V721" s="19">
        <f t="shared" si="586"/>
        <v>0</v>
      </c>
      <c r="W721" s="19">
        <f t="shared" si="586"/>
        <v>0</v>
      </c>
      <c r="X721" s="19">
        <f t="shared" si="586"/>
        <v>313184</v>
      </c>
      <c r="Y721" s="19">
        <f t="shared" si="586"/>
        <v>260249</v>
      </c>
    </row>
    <row r="722" spans="1:25" s="20" customFormat="1" ht="20.25">
      <c r="A722" s="16"/>
      <c r="B722" s="17"/>
      <c r="C722" s="17"/>
      <c r="D722" s="18"/>
      <c r="E722" s="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7"/>
      <c r="P722" s="117"/>
      <c r="Q722" s="117"/>
      <c r="R722" s="117">
        <v>0</v>
      </c>
      <c r="S722" s="117"/>
      <c r="T722" s="117"/>
      <c r="U722" s="117"/>
      <c r="V722" s="117"/>
      <c r="W722" s="117"/>
      <c r="X722" s="117">
        <v>0</v>
      </c>
      <c r="Y722" s="117"/>
    </row>
    <row r="723" spans="1:25" s="20" customFormat="1" ht="37.5">
      <c r="A723" s="25" t="s">
        <v>399</v>
      </c>
      <c r="B723" s="26" t="s">
        <v>72</v>
      </c>
      <c r="C723" s="26" t="s">
        <v>22</v>
      </c>
      <c r="D723" s="18"/>
      <c r="E723" s="17"/>
      <c r="F723" s="28">
        <f>F724</f>
        <v>66056</v>
      </c>
      <c r="G723" s="28">
        <f>G724</f>
        <v>59000</v>
      </c>
      <c r="H723" s="28">
        <f t="shared" ref="H723:Y723" si="587">H724</f>
        <v>0</v>
      </c>
      <c r="I723" s="28">
        <f t="shared" si="587"/>
        <v>0</v>
      </c>
      <c r="J723" s="28">
        <f t="shared" si="587"/>
        <v>0</v>
      </c>
      <c r="K723" s="28">
        <f t="shared" si="587"/>
        <v>0</v>
      </c>
      <c r="L723" s="28">
        <f t="shared" si="587"/>
        <v>66056</v>
      </c>
      <c r="M723" s="28">
        <f t="shared" si="587"/>
        <v>59000</v>
      </c>
      <c r="N723" s="28">
        <f t="shared" si="587"/>
        <v>0</v>
      </c>
      <c r="O723" s="28">
        <f t="shared" si="587"/>
        <v>0</v>
      </c>
      <c r="P723" s="28">
        <f t="shared" si="587"/>
        <v>0</v>
      </c>
      <c r="Q723" s="28">
        <f t="shared" si="587"/>
        <v>0</v>
      </c>
      <c r="R723" s="28">
        <f t="shared" si="587"/>
        <v>66056</v>
      </c>
      <c r="S723" s="28">
        <f t="shared" si="587"/>
        <v>59000</v>
      </c>
      <c r="T723" s="28">
        <f t="shared" si="587"/>
        <v>0</v>
      </c>
      <c r="U723" s="28">
        <f t="shared" si="587"/>
        <v>0</v>
      </c>
      <c r="V723" s="28">
        <f t="shared" si="587"/>
        <v>0</v>
      </c>
      <c r="W723" s="28">
        <f t="shared" si="587"/>
        <v>0</v>
      </c>
      <c r="X723" s="28">
        <f t="shared" si="587"/>
        <v>66056</v>
      </c>
      <c r="Y723" s="28">
        <f t="shared" si="587"/>
        <v>59000</v>
      </c>
    </row>
    <row r="724" spans="1:25" s="20" customFormat="1" ht="50.25">
      <c r="A724" s="32" t="s">
        <v>367</v>
      </c>
      <c r="B724" s="33" t="s">
        <v>72</v>
      </c>
      <c r="C724" s="33" t="s">
        <v>22</v>
      </c>
      <c r="D724" s="113" t="s">
        <v>368</v>
      </c>
      <c r="E724" s="35">
        <f>E725+E729</f>
        <v>0</v>
      </c>
      <c r="F724" s="35">
        <f>F725+F729</f>
        <v>66056</v>
      </c>
      <c r="G724" s="35">
        <f>G725+G729</f>
        <v>59000</v>
      </c>
      <c r="H724" s="35">
        <f t="shared" ref="H724:M724" si="588">H725+H729</f>
        <v>0</v>
      </c>
      <c r="I724" s="35">
        <f t="shared" si="588"/>
        <v>0</v>
      </c>
      <c r="J724" s="35">
        <f t="shared" si="588"/>
        <v>0</v>
      </c>
      <c r="K724" s="35">
        <f t="shared" si="588"/>
        <v>0</v>
      </c>
      <c r="L724" s="35">
        <f t="shared" si="588"/>
        <v>66056</v>
      </c>
      <c r="M724" s="35">
        <f t="shared" si="588"/>
        <v>59000</v>
      </c>
      <c r="N724" s="35">
        <f t="shared" ref="N724:S724" si="589">N725+N729</f>
        <v>0</v>
      </c>
      <c r="O724" s="35">
        <f t="shared" si="589"/>
        <v>0</v>
      </c>
      <c r="P724" s="35">
        <f t="shared" si="589"/>
        <v>0</v>
      </c>
      <c r="Q724" s="35">
        <f t="shared" si="589"/>
        <v>0</v>
      </c>
      <c r="R724" s="35">
        <f t="shared" si="589"/>
        <v>66056</v>
      </c>
      <c r="S724" s="35">
        <f t="shared" si="589"/>
        <v>59000</v>
      </c>
      <c r="T724" s="35">
        <f t="shared" ref="T724:Y724" si="590">T725+T729</f>
        <v>0</v>
      </c>
      <c r="U724" s="35">
        <f t="shared" si="590"/>
        <v>0</v>
      </c>
      <c r="V724" s="35">
        <f t="shared" si="590"/>
        <v>0</v>
      </c>
      <c r="W724" s="35">
        <f t="shared" si="590"/>
        <v>0</v>
      </c>
      <c r="X724" s="35">
        <f t="shared" si="590"/>
        <v>66056</v>
      </c>
      <c r="Y724" s="35">
        <f t="shared" si="590"/>
        <v>59000</v>
      </c>
    </row>
    <row r="725" spans="1:25" s="20" customFormat="1" ht="20.25">
      <c r="A725" s="32" t="s">
        <v>85</v>
      </c>
      <c r="B725" s="33" t="s">
        <v>72</v>
      </c>
      <c r="C725" s="33" t="s">
        <v>22</v>
      </c>
      <c r="D725" s="113" t="s">
        <v>369</v>
      </c>
      <c r="E725" s="33"/>
      <c r="F725" s="35">
        <f t="shared" ref="F725:U730" si="591">F726</f>
        <v>500</v>
      </c>
      <c r="G725" s="35">
        <f t="shared" si="591"/>
        <v>0</v>
      </c>
      <c r="H725" s="35">
        <f t="shared" si="591"/>
        <v>0</v>
      </c>
      <c r="I725" s="35">
        <f t="shared" si="591"/>
        <v>0</v>
      </c>
      <c r="J725" s="35">
        <f t="shared" si="591"/>
        <v>0</v>
      </c>
      <c r="K725" s="35">
        <f t="shared" si="591"/>
        <v>0</v>
      </c>
      <c r="L725" s="35">
        <f t="shared" si="591"/>
        <v>500</v>
      </c>
      <c r="M725" s="35">
        <f t="shared" si="591"/>
        <v>0</v>
      </c>
      <c r="N725" s="35">
        <f t="shared" si="591"/>
        <v>0</v>
      </c>
      <c r="O725" s="35">
        <f t="shared" si="591"/>
        <v>0</v>
      </c>
      <c r="P725" s="35">
        <f t="shared" si="591"/>
        <v>0</v>
      </c>
      <c r="Q725" s="35">
        <f t="shared" si="591"/>
        <v>0</v>
      </c>
      <c r="R725" s="35">
        <f t="shared" si="591"/>
        <v>500</v>
      </c>
      <c r="S725" s="35">
        <f t="shared" si="591"/>
        <v>0</v>
      </c>
      <c r="T725" s="35">
        <f t="shared" si="591"/>
        <v>0</v>
      </c>
      <c r="U725" s="35">
        <f t="shared" si="591"/>
        <v>0</v>
      </c>
      <c r="V725" s="35">
        <f t="shared" ref="T725:Y730" si="592">V726</f>
        <v>0</v>
      </c>
      <c r="W725" s="35">
        <f t="shared" si="592"/>
        <v>0</v>
      </c>
      <c r="X725" s="35">
        <f t="shared" si="592"/>
        <v>500</v>
      </c>
      <c r="Y725" s="35">
        <f t="shared" si="592"/>
        <v>0</v>
      </c>
    </row>
    <row r="726" spans="1:25" s="20" customFormat="1" ht="33.75">
      <c r="A726" s="32" t="s">
        <v>400</v>
      </c>
      <c r="B726" s="33" t="s">
        <v>72</v>
      </c>
      <c r="C726" s="33" t="s">
        <v>22</v>
      </c>
      <c r="D726" s="113" t="s">
        <v>401</v>
      </c>
      <c r="E726" s="33"/>
      <c r="F726" s="35">
        <f t="shared" si="591"/>
        <v>500</v>
      </c>
      <c r="G726" s="35">
        <f t="shared" si="591"/>
        <v>0</v>
      </c>
      <c r="H726" s="35">
        <f t="shared" si="591"/>
        <v>0</v>
      </c>
      <c r="I726" s="35">
        <f t="shared" si="591"/>
        <v>0</v>
      </c>
      <c r="J726" s="35">
        <f t="shared" si="591"/>
        <v>0</v>
      </c>
      <c r="K726" s="35">
        <f t="shared" si="591"/>
        <v>0</v>
      </c>
      <c r="L726" s="35">
        <f t="shared" si="591"/>
        <v>500</v>
      </c>
      <c r="M726" s="35">
        <f t="shared" si="591"/>
        <v>0</v>
      </c>
      <c r="N726" s="35">
        <f t="shared" si="591"/>
        <v>0</v>
      </c>
      <c r="O726" s="35">
        <f t="shared" si="591"/>
        <v>0</v>
      </c>
      <c r="P726" s="35">
        <f t="shared" si="591"/>
        <v>0</v>
      </c>
      <c r="Q726" s="35">
        <f t="shared" si="591"/>
        <v>0</v>
      </c>
      <c r="R726" s="35">
        <f t="shared" si="591"/>
        <v>500</v>
      </c>
      <c r="S726" s="35">
        <f t="shared" si="591"/>
        <v>0</v>
      </c>
      <c r="T726" s="35">
        <f t="shared" si="592"/>
        <v>0</v>
      </c>
      <c r="U726" s="35">
        <f t="shared" si="592"/>
        <v>0</v>
      </c>
      <c r="V726" s="35">
        <f t="shared" si="592"/>
        <v>0</v>
      </c>
      <c r="W726" s="35">
        <f t="shared" si="592"/>
        <v>0</v>
      </c>
      <c r="X726" s="35">
        <f t="shared" si="592"/>
        <v>500</v>
      </c>
      <c r="Y726" s="35">
        <f t="shared" si="592"/>
        <v>0</v>
      </c>
    </row>
    <row r="727" spans="1:25" s="20" customFormat="1" ht="33.75">
      <c r="A727" s="32" t="s">
        <v>42</v>
      </c>
      <c r="B727" s="33" t="s">
        <v>72</v>
      </c>
      <c r="C727" s="33" t="s">
        <v>22</v>
      </c>
      <c r="D727" s="113" t="s">
        <v>401</v>
      </c>
      <c r="E727" s="40">
        <v>200</v>
      </c>
      <c r="F727" s="35">
        <f t="shared" si="591"/>
        <v>500</v>
      </c>
      <c r="G727" s="35">
        <f t="shared" si="591"/>
        <v>0</v>
      </c>
      <c r="H727" s="35">
        <f t="shared" si="591"/>
        <v>0</v>
      </c>
      <c r="I727" s="35">
        <f t="shared" si="591"/>
        <v>0</v>
      </c>
      <c r="J727" s="35">
        <f t="shared" si="591"/>
        <v>0</v>
      </c>
      <c r="K727" s="35">
        <f t="shared" si="591"/>
        <v>0</v>
      </c>
      <c r="L727" s="35">
        <f t="shared" si="591"/>
        <v>500</v>
      </c>
      <c r="M727" s="35">
        <f t="shared" si="591"/>
        <v>0</v>
      </c>
      <c r="N727" s="35">
        <f t="shared" si="591"/>
        <v>0</v>
      </c>
      <c r="O727" s="35">
        <f t="shared" si="591"/>
        <v>0</v>
      </c>
      <c r="P727" s="35">
        <f t="shared" si="591"/>
        <v>0</v>
      </c>
      <c r="Q727" s="35">
        <f t="shared" si="591"/>
        <v>0</v>
      </c>
      <c r="R727" s="35">
        <f t="shared" si="591"/>
        <v>500</v>
      </c>
      <c r="S727" s="35">
        <f t="shared" si="591"/>
        <v>0</v>
      </c>
      <c r="T727" s="35">
        <f t="shared" si="592"/>
        <v>0</v>
      </c>
      <c r="U727" s="35">
        <f t="shared" si="592"/>
        <v>0</v>
      </c>
      <c r="V727" s="35">
        <f t="shared" si="592"/>
        <v>0</v>
      </c>
      <c r="W727" s="35">
        <f t="shared" si="592"/>
        <v>0</v>
      </c>
      <c r="X727" s="35">
        <f t="shared" si="592"/>
        <v>500</v>
      </c>
      <c r="Y727" s="35">
        <f t="shared" si="592"/>
        <v>0</v>
      </c>
    </row>
    <row r="728" spans="1:25" s="20" customFormat="1" ht="50.25">
      <c r="A728" s="42" t="s">
        <v>43</v>
      </c>
      <c r="B728" s="33" t="s">
        <v>72</v>
      </c>
      <c r="C728" s="33" t="s">
        <v>22</v>
      </c>
      <c r="D728" s="113" t="s">
        <v>401</v>
      </c>
      <c r="E728" s="40">
        <v>240</v>
      </c>
      <c r="F728" s="35">
        <v>500</v>
      </c>
      <c r="G728" s="35"/>
      <c r="H728" s="36"/>
      <c r="I728" s="36"/>
      <c r="J728" s="36"/>
      <c r="K728" s="37"/>
      <c r="L728" s="35">
        <f>F728+H728+I728+J728+K728</f>
        <v>500</v>
      </c>
      <c r="M728" s="35">
        <f>G728+K728</f>
        <v>0</v>
      </c>
      <c r="N728" s="36"/>
      <c r="O728" s="36"/>
      <c r="P728" s="36"/>
      <c r="Q728" s="37"/>
      <c r="R728" s="35">
        <f>L728+N728+O728+P728+Q728</f>
        <v>500</v>
      </c>
      <c r="S728" s="35">
        <f>M728+Q728</f>
        <v>0</v>
      </c>
      <c r="T728" s="36"/>
      <c r="U728" s="36"/>
      <c r="V728" s="36"/>
      <c r="W728" s="37"/>
      <c r="X728" s="35">
        <f>R728+T728+U728+V728+W728</f>
        <v>500</v>
      </c>
      <c r="Y728" s="35">
        <f>S728+W728</f>
        <v>0</v>
      </c>
    </row>
    <row r="729" spans="1:25" s="20" customFormat="1" ht="50.25">
      <c r="A729" s="42" t="s">
        <v>402</v>
      </c>
      <c r="B729" s="33" t="s">
        <v>72</v>
      </c>
      <c r="C729" s="33" t="s">
        <v>22</v>
      </c>
      <c r="D729" s="113" t="s">
        <v>403</v>
      </c>
      <c r="E729" s="33"/>
      <c r="F729" s="35">
        <f t="shared" si="591"/>
        <v>65556</v>
      </c>
      <c r="G729" s="35">
        <f t="shared" si="591"/>
        <v>59000</v>
      </c>
      <c r="H729" s="35">
        <f t="shared" si="591"/>
        <v>0</v>
      </c>
      <c r="I729" s="35">
        <f t="shared" si="591"/>
        <v>0</v>
      </c>
      <c r="J729" s="35">
        <f t="shared" si="591"/>
        <v>0</v>
      </c>
      <c r="K729" s="35">
        <f t="shared" si="591"/>
        <v>0</v>
      </c>
      <c r="L729" s="35">
        <f t="shared" si="591"/>
        <v>65556</v>
      </c>
      <c r="M729" s="35">
        <f t="shared" si="591"/>
        <v>59000</v>
      </c>
      <c r="N729" s="35">
        <f t="shared" si="591"/>
        <v>0</v>
      </c>
      <c r="O729" s="35">
        <f t="shared" si="591"/>
        <v>0</v>
      </c>
      <c r="P729" s="35">
        <f t="shared" si="591"/>
        <v>0</v>
      </c>
      <c r="Q729" s="35">
        <f t="shared" si="591"/>
        <v>0</v>
      </c>
      <c r="R729" s="35">
        <f t="shared" si="591"/>
        <v>65556</v>
      </c>
      <c r="S729" s="35">
        <f t="shared" si="591"/>
        <v>59000</v>
      </c>
      <c r="T729" s="35">
        <f t="shared" si="592"/>
        <v>0</v>
      </c>
      <c r="U729" s="35">
        <f t="shared" si="592"/>
        <v>0</v>
      </c>
      <c r="V729" s="35">
        <f t="shared" si="592"/>
        <v>0</v>
      </c>
      <c r="W729" s="35">
        <f t="shared" si="592"/>
        <v>0</v>
      </c>
      <c r="X729" s="35">
        <f t="shared" si="592"/>
        <v>65556</v>
      </c>
      <c r="Y729" s="35">
        <f t="shared" si="592"/>
        <v>59000</v>
      </c>
    </row>
    <row r="730" spans="1:25" s="20" customFormat="1" ht="33.75">
      <c r="A730" s="103" t="s">
        <v>273</v>
      </c>
      <c r="B730" s="33" t="s">
        <v>72</v>
      </c>
      <c r="C730" s="33" t="s">
        <v>22</v>
      </c>
      <c r="D730" s="113" t="s">
        <v>403</v>
      </c>
      <c r="E730" s="40">
        <v>400</v>
      </c>
      <c r="F730" s="35">
        <f t="shared" si="591"/>
        <v>65556</v>
      </c>
      <c r="G730" s="35">
        <f t="shared" si="591"/>
        <v>59000</v>
      </c>
      <c r="H730" s="35">
        <f t="shared" si="591"/>
        <v>0</v>
      </c>
      <c r="I730" s="35">
        <f t="shared" si="591"/>
        <v>0</v>
      </c>
      <c r="J730" s="35">
        <f t="shared" si="591"/>
        <v>0</v>
      </c>
      <c r="K730" s="35">
        <f t="shared" si="591"/>
        <v>0</v>
      </c>
      <c r="L730" s="35">
        <f t="shared" si="591"/>
        <v>65556</v>
      </c>
      <c r="M730" s="35">
        <f t="shared" si="591"/>
        <v>59000</v>
      </c>
      <c r="N730" s="35">
        <f t="shared" si="591"/>
        <v>0</v>
      </c>
      <c r="O730" s="35">
        <f t="shared" si="591"/>
        <v>0</v>
      </c>
      <c r="P730" s="35">
        <f t="shared" si="591"/>
        <v>0</v>
      </c>
      <c r="Q730" s="35">
        <f t="shared" si="591"/>
        <v>0</v>
      </c>
      <c r="R730" s="35">
        <f t="shared" si="591"/>
        <v>65556</v>
      </c>
      <c r="S730" s="35">
        <f t="shared" si="591"/>
        <v>59000</v>
      </c>
      <c r="T730" s="35">
        <f t="shared" si="592"/>
        <v>0</v>
      </c>
      <c r="U730" s="35">
        <f t="shared" si="592"/>
        <v>0</v>
      </c>
      <c r="V730" s="35">
        <f t="shared" si="592"/>
        <v>0</v>
      </c>
      <c r="W730" s="35">
        <f t="shared" si="592"/>
        <v>0</v>
      </c>
      <c r="X730" s="35">
        <f t="shared" si="592"/>
        <v>65556</v>
      </c>
      <c r="Y730" s="35">
        <f t="shared" si="592"/>
        <v>59000</v>
      </c>
    </row>
    <row r="731" spans="1:25" s="20" customFormat="1" ht="20.25">
      <c r="A731" s="103" t="s">
        <v>271</v>
      </c>
      <c r="B731" s="33" t="s">
        <v>72</v>
      </c>
      <c r="C731" s="33" t="s">
        <v>22</v>
      </c>
      <c r="D731" s="113" t="s">
        <v>403</v>
      </c>
      <c r="E731" s="40">
        <v>410</v>
      </c>
      <c r="F731" s="35">
        <v>65556</v>
      </c>
      <c r="G731" s="35">
        <v>59000</v>
      </c>
      <c r="H731" s="36"/>
      <c r="I731" s="36"/>
      <c r="J731" s="36"/>
      <c r="K731" s="37"/>
      <c r="L731" s="35">
        <f>F731+H731+I731+J731+K731</f>
        <v>65556</v>
      </c>
      <c r="M731" s="35">
        <f>G731+K731</f>
        <v>59000</v>
      </c>
      <c r="N731" s="36"/>
      <c r="O731" s="36"/>
      <c r="P731" s="36"/>
      <c r="Q731" s="37"/>
      <c r="R731" s="35">
        <f>L731+N731+O731+P731+Q731</f>
        <v>65556</v>
      </c>
      <c r="S731" s="35">
        <f>M731+Q731</f>
        <v>59000</v>
      </c>
      <c r="T731" s="36"/>
      <c r="U731" s="36"/>
      <c r="V731" s="36"/>
      <c r="W731" s="37"/>
      <c r="X731" s="35">
        <f>R731+T731+U731+V731+W731</f>
        <v>65556</v>
      </c>
      <c r="Y731" s="35">
        <f>S731+W731</f>
        <v>59000</v>
      </c>
    </row>
    <row r="732" spans="1:25" s="20" customFormat="1" ht="20.25">
      <c r="A732" s="32"/>
      <c r="B732" s="33"/>
      <c r="C732" s="33"/>
      <c r="D732" s="33"/>
      <c r="E732" s="33"/>
      <c r="F732" s="93"/>
      <c r="G732" s="93"/>
      <c r="H732" s="93"/>
      <c r="I732" s="93"/>
      <c r="J732" s="93"/>
      <c r="K732" s="93"/>
      <c r="L732" s="93"/>
      <c r="M732" s="93"/>
      <c r="N732" s="93"/>
      <c r="O732" s="93"/>
      <c r="P732" s="93"/>
      <c r="Q732" s="93"/>
      <c r="R732" s="93">
        <v>0</v>
      </c>
      <c r="S732" s="93"/>
      <c r="T732" s="93"/>
      <c r="U732" s="93"/>
      <c r="V732" s="93"/>
      <c r="W732" s="93"/>
      <c r="X732" s="93">
        <v>0</v>
      </c>
      <c r="Y732" s="93"/>
    </row>
    <row r="733" spans="1:25" s="31" customFormat="1" ht="37.5">
      <c r="A733" s="25" t="s">
        <v>404</v>
      </c>
      <c r="B733" s="26" t="s">
        <v>72</v>
      </c>
      <c r="C733" s="26" t="s">
        <v>206</v>
      </c>
      <c r="D733" s="44"/>
      <c r="E733" s="26"/>
      <c r="F733" s="28">
        <f>F734+F738+F756</f>
        <v>247128</v>
      </c>
      <c r="G733" s="28">
        <f>G734+G738+G756</f>
        <v>201249</v>
      </c>
      <c r="H733" s="28">
        <f t="shared" ref="H733:M733" si="593">H734+H738+H756</f>
        <v>0</v>
      </c>
      <c r="I733" s="28">
        <f t="shared" si="593"/>
        <v>0</v>
      </c>
      <c r="J733" s="28">
        <f t="shared" si="593"/>
        <v>0</v>
      </c>
      <c r="K733" s="28">
        <f t="shared" si="593"/>
        <v>0</v>
      </c>
      <c r="L733" s="28">
        <f t="shared" si="593"/>
        <v>247128</v>
      </c>
      <c r="M733" s="28">
        <f t="shared" si="593"/>
        <v>201249</v>
      </c>
      <c r="N733" s="28">
        <f t="shared" ref="N733:S733" si="594">N734+N738+N756</f>
        <v>0</v>
      </c>
      <c r="O733" s="28">
        <f t="shared" si="594"/>
        <v>0</v>
      </c>
      <c r="P733" s="28">
        <f t="shared" si="594"/>
        <v>0</v>
      </c>
      <c r="Q733" s="28">
        <f t="shared" si="594"/>
        <v>0</v>
      </c>
      <c r="R733" s="28">
        <f t="shared" si="594"/>
        <v>247128</v>
      </c>
      <c r="S733" s="28">
        <f t="shared" si="594"/>
        <v>201249</v>
      </c>
      <c r="T733" s="28">
        <f t="shared" ref="T733:Y733" si="595">T734+T738+T756</f>
        <v>0</v>
      </c>
      <c r="U733" s="28">
        <f t="shared" si="595"/>
        <v>0</v>
      </c>
      <c r="V733" s="28">
        <f t="shared" si="595"/>
        <v>0</v>
      </c>
      <c r="W733" s="28">
        <f t="shared" si="595"/>
        <v>0</v>
      </c>
      <c r="X733" s="28">
        <f t="shared" si="595"/>
        <v>247128</v>
      </c>
      <c r="Y733" s="28">
        <f t="shared" si="595"/>
        <v>201249</v>
      </c>
    </row>
    <row r="734" spans="1:25" s="31" customFormat="1" ht="33.75">
      <c r="A734" s="32" t="s">
        <v>405</v>
      </c>
      <c r="B734" s="33" t="s">
        <v>72</v>
      </c>
      <c r="C734" s="33" t="s">
        <v>206</v>
      </c>
      <c r="D734" s="113" t="s">
        <v>114</v>
      </c>
      <c r="E734" s="33"/>
      <c r="F734" s="35">
        <f t="shared" ref="F734:U736" si="596">F735</f>
        <v>1111</v>
      </c>
      <c r="G734" s="35">
        <f t="shared" si="596"/>
        <v>1055</v>
      </c>
      <c r="H734" s="35">
        <f t="shared" si="596"/>
        <v>0</v>
      </c>
      <c r="I734" s="35">
        <f t="shared" si="596"/>
        <v>0</v>
      </c>
      <c r="J734" s="35">
        <f t="shared" si="596"/>
        <v>0</v>
      </c>
      <c r="K734" s="35">
        <f t="shared" si="596"/>
        <v>0</v>
      </c>
      <c r="L734" s="35">
        <f t="shared" si="596"/>
        <v>1111</v>
      </c>
      <c r="M734" s="35">
        <f t="shared" si="596"/>
        <v>1055</v>
      </c>
      <c r="N734" s="35">
        <f t="shared" si="596"/>
        <v>0</v>
      </c>
      <c r="O734" s="35">
        <f t="shared" si="596"/>
        <v>0</v>
      </c>
      <c r="P734" s="35">
        <f t="shared" si="596"/>
        <v>0</v>
      </c>
      <c r="Q734" s="35">
        <f t="shared" si="596"/>
        <v>0</v>
      </c>
      <c r="R734" s="35">
        <f t="shared" si="596"/>
        <v>1111</v>
      </c>
      <c r="S734" s="35">
        <f t="shared" si="596"/>
        <v>1055</v>
      </c>
      <c r="T734" s="35">
        <f t="shared" si="596"/>
        <v>0</v>
      </c>
      <c r="U734" s="35">
        <f t="shared" si="596"/>
        <v>0</v>
      </c>
      <c r="V734" s="35">
        <f t="shared" ref="T734:Y736" si="597">V735</f>
        <v>0</v>
      </c>
      <c r="W734" s="35">
        <f t="shared" si="597"/>
        <v>0</v>
      </c>
      <c r="X734" s="35">
        <f t="shared" si="597"/>
        <v>1111</v>
      </c>
      <c r="Y734" s="35">
        <f t="shared" si="597"/>
        <v>1055</v>
      </c>
    </row>
    <row r="735" spans="1:25" s="31" customFormat="1" ht="132.75">
      <c r="A735" s="32" t="s">
        <v>406</v>
      </c>
      <c r="B735" s="33" t="s">
        <v>72</v>
      </c>
      <c r="C735" s="33" t="s">
        <v>206</v>
      </c>
      <c r="D735" s="113" t="s">
        <v>407</v>
      </c>
      <c r="E735" s="33"/>
      <c r="F735" s="35">
        <f t="shared" si="596"/>
        <v>1111</v>
      </c>
      <c r="G735" s="35">
        <f t="shared" si="596"/>
        <v>1055</v>
      </c>
      <c r="H735" s="35">
        <f t="shared" si="596"/>
        <v>0</v>
      </c>
      <c r="I735" s="35">
        <f t="shared" si="596"/>
        <v>0</v>
      </c>
      <c r="J735" s="35">
        <f t="shared" si="596"/>
        <v>0</v>
      </c>
      <c r="K735" s="35">
        <f t="shared" si="596"/>
        <v>0</v>
      </c>
      <c r="L735" s="35">
        <f t="shared" si="596"/>
        <v>1111</v>
      </c>
      <c r="M735" s="35">
        <f t="shared" si="596"/>
        <v>1055</v>
      </c>
      <c r="N735" s="35">
        <f t="shared" si="596"/>
        <v>0</v>
      </c>
      <c r="O735" s="35">
        <f t="shared" si="596"/>
        <v>0</v>
      </c>
      <c r="P735" s="35">
        <f t="shared" si="596"/>
        <v>0</v>
      </c>
      <c r="Q735" s="35">
        <f t="shared" si="596"/>
        <v>0</v>
      </c>
      <c r="R735" s="35">
        <f t="shared" si="596"/>
        <v>1111</v>
      </c>
      <c r="S735" s="35">
        <f t="shared" si="596"/>
        <v>1055</v>
      </c>
      <c r="T735" s="35">
        <f t="shared" si="597"/>
        <v>0</v>
      </c>
      <c r="U735" s="35">
        <f t="shared" si="597"/>
        <v>0</v>
      </c>
      <c r="V735" s="35">
        <f t="shared" si="597"/>
        <v>0</v>
      </c>
      <c r="W735" s="35">
        <f t="shared" si="597"/>
        <v>0</v>
      </c>
      <c r="X735" s="35">
        <f t="shared" si="597"/>
        <v>1111</v>
      </c>
      <c r="Y735" s="35">
        <f t="shared" si="597"/>
        <v>1055</v>
      </c>
    </row>
    <row r="736" spans="1:25" s="31" customFormat="1" ht="33.75">
      <c r="A736" s="32" t="s">
        <v>42</v>
      </c>
      <c r="B736" s="33" t="s">
        <v>72</v>
      </c>
      <c r="C736" s="33" t="s">
        <v>206</v>
      </c>
      <c r="D736" s="113" t="s">
        <v>407</v>
      </c>
      <c r="E736" s="40">
        <v>200</v>
      </c>
      <c r="F736" s="35">
        <f t="shared" si="596"/>
        <v>1111</v>
      </c>
      <c r="G736" s="35">
        <f t="shared" si="596"/>
        <v>1055</v>
      </c>
      <c r="H736" s="35">
        <f t="shared" si="596"/>
        <v>0</v>
      </c>
      <c r="I736" s="35">
        <f t="shared" si="596"/>
        <v>0</v>
      </c>
      <c r="J736" s="35">
        <f t="shared" si="596"/>
        <v>0</v>
      </c>
      <c r="K736" s="35">
        <f t="shared" si="596"/>
        <v>0</v>
      </c>
      <c r="L736" s="35">
        <f t="shared" si="596"/>
        <v>1111</v>
      </c>
      <c r="M736" s="35">
        <f t="shared" si="596"/>
        <v>1055</v>
      </c>
      <c r="N736" s="35">
        <f t="shared" si="596"/>
        <v>0</v>
      </c>
      <c r="O736" s="35">
        <f t="shared" si="596"/>
        <v>0</v>
      </c>
      <c r="P736" s="35">
        <f t="shared" si="596"/>
        <v>0</v>
      </c>
      <c r="Q736" s="35">
        <f t="shared" si="596"/>
        <v>0</v>
      </c>
      <c r="R736" s="35">
        <f t="shared" si="596"/>
        <v>1111</v>
      </c>
      <c r="S736" s="35">
        <f t="shared" si="596"/>
        <v>1055</v>
      </c>
      <c r="T736" s="35">
        <f t="shared" si="597"/>
        <v>0</v>
      </c>
      <c r="U736" s="35">
        <f t="shared" si="597"/>
        <v>0</v>
      </c>
      <c r="V736" s="35">
        <f t="shared" si="597"/>
        <v>0</v>
      </c>
      <c r="W736" s="35">
        <f t="shared" si="597"/>
        <v>0</v>
      </c>
      <c r="X736" s="35">
        <f t="shared" si="597"/>
        <v>1111</v>
      </c>
      <c r="Y736" s="35">
        <f t="shared" si="597"/>
        <v>1055</v>
      </c>
    </row>
    <row r="737" spans="1:25" s="31" customFormat="1" ht="50.25">
      <c r="A737" s="32" t="s">
        <v>43</v>
      </c>
      <c r="B737" s="33" t="s">
        <v>72</v>
      </c>
      <c r="C737" s="33" t="s">
        <v>206</v>
      </c>
      <c r="D737" s="113" t="s">
        <v>407</v>
      </c>
      <c r="E737" s="40">
        <v>240</v>
      </c>
      <c r="F737" s="35">
        <v>1111</v>
      </c>
      <c r="G737" s="35">
        <v>1055</v>
      </c>
      <c r="H737" s="36"/>
      <c r="I737" s="36"/>
      <c r="J737" s="36"/>
      <c r="K737" s="37"/>
      <c r="L737" s="35">
        <f>F737+H737+I737+J737+K737</f>
        <v>1111</v>
      </c>
      <c r="M737" s="35">
        <f>G737+K737</f>
        <v>1055</v>
      </c>
      <c r="N737" s="36"/>
      <c r="O737" s="36"/>
      <c r="P737" s="36"/>
      <c r="Q737" s="37"/>
      <c r="R737" s="35">
        <f>L737+N737+O737+P737+Q737</f>
        <v>1111</v>
      </c>
      <c r="S737" s="35">
        <f>M737+Q737</f>
        <v>1055</v>
      </c>
      <c r="T737" s="36"/>
      <c r="U737" s="36"/>
      <c r="V737" s="36"/>
      <c r="W737" s="37"/>
      <c r="X737" s="35">
        <f>R737+T737+U737+V737+W737</f>
        <v>1111</v>
      </c>
      <c r="Y737" s="35">
        <f>S737+W737</f>
        <v>1055</v>
      </c>
    </row>
    <row r="738" spans="1:25" s="41" customFormat="1" ht="49.5">
      <c r="A738" s="32" t="s">
        <v>408</v>
      </c>
      <c r="B738" s="33" t="s">
        <v>72</v>
      </c>
      <c r="C738" s="33" t="s">
        <v>206</v>
      </c>
      <c r="D738" s="33" t="s">
        <v>368</v>
      </c>
      <c r="E738" s="33" t="s">
        <v>409</v>
      </c>
      <c r="F738" s="35">
        <f>F739+F749+F746+F753</f>
        <v>237962</v>
      </c>
      <c r="G738" s="35">
        <f>G739+G749+G746+G753</f>
        <v>194153</v>
      </c>
      <c r="H738" s="35">
        <f t="shared" ref="H738:M738" si="598">H739+H749+H746+H753</f>
        <v>0</v>
      </c>
      <c r="I738" s="35">
        <f t="shared" si="598"/>
        <v>0</v>
      </c>
      <c r="J738" s="35">
        <f t="shared" si="598"/>
        <v>0</v>
      </c>
      <c r="K738" s="35">
        <f t="shared" si="598"/>
        <v>0</v>
      </c>
      <c r="L738" s="35">
        <f t="shared" si="598"/>
        <v>237962</v>
      </c>
      <c r="M738" s="35">
        <f t="shared" si="598"/>
        <v>194153</v>
      </c>
      <c r="N738" s="35">
        <f t="shared" ref="N738:S738" si="599">N739+N749+N746+N753</f>
        <v>0</v>
      </c>
      <c r="O738" s="35">
        <f t="shared" si="599"/>
        <v>0</v>
      </c>
      <c r="P738" s="35">
        <f t="shared" si="599"/>
        <v>0</v>
      </c>
      <c r="Q738" s="35">
        <f t="shared" si="599"/>
        <v>0</v>
      </c>
      <c r="R738" s="35">
        <f t="shared" si="599"/>
        <v>237962</v>
      </c>
      <c r="S738" s="35">
        <f t="shared" si="599"/>
        <v>194153</v>
      </c>
      <c r="T738" s="35">
        <f t="shared" ref="T738:Y738" si="600">T739+T749+T746+T753</f>
        <v>0</v>
      </c>
      <c r="U738" s="35">
        <f t="shared" si="600"/>
        <v>0</v>
      </c>
      <c r="V738" s="35">
        <f t="shared" si="600"/>
        <v>0</v>
      </c>
      <c r="W738" s="35">
        <f t="shared" si="600"/>
        <v>0</v>
      </c>
      <c r="X738" s="35">
        <f t="shared" si="600"/>
        <v>237962</v>
      </c>
      <c r="Y738" s="35">
        <f t="shared" si="600"/>
        <v>194153</v>
      </c>
    </row>
    <row r="739" spans="1:25" s="41" customFormat="1" ht="16.5">
      <c r="A739" s="48" t="s">
        <v>85</v>
      </c>
      <c r="B739" s="33" t="s">
        <v>72</v>
      </c>
      <c r="C739" s="33" t="s">
        <v>206</v>
      </c>
      <c r="D739" s="33" t="s">
        <v>369</v>
      </c>
      <c r="E739" s="33"/>
      <c r="F739" s="35">
        <f>F740+F743</f>
        <v>14505</v>
      </c>
      <c r="G739" s="35">
        <f>G740+G743</f>
        <v>0</v>
      </c>
      <c r="H739" s="35">
        <f t="shared" ref="H739:M739" si="601">H740+H743</f>
        <v>0</v>
      </c>
      <c r="I739" s="35">
        <f t="shared" si="601"/>
        <v>0</v>
      </c>
      <c r="J739" s="35">
        <f t="shared" si="601"/>
        <v>0</v>
      </c>
      <c r="K739" s="35">
        <f t="shared" si="601"/>
        <v>0</v>
      </c>
      <c r="L739" s="35">
        <f t="shared" si="601"/>
        <v>14505</v>
      </c>
      <c r="M739" s="35">
        <f t="shared" si="601"/>
        <v>0</v>
      </c>
      <c r="N739" s="35">
        <f t="shared" ref="N739:S739" si="602">N740+N743</f>
        <v>0</v>
      </c>
      <c r="O739" s="35">
        <f t="shared" si="602"/>
        <v>0</v>
      </c>
      <c r="P739" s="35">
        <f t="shared" si="602"/>
        <v>0</v>
      </c>
      <c r="Q739" s="35">
        <f t="shared" si="602"/>
        <v>0</v>
      </c>
      <c r="R739" s="35">
        <f t="shared" si="602"/>
        <v>14505</v>
      </c>
      <c r="S739" s="35">
        <f t="shared" si="602"/>
        <v>0</v>
      </c>
      <c r="T739" s="35">
        <f t="shared" ref="T739:Y739" si="603">T740+T743</f>
        <v>0</v>
      </c>
      <c r="U739" s="35">
        <f t="shared" si="603"/>
        <v>0</v>
      </c>
      <c r="V739" s="35">
        <f t="shared" si="603"/>
        <v>0</v>
      </c>
      <c r="W739" s="35">
        <f t="shared" si="603"/>
        <v>0</v>
      </c>
      <c r="X739" s="35">
        <f t="shared" si="603"/>
        <v>14505</v>
      </c>
      <c r="Y739" s="35">
        <f t="shared" si="603"/>
        <v>0</v>
      </c>
    </row>
    <row r="740" spans="1:25" s="41" customFormat="1" ht="33">
      <c r="A740" s="48" t="s">
        <v>410</v>
      </c>
      <c r="B740" s="33" t="s">
        <v>72</v>
      </c>
      <c r="C740" s="33" t="s">
        <v>206</v>
      </c>
      <c r="D740" s="33" t="s">
        <v>411</v>
      </c>
      <c r="E740" s="33"/>
      <c r="F740" s="35">
        <f>F741</f>
        <v>14059</v>
      </c>
      <c r="G740" s="35">
        <f>G741</f>
        <v>0</v>
      </c>
      <c r="H740" s="35">
        <f t="shared" ref="H740:W741" si="604">H741</f>
        <v>0</v>
      </c>
      <c r="I740" s="35">
        <f t="shared" si="604"/>
        <v>0</v>
      </c>
      <c r="J740" s="35">
        <f t="shared" si="604"/>
        <v>0</v>
      </c>
      <c r="K740" s="35">
        <f t="shared" si="604"/>
        <v>0</v>
      </c>
      <c r="L740" s="35">
        <f t="shared" si="604"/>
        <v>14059</v>
      </c>
      <c r="M740" s="35">
        <f t="shared" si="604"/>
        <v>0</v>
      </c>
      <c r="N740" s="35">
        <f t="shared" si="604"/>
        <v>0</v>
      </c>
      <c r="O740" s="35">
        <f t="shared" si="604"/>
        <v>0</v>
      </c>
      <c r="P740" s="35">
        <f t="shared" si="604"/>
        <v>0</v>
      </c>
      <c r="Q740" s="35">
        <f t="shared" si="604"/>
        <v>0</v>
      </c>
      <c r="R740" s="35">
        <f t="shared" si="604"/>
        <v>14059</v>
      </c>
      <c r="S740" s="35">
        <f t="shared" si="604"/>
        <v>0</v>
      </c>
      <c r="T740" s="35">
        <f t="shared" si="604"/>
        <v>0</v>
      </c>
      <c r="U740" s="35">
        <f t="shared" si="604"/>
        <v>0</v>
      </c>
      <c r="V740" s="35">
        <f t="shared" si="604"/>
        <v>0</v>
      </c>
      <c r="W740" s="35">
        <f t="shared" si="604"/>
        <v>0</v>
      </c>
      <c r="X740" s="35">
        <f t="shared" ref="T740:Y741" si="605">X741</f>
        <v>14059</v>
      </c>
      <c r="Y740" s="35">
        <f t="shared" si="605"/>
        <v>0</v>
      </c>
    </row>
    <row r="741" spans="1:25" s="41" customFormat="1" ht="33">
      <c r="A741" s="32" t="s">
        <v>42</v>
      </c>
      <c r="B741" s="33" t="s">
        <v>72</v>
      </c>
      <c r="C741" s="33" t="s">
        <v>206</v>
      </c>
      <c r="D741" s="33" t="s">
        <v>411</v>
      </c>
      <c r="E741" s="40">
        <v>200</v>
      </c>
      <c r="F741" s="35">
        <f>F742</f>
        <v>14059</v>
      </c>
      <c r="G741" s="35">
        <f>G742</f>
        <v>0</v>
      </c>
      <c r="H741" s="35">
        <f t="shared" si="604"/>
        <v>0</v>
      </c>
      <c r="I741" s="35">
        <f t="shared" si="604"/>
        <v>0</v>
      </c>
      <c r="J741" s="35">
        <f t="shared" si="604"/>
        <v>0</v>
      </c>
      <c r="K741" s="35">
        <f t="shared" si="604"/>
        <v>0</v>
      </c>
      <c r="L741" s="35">
        <f t="shared" si="604"/>
        <v>14059</v>
      </c>
      <c r="M741" s="35">
        <f t="shared" si="604"/>
        <v>0</v>
      </c>
      <c r="N741" s="35">
        <f t="shared" si="604"/>
        <v>0</v>
      </c>
      <c r="O741" s="35">
        <f t="shared" si="604"/>
        <v>0</v>
      </c>
      <c r="P741" s="35">
        <f t="shared" si="604"/>
        <v>0</v>
      </c>
      <c r="Q741" s="35">
        <f t="shared" si="604"/>
        <v>0</v>
      </c>
      <c r="R741" s="35">
        <f t="shared" si="604"/>
        <v>14059</v>
      </c>
      <c r="S741" s="35">
        <f t="shared" si="604"/>
        <v>0</v>
      </c>
      <c r="T741" s="35">
        <f t="shared" si="605"/>
        <v>0</v>
      </c>
      <c r="U741" s="35">
        <f t="shared" si="605"/>
        <v>0</v>
      </c>
      <c r="V741" s="35">
        <f t="shared" si="605"/>
        <v>0</v>
      </c>
      <c r="W741" s="35">
        <f t="shared" si="605"/>
        <v>0</v>
      </c>
      <c r="X741" s="35">
        <f t="shared" si="605"/>
        <v>14059</v>
      </c>
      <c r="Y741" s="35">
        <f t="shared" si="605"/>
        <v>0</v>
      </c>
    </row>
    <row r="742" spans="1:25" s="41" customFormat="1" ht="49.5">
      <c r="A742" s="42" t="s">
        <v>43</v>
      </c>
      <c r="B742" s="33" t="s">
        <v>72</v>
      </c>
      <c r="C742" s="33" t="s">
        <v>206</v>
      </c>
      <c r="D742" s="33" t="s">
        <v>411</v>
      </c>
      <c r="E742" s="40">
        <v>240</v>
      </c>
      <c r="F742" s="35">
        <v>14059</v>
      </c>
      <c r="G742" s="35"/>
      <c r="H742" s="36"/>
      <c r="I742" s="36"/>
      <c r="J742" s="36"/>
      <c r="K742" s="37"/>
      <c r="L742" s="35">
        <f>F742+H742+I742+J742+K742</f>
        <v>14059</v>
      </c>
      <c r="M742" s="35">
        <f>G742+K742</f>
        <v>0</v>
      </c>
      <c r="N742" s="36"/>
      <c r="O742" s="36"/>
      <c r="P742" s="36"/>
      <c r="Q742" s="37"/>
      <c r="R742" s="35">
        <f>L742+N742+O742+P742+Q742</f>
        <v>14059</v>
      </c>
      <c r="S742" s="35">
        <f>M742+Q742</f>
        <v>0</v>
      </c>
      <c r="T742" s="36"/>
      <c r="U742" s="36"/>
      <c r="V742" s="36"/>
      <c r="W742" s="37"/>
      <c r="X742" s="35">
        <f>R742+T742+U742+V742+W742</f>
        <v>14059</v>
      </c>
      <c r="Y742" s="35">
        <f>S742+W742</f>
        <v>0</v>
      </c>
    </row>
    <row r="743" spans="1:25" s="41" customFormat="1" ht="16.5">
      <c r="A743" s="32" t="s">
        <v>292</v>
      </c>
      <c r="B743" s="118" t="s">
        <v>72</v>
      </c>
      <c r="C743" s="118" t="s">
        <v>206</v>
      </c>
      <c r="D743" s="118" t="s">
        <v>412</v>
      </c>
      <c r="E743" s="118"/>
      <c r="F743" s="35">
        <f>F744</f>
        <v>446</v>
      </c>
      <c r="G743" s="35">
        <f>G744</f>
        <v>0</v>
      </c>
      <c r="H743" s="35">
        <f t="shared" ref="H743:W744" si="606">H744</f>
        <v>0</v>
      </c>
      <c r="I743" s="35">
        <f t="shared" si="606"/>
        <v>0</v>
      </c>
      <c r="J743" s="35">
        <f t="shared" si="606"/>
        <v>0</v>
      </c>
      <c r="K743" s="35">
        <f t="shared" si="606"/>
        <v>0</v>
      </c>
      <c r="L743" s="35">
        <f t="shared" si="606"/>
        <v>446</v>
      </c>
      <c r="M743" s="35">
        <f t="shared" si="606"/>
        <v>0</v>
      </c>
      <c r="N743" s="35">
        <f t="shared" si="606"/>
        <v>0</v>
      </c>
      <c r="O743" s="35">
        <f t="shared" si="606"/>
        <v>0</v>
      </c>
      <c r="P743" s="35">
        <f t="shared" si="606"/>
        <v>0</v>
      </c>
      <c r="Q743" s="35">
        <f t="shared" si="606"/>
        <v>0</v>
      </c>
      <c r="R743" s="35">
        <f t="shared" si="606"/>
        <v>446</v>
      </c>
      <c r="S743" s="35">
        <f t="shared" si="606"/>
        <v>0</v>
      </c>
      <c r="T743" s="35">
        <f t="shared" si="606"/>
        <v>0</v>
      </c>
      <c r="U743" s="35">
        <f t="shared" si="606"/>
        <v>0</v>
      </c>
      <c r="V743" s="35">
        <f t="shared" si="606"/>
        <v>0</v>
      </c>
      <c r="W743" s="35">
        <f t="shared" si="606"/>
        <v>0</v>
      </c>
      <c r="X743" s="35">
        <f t="shared" ref="T743:Y744" si="607">X744</f>
        <v>446</v>
      </c>
      <c r="Y743" s="35">
        <f t="shared" si="607"/>
        <v>0</v>
      </c>
    </row>
    <row r="744" spans="1:25" s="41" customFormat="1" ht="33">
      <c r="A744" s="32" t="s">
        <v>42</v>
      </c>
      <c r="B744" s="33" t="s">
        <v>72</v>
      </c>
      <c r="C744" s="33" t="s">
        <v>206</v>
      </c>
      <c r="D744" s="33" t="s">
        <v>412</v>
      </c>
      <c r="E744" s="40">
        <v>200</v>
      </c>
      <c r="F744" s="35">
        <f>F745</f>
        <v>446</v>
      </c>
      <c r="G744" s="35">
        <f>G745</f>
        <v>0</v>
      </c>
      <c r="H744" s="35">
        <f t="shared" si="606"/>
        <v>0</v>
      </c>
      <c r="I744" s="35">
        <f t="shared" si="606"/>
        <v>0</v>
      </c>
      <c r="J744" s="35">
        <f t="shared" si="606"/>
        <v>0</v>
      </c>
      <c r="K744" s="35">
        <f t="shared" si="606"/>
        <v>0</v>
      </c>
      <c r="L744" s="35">
        <f t="shared" si="606"/>
        <v>446</v>
      </c>
      <c r="M744" s="35">
        <f t="shared" si="606"/>
        <v>0</v>
      </c>
      <c r="N744" s="35">
        <f t="shared" si="606"/>
        <v>0</v>
      </c>
      <c r="O744" s="35">
        <f t="shared" si="606"/>
        <v>0</v>
      </c>
      <c r="P744" s="35">
        <f t="shared" si="606"/>
        <v>0</v>
      </c>
      <c r="Q744" s="35">
        <f t="shared" si="606"/>
        <v>0</v>
      </c>
      <c r="R744" s="35">
        <f t="shared" si="606"/>
        <v>446</v>
      </c>
      <c r="S744" s="35">
        <f t="shared" si="606"/>
        <v>0</v>
      </c>
      <c r="T744" s="35">
        <f t="shared" si="607"/>
        <v>0</v>
      </c>
      <c r="U744" s="35">
        <f t="shared" si="607"/>
        <v>0</v>
      </c>
      <c r="V744" s="35">
        <f t="shared" si="607"/>
        <v>0</v>
      </c>
      <c r="W744" s="35">
        <f t="shared" si="607"/>
        <v>0</v>
      </c>
      <c r="X744" s="35">
        <f t="shared" si="607"/>
        <v>446</v>
      </c>
      <c r="Y744" s="35">
        <f t="shared" si="607"/>
        <v>0</v>
      </c>
    </row>
    <row r="745" spans="1:25" s="41" customFormat="1" ht="49.5">
      <c r="A745" s="32" t="s">
        <v>43</v>
      </c>
      <c r="B745" s="33" t="s">
        <v>72</v>
      </c>
      <c r="C745" s="33" t="s">
        <v>206</v>
      </c>
      <c r="D745" s="33" t="s">
        <v>412</v>
      </c>
      <c r="E745" s="40">
        <v>240</v>
      </c>
      <c r="F745" s="35">
        <v>446</v>
      </c>
      <c r="G745" s="35"/>
      <c r="H745" s="36"/>
      <c r="I745" s="36"/>
      <c r="J745" s="36"/>
      <c r="K745" s="37"/>
      <c r="L745" s="35">
        <f>F745+H745+I745+J745+K745</f>
        <v>446</v>
      </c>
      <c r="M745" s="35">
        <f>G745+K745</f>
        <v>0</v>
      </c>
      <c r="N745" s="36"/>
      <c r="O745" s="36"/>
      <c r="P745" s="36"/>
      <c r="Q745" s="37"/>
      <c r="R745" s="35">
        <f>L745+N745+O745+P745+Q745</f>
        <v>446</v>
      </c>
      <c r="S745" s="35">
        <f>M745+Q745</f>
        <v>0</v>
      </c>
      <c r="T745" s="36"/>
      <c r="U745" s="36"/>
      <c r="V745" s="36"/>
      <c r="W745" s="37"/>
      <c r="X745" s="35">
        <f>R745+T745+U745+V745+W745</f>
        <v>446</v>
      </c>
      <c r="Y745" s="35">
        <f>S745+W745</f>
        <v>0</v>
      </c>
    </row>
    <row r="746" spans="1:25" s="57" customFormat="1" ht="66" hidden="1">
      <c r="A746" s="32" t="s">
        <v>413</v>
      </c>
      <c r="B746" s="33" t="s">
        <v>72</v>
      </c>
      <c r="C746" s="33" t="s">
        <v>206</v>
      </c>
      <c r="D746" s="33" t="s">
        <v>414</v>
      </c>
      <c r="E746" s="33"/>
      <c r="F746" s="35">
        <f>F747</f>
        <v>0</v>
      </c>
      <c r="G746" s="35">
        <f>G747</f>
        <v>0</v>
      </c>
      <c r="H746" s="56">
        <f t="shared" ref="H746:W747" si="608">H747</f>
        <v>0</v>
      </c>
      <c r="I746" s="56">
        <f t="shared" si="608"/>
        <v>0</v>
      </c>
      <c r="J746" s="56">
        <f t="shared" si="608"/>
        <v>0</v>
      </c>
      <c r="K746" s="56">
        <f t="shared" si="608"/>
        <v>0</v>
      </c>
      <c r="L746" s="56">
        <f t="shared" si="608"/>
        <v>0</v>
      </c>
      <c r="M746" s="56">
        <f t="shared" si="608"/>
        <v>0</v>
      </c>
      <c r="N746" s="56">
        <f t="shared" si="608"/>
        <v>0</v>
      </c>
      <c r="O746" s="56">
        <f t="shared" si="608"/>
        <v>0</v>
      </c>
      <c r="P746" s="56">
        <f t="shared" si="608"/>
        <v>0</v>
      </c>
      <c r="Q746" s="56">
        <f t="shared" si="608"/>
        <v>0</v>
      </c>
      <c r="R746" s="56">
        <f t="shared" si="608"/>
        <v>0</v>
      </c>
      <c r="S746" s="56">
        <f t="shared" si="608"/>
        <v>0</v>
      </c>
      <c r="T746" s="56">
        <f t="shared" si="608"/>
        <v>0</v>
      </c>
      <c r="U746" s="56">
        <f t="shared" si="608"/>
        <v>0</v>
      </c>
      <c r="V746" s="56">
        <f t="shared" si="608"/>
        <v>0</v>
      </c>
      <c r="W746" s="56">
        <f t="shared" si="608"/>
        <v>0</v>
      </c>
      <c r="X746" s="56">
        <f t="shared" ref="T746:Y747" si="609">X747</f>
        <v>0</v>
      </c>
      <c r="Y746" s="56">
        <f t="shared" si="609"/>
        <v>0</v>
      </c>
    </row>
    <row r="747" spans="1:25" s="57" customFormat="1" ht="33" hidden="1">
      <c r="A747" s="32" t="s">
        <v>42</v>
      </c>
      <c r="B747" s="33" t="s">
        <v>72</v>
      </c>
      <c r="C747" s="33" t="s">
        <v>206</v>
      </c>
      <c r="D747" s="33" t="s">
        <v>414</v>
      </c>
      <c r="E747" s="40">
        <v>200</v>
      </c>
      <c r="F747" s="35">
        <f>F748</f>
        <v>0</v>
      </c>
      <c r="G747" s="35">
        <f>G748</f>
        <v>0</v>
      </c>
      <c r="H747" s="56">
        <f t="shared" si="608"/>
        <v>0</v>
      </c>
      <c r="I747" s="56">
        <f t="shared" si="608"/>
        <v>0</v>
      </c>
      <c r="J747" s="56">
        <f t="shared" si="608"/>
        <v>0</v>
      </c>
      <c r="K747" s="56">
        <f t="shared" si="608"/>
        <v>0</v>
      </c>
      <c r="L747" s="56">
        <f t="shared" si="608"/>
        <v>0</v>
      </c>
      <c r="M747" s="56">
        <f t="shared" si="608"/>
        <v>0</v>
      </c>
      <c r="N747" s="56">
        <f t="shared" si="608"/>
        <v>0</v>
      </c>
      <c r="O747" s="56">
        <f t="shared" si="608"/>
        <v>0</v>
      </c>
      <c r="P747" s="56">
        <f t="shared" si="608"/>
        <v>0</v>
      </c>
      <c r="Q747" s="56">
        <f t="shared" si="608"/>
        <v>0</v>
      </c>
      <c r="R747" s="56">
        <f t="shared" si="608"/>
        <v>0</v>
      </c>
      <c r="S747" s="56">
        <f t="shared" si="608"/>
        <v>0</v>
      </c>
      <c r="T747" s="56">
        <f t="shared" si="609"/>
        <v>0</v>
      </c>
      <c r="U747" s="56">
        <f t="shared" si="609"/>
        <v>0</v>
      </c>
      <c r="V747" s="56">
        <f t="shared" si="609"/>
        <v>0</v>
      </c>
      <c r="W747" s="56">
        <f t="shared" si="609"/>
        <v>0</v>
      </c>
      <c r="X747" s="56">
        <f t="shared" si="609"/>
        <v>0</v>
      </c>
      <c r="Y747" s="56">
        <f t="shared" si="609"/>
        <v>0</v>
      </c>
    </row>
    <row r="748" spans="1:25" s="67" customFormat="1" ht="49.5" hidden="1">
      <c r="A748" s="72" t="s">
        <v>43</v>
      </c>
      <c r="B748" s="64" t="s">
        <v>72</v>
      </c>
      <c r="C748" s="64" t="s">
        <v>206</v>
      </c>
      <c r="D748" s="64" t="s">
        <v>414</v>
      </c>
      <c r="E748" s="66">
        <v>240</v>
      </c>
      <c r="F748" s="56"/>
      <c r="G748" s="56"/>
      <c r="H748" s="56"/>
      <c r="I748" s="56"/>
      <c r="J748" s="56"/>
      <c r="K748" s="56"/>
      <c r="L748" s="56">
        <f>F748+H748+I748+J748+K748</f>
        <v>0</v>
      </c>
      <c r="M748" s="56">
        <f>G748+K748</f>
        <v>0</v>
      </c>
      <c r="N748" s="56"/>
      <c r="O748" s="56"/>
      <c r="P748" s="56"/>
      <c r="Q748" s="56"/>
      <c r="R748" s="56">
        <f>L748+N748+O748+P748+Q748</f>
        <v>0</v>
      </c>
      <c r="S748" s="56">
        <f>M748+Q748</f>
        <v>0</v>
      </c>
      <c r="T748" s="56"/>
      <c r="U748" s="56"/>
      <c r="V748" s="56"/>
      <c r="W748" s="56"/>
      <c r="X748" s="56">
        <f>R748+T748+U748+V748+W748</f>
        <v>0</v>
      </c>
      <c r="Y748" s="56">
        <f>S748+W748</f>
        <v>0</v>
      </c>
    </row>
    <row r="749" spans="1:25" s="51" customFormat="1" ht="16.5">
      <c r="A749" s="42" t="s">
        <v>53</v>
      </c>
      <c r="B749" s="33" t="s">
        <v>72</v>
      </c>
      <c r="C749" s="33" t="s">
        <v>206</v>
      </c>
      <c r="D749" s="33" t="s">
        <v>415</v>
      </c>
      <c r="E749" s="33"/>
      <c r="F749" s="35">
        <f t="shared" ref="F749:U751" si="610">F750</f>
        <v>139</v>
      </c>
      <c r="G749" s="35">
        <f t="shared" si="610"/>
        <v>139</v>
      </c>
      <c r="H749" s="35">
        <f t="shared" si="610"/>
        <v>0</v>
      </c>
      <c r="I749" s="35">
        <f t="shared" si="610"/>
        <v>0</v>
      </c>
      <c r="J749" s="35">
        <f t="shared" si="610"/>
        <v>0</v>
      </c>
      <c r="K749" s="35">
        <f t="shared" si="610"/>
        <v>0</v>
      </c>
      <c r="L749" s="35">
        <f t="shared" si="610"/>
        <v>139</v>
      </c>
      <c r="M749" s="35">
        <f t="shared" si="610"/>
        <v>139</v>
      </c>
      <c r="N749" s="35">
        <f t="shared" si="610"/>
        <v>0</v>
      </c>
      <c r="O749" s="35">
        <f t="shared" si="610"/>
        <v>0</v>
      </c>
      <c r="P749" s="35">
        <f t="shared" si="610"/>
        <v>0</v>
      </c>
      <c r="Q749" s="35">
        <f t="shared" si="610"/>
        <v>0</v>
      </c>
      <c r="R749" s="35">
        <f t="shared" si="610"/>
        <v>139</v>
      </c>
      <c r="S749" s="35">
        <f t="shared" si="610"/>
        <v>139</v>
      </c>
      <c r="T749" s="35">
        <f t="shared" si="610"/>
        <v>0</v>
      </c>
      <c r="U749" s="35">
        <f t="shared" si="610"/>
        <v>0</v>
      </c>
      <c r="V749" s="35">
        <f t="shared" ref="T749:Y751" si="611">V750</f>
        <v>0</v>
      </c>
      <c r="W749" s="35">
        <f t="shared" si="611"/>
        <v>0</v>
      </c>
      <c r="X749" s="35">
        <f t="shared" si="611"/>
        <v>139</v>
      </c>
      <c r="Y749" s="35">
        <f t="shared" si="611"/>
        <v>139</v>
      </c>
    </row>
    <row r="750" spans="1:25" s="51" customFormat="1" ht="33">
      <c r="A750" s="42" t="s">
        <v>57</v>
      </c>
      <c r="B750" s="33" t="s">
        <v>72</v>
      </c>
      <c r="C750" s="33" t="s">
        <v>206</v>
      </c>
      <c r="D750" s="33" t="s">
        <v>416</v>
      </c>
      <c r="E750" s="33"/>
      <c r="F750" s="35">
        <f t="shared" si="610"/>
        <v>139</v>
      </c>
      <c r="G750" s="35">
        <f t="shared" si="610"/>
        <v>139</v>
      </c>
      <c r="H750" s="35">
        <f t="shared" si="610"/>
        <v>0</v>
      </c>
      <c r="I750" s="35">
        <f t="shared" si="610"/>
        <v>0</v>
      </c>
      <c r="J750" s="35">
        <f t="shared" si="610"/>
        <v>0</v>
      </c>
      <c r="K750" s="35">
        <f t="shared" si="610"/>
        <v>0</v>
      </c>
      <c r="L750" s="35">
        <f t="shared" si="610"/>
        <v>139</v>
      </c>
      <c r="M750" s="35">
        <f t="shared" si="610"/>
        <v>139</v>
      </c>
      <c r="N750" s="35">
        <f t="shared" si="610"/>
        <v>0</v>
      </c>
      <c r="O750" s="35">
        <f t="shared" si="610"/>
        <v>0</v>
      </c>
      <c r="P750" s="35">
        <f t="shared" si="610"/>
        <v>0</v>
      </c>
      <c r="Q750" s="35">
        <f t="shared" si="610"/>
        <v>0</v>
      </c>
      <c r="R750" s="35">
        <f t="shared" si="610"/>
        <v>139</v>
      </c>
      <c r="S750" s="35">
        <f t="shared" si="610"/>
        <v>139</v>
      </c>
      <c r="T750" s="35">
        <f t="shared" si="611"/>
        <v>0</v>
      </c>
      <c r="U750" s="35">
        <f t="shared" si="611"/>
        <v>0</v>
      </c>
      <c r="V750" s="35">
        <f t="shared" si="611"/>
        <v>0</v>
      </c>
      <c r="W750" s="35">
        <f t="shared" si="611"/>
        <v>0</v>
      </c>
      <c r="X750" s="35">
        <f t="shared" si="611"/>
        <v>139</v>
      </c>
      <c r="Y750" s="35">
        <f t="shared" si="611"/>
        <v>139</v>
      </c>
    </row>
    <row r="751" spans="1:25" s="51" customFormat="1" ht="33">
      <c r="A751" s="42" t="s">
        <v>42</v>
      </c>
      <c r="B751" s="33" t="s">
        <v>72</v>
      </c>
      <c r="C751" s="33" t="s">
        <v>206</v>
      </c>
      <c r="D751" s="33" t="s">
        <v>416</v>
      </c>
      <c r="E751" s="40">
        <v>200</v>
      </c>
      <c r="F751" s="35">
        <f t="shared" si="610"/>
        <v>139</v>
      </c>
      <c r="G751" s="35">
        <f t="shared" si="610"/>
        <v>139</v>
      </c>
      <c r="H751" s="35">
        <f t="shared" si="610"/>
        <v>0</v>
      </c>
      <c r="I751" s="35">
        <f t="shared" si="610"/>
        <v>0</v>
      </c>
      <c r="J751" s="35">
        <f t="shared" si="610"/>
        <v>0</v>
      </c>
      <c r="K751" s="35">
        <f t="shared" si="610"/>
        <v>0</v>
      </c>
      <c r="L751" s="35">
        <f t="shared" si="610"/>
        <v>139</v>
      </c>
      <c r="M751" s="35">
        <f t="shared" si="610"/>
        <v>139</v>
      </c>
      <c r="N751" s="35">
        <f t="shared" si="610"/>
        <v>0</v>
      </c>
      <c r="O751" s="35">
        <f t="shared" si="610"/>
        <v>0</v>
      </c>
      <c r="P751" s="35">
        <f t="shared" si="610"/>
        <v>0</v>
      </c>
      <c r="Q751" s="35">
        <f t="shared" si="610"/>
        <v>0</v>
      </c>
      <c r="R751" s="35">
        <f t="shared" si="610"/>
        <v>139</v>
      </c>
      <c r="S751" s="35">
        <f t="shared" si="610"/>
        <v>139</v>
      </c>
      <c r="T751" s="35">
        <f t="shared" si="611"/>
        <v>0</v>
      </c>
      <c r="U751" s="35">
        <f t="shared" si="611"/>
        <v>0</v>
      </c>
      <c r="V751" s="35">
        <f t="shared" si="611"/>
        <v>0</v>
      </c>
      <c r="W751" s="35">
        <f t="shared" si="611"/>
        <v>0</v>
      </c>
      <c r="X751" s="35">
        <f t="shared" si="611"/>
        <v>139</v>
      </c>
      <c r="Y751" s="35">
        <f t="shared" si="611"/>
        <v>139</v>
      </c>
    </row>
    <row r="752" spans="1:25" s="51" customFormat="1" ht="49.5">
      <c r="A752" s="42" t="s">
        <v>43</v>
      </c>
      <c r="B752" s="33" t="s">
        <v>72</v>
      </c>
      <c r="C752" s="33" t="s">
        <v>206</v>
      </c>
      <c r="D752" s="33" t="s">
        <v>416</v>
      </c>
      <c r="E752" s="40">
        <v>240</v>
      </c>
      <c r="F752" s="35">
        <v>139</v>
      </c>
      <c r="G752" s="35">
        <v>139</v>
      </c>
      <c r="H752" s="36"/>
      <c r="I752" s="36"/>
      <c r="J752" s="36"/>
      <c r="K752" s="37"/>
      <c r="L752" s="35">
        <f>F752+H752+I752+J752+K752</f>
        <v>139</v>
      </c>
      <c r="M752" s="35">
        <f>G752+K752</f>
        <v>139</v>
      </c>
      <c r="N752" s="36"/>
      <c r="O752" s="36"/>
      <c r="P752" s="36"/>
      <c r="Q752" s="37"/>
      <c r="R752" s="35">
        <f>L752+N752+O752+P752+Q752</f>
        <v>139</v>
      </c>
      <c r="S752" s="35">
        <f>M752+Q752</f>
        <v>139</v>
      </c>
      <c r="T752" s="36"/>
      <c r="U752" s="36"/>
      <c r="V752" s="36"/>
      <c r="W752" s="37"/>
      <c r="X752" s="35">
        <f>R752+T752+U752+V752+W752</f>
        <v>139</v>
      </c>
      <c r="Y752" s="35">
        <f>S752+W752</f>
        <v>139</v>
      </c>
    </row>
    <row r="753" spans="1:25" s="41" customFormat="1" ht="115.5">
      <c r="A753" s="42" t="s">
        <v>417</v>
      </c>
      <c r="B753" s="33" t="s">
        <v>72</v>
      </c>
      <c r="C753" s="33" t="s">
        <v>206</v>
      </c>
      <c r="D753" s="33" t="s">
        <v>418</v>
      </c>
      <c r="E753" s="33"/>
      <c r="F753" s="35">
        <f>F754</f>
        <v>223318</v>
      </c>
      <c r="G753" s="35">
        <f>G754</f>
        <v>194014</v>
      </c>
      <c r="H753" s="35">
        <f t="shared" ref="H753:W754" si="612">H754</f>
        <v>0</v>
      </c>
      <c r="I753" s="35">
        <f t="shared" si="612"/>
        <v>0</v>
      </c>
      <c r="J753" s="35">
        <f t="shared" si="612"/>
        <v>0</v>
      </c>
      <c r="K753" s="35">
        <f t="shared" si="612"/>
        <v>0</v>
      </c>
      <c r="L753" s="35">
        <f t="shared" si="612"/>
        <v>223318</v>
      </c>
      <c r="M753" s="35">
        <f t="shared" si="612"/>
        <v>194014</v>
      </c>
      <c r="N753" s="35">
        <f t="shared" si="612"/>
        <v>0</v>
      </c>
      <c r="O753" s="35">
        <f t="shared" si="612"/>
        <v>0</v>
      </c>
      <c r="P753" s="35">
        <f t="shared" si="612"/>
        <v>0</v>
      </c>
      <c r="Q753" s="35">
        <f t="shared" si="612"/>
        <v>0</v>
      </c>
      <c r="R753" s="35">
        <f t="shared" si="612"/>
        <v>223318</v>
      </c>
      <c r="S753" s="35">
        <f t="shared" si="612"/>
        <v>194014</v>
      </c>
      <c r="T753" s="35">
        <f t="shared" si="612"/>
        <v>0</v>
      </c>
      <c r="U753" s="35">
        <f t="shared" si="612"/>
        <v>0</v>
      </c>
      <c r="V753" s="35">
        <f t="shared" si="612"/>
        <v>0</v>
      </c>
      <c r="W753" s="35">
        <f t="shared" si="612"/>
        <v>0</v>
      </c>
      <c r="X753" s="35">
        <f t="shared" ref="T753:Y754" si="613">X754</f>
        <v>223318</v>
      </c>
      <c r="Y753" s="35">
        <f t="shared" si="613"/>
        <v>194014</v>
      </c>
    </row>
    <row r="754" spans="1:25" s="41" customFormat="1" ht="33">
      <c r="A754" s="42" t="s">
        <v>42</v>
      </c>
      <c r="B754" s="33" t="s">
        <v>72</v>
      </c>
      <c r="C754" s="33" t="s">
        <v>206</v>
      </c>
      <c r="D754" s="33" t="s">
        <v>418</v>
      </c>
      <c r="E754" s="40">
        <v>200</v>
      </c>
      <c r="F754" s="35">
        <f>F755</f>
        <v>223318</v>
      </c>
      <c r="G754" s="35">
        <f>G755</f>
        <v>194014</v>
      </c>
      <c r="H754" s="35">
        <f t="shared" si="612"/>
        <v>0</v>
      </c>
      <c r="I754" s="35">
        <f t="shared" si="612"/>
        <v>0</v>
      </c>
      <c r="J754" s="35">
        <f t="shared" si="612"/>
        <v>0</v>
      </c>
      <c r="K754" s="35">
        <f t="shared" si="612"/>
        <v>0</v>
      </c>
      <c r="L754" s="35">
        <f t="shared" si="612"/>
        <v>223318</v>
      </c>
      <c r="M754" s="35">
        <f t="shared" si="612"/>
        <v>194014</v>
      </c>
      <c r="N754" s="35">
        <f t="shared" si="612"/>
        <v>0</v>
      </c>
      <c r="O754" s="35">
        <f t="shared" si="612"/>
        <v>0</v>
      </c>
      <c r="P754" s="35">
        <f t="shared" si="612"/>
        <v>0</v>
      </c>
      <c r="Q754" s="35">
        <f t="shared" si="612"/>
        <v>0</v>
      </c>
      <c r="R754" s="35">
        <f t="shared" si="612"/>
        <v>223318</v>
      </c>
      <c r="S754" s="35">
        <f t="shared" si="612"/>
        <v>194014</v>
      </c>
      <c r="T754" s="35">
        <f t="shared" si="613"/>
        <v>0</v>
      </c>
      <c r="U754" s="35">
        <f t="shared" si="613"/>
        <v>0</v>
      </c>
      <c r="V754" s="35">
        <f t="shared" si="613"/>
        <v>0</v>
      </c>
      <c r="W754" s="35">
        <f t="shared" si="613"/>
        <v>0</v>
      </c>
      <c r="X754" s="35">
        <f t="shared" si="613"/>
        <v>223318</v>
      </c>
      <c r="Y754" s="35">
        <f t="shared" si="613"/>
        <v>194014</v>
      </c>
    </row>
    <row r="755" spans="1:25" s="41" customFormat="1" ht="49.5">
      <c r="A755" s="42" t="s">
        <v>43</v>
      </c>
      <c r="B755" s="33" t="s">
        <v>72</v>
      </c>
      <c r="C755" s="33" t="s">
        <v>206</v>
      </c>
      <c r="D755" s="33" t="s">
        <v>418</v>
      </c>
      <c r="E755" s="40">
        <v>240</v>
      </c>
      <c r="F755" s="35">
        <f>29304+194014</f>
        <v>223318</v>
      </c>
      <c r="G755" s="35">
        <v>194014</v>
      </c>
      <c r="H755" s="36"/>
      <c r="I755" s="36"/>
      <c r="J755" s="36"/>
      <c r="K755" s="37"/>
      <c r="L755" s="35">
        <f>F755+H755+I755+J755+K755</f>
        <v>223318</v>
      </c>
      <c r="M755" s="35">
        <f>G755+K755</f>
        <v>194014</v>
      </c>
      <c r="N755" s="36"/>
      <c r="O755" s="36"/>
      <c r="P755" s="36"/>
      <c r="Q755" s="37"/>
      <c r="R755" s="35">
        <f>L755+N755+O755+P755+Q755</f>
        <v>223318</v>
      </c>
      <c r="S755" s="35">
        <f>M755+Q755</f>
        <v>194014</v>
      </c>
      <c r="T755" s="36"/>
      <c r="U755" s="36"/>
      <c r="V755" s="36"/>
      <c r="W755" s="37"/>
      <c r="X755" s="35">
        <f>R755+T755+U755+V755+W755</f>
        <v>223318</v>
      </c>
      <c r="Y755" s="35">
        <f>S755+W755</f>
        <v>194014</v>
      </c>
    </row>
    <row r="756" spans="1:25" s="41" customFormat="1" ht="49.5">
      <c r="A756" s="42" t="s">
        <v>374</v>
      </c>
      <c r="B756" s="33" t="s">
        <v>72</v>
      </c>
      <c r="C756" s="33" t="s">
        <v>206</v>
      </c>
      <c r="D756" s="33" t="s">
        <v>375</v>
      </c>
      <c r="E756" s="33"/>
      <c r="F756" s="35">
        <f t="shared" ref="F756:U758" si="614">F757</f>
        <v>8055</v>
      </c>
      <c r="G756" s="35">
        <f t="shared" si="614"/>
        <v>6041</v>
      </c>
      <c r="H756" s="35">
        <f t="shared" si="614"/>
        <v>0</v>
      </c>
      <c r="I756" s="35">
        <f t="shared" si="614"/>
        <v>0</v>
      </c>
      <c r="J756" s="35">
        <f t="shared" si="614"/>
        <v>0</v>
      </c>
      <c r="K756" s="35">
        <f t="shared" si="614"/>
        <v>0</v>
      </c>
      <c r="L756" s="35">
        <f t="shared" si="614"/>
        <v>8055</v>
      </c>
      <c r="M756" s="35">
        <f t="shared" si="614"/>
        <v>6041</v>
      </c>
      <c r="N756" s="35">
        <f t="shared" si="614"/>
        <v>0</v>
      </c>
      <c r="O756" s="35">
        <f t="shared" si="614"/>
        <v>0</v>
      </c>
      <c r="P756" s="35">
        <f t="shared" si="614"/>
        <v>0</v>
      </c>
      <c r="Q756" s="35">
        <f t="shared" si="614"/>
        <v>0</v>
      </c>
      <c r="R756" s="35">
        <f t="shared" si="614"/>
        <v>8055</v>
      </c>
      <c r="S756" s="35">
        <f t="shared" si="614"/>
        <v>6041</v>
      </c>
      <c r="T756" s="35">
        <f t="shared" si="614"/>
        <v>0</v>
      </c>
      <c r="U756" s="35">
        <f t="shared" si="614"/>
        <v>0</v>
      </c>
      <c r="V756" s="35">
        <f t="shared" ref="T756:Y758" si="615">V757</f>
        <v>0</v>
      </c>
      <c r="W756" s="35">
        <f t="shared" si="615"/>
        <v>0</v>
      </c>
      <c r="X756" s="35">
        <f t="shared" si="615"/>
        <v>8055</v>
      </c>
      <c r="Y756" s="35">
        <f t="shared" si="615"/>
        <v>6041</v>
      </c>
    </row>
    <row r="757" spans="1:25" s="41" customFormat="1" ht="99">
      <c r="A757" s="42" t="s">
        <v>419</v>
      </c>
      <c r="B757" s="33" t="s">
        <v>72</v>
      </c>
      <c r="C757" s="33" t="s">
        <v>206</v>
      </c>
      <c r="D757" s="33" t="s">
        <v>420</v>
      </c>
      <c r="E757" s="33"/>
      <c r="F757" s="35">
        <f t="shared" si="614"/>
        <v>8055</v>
      </c>
      <c r="G757" s="35">
        <f t="shared" si="614"/>
        <v>6041</v>
      </c>
      <c r="H757" s="35">
        <f t="shared" si="614"/>
        <v>0</v>
      </c>
      <c r="I757" s="35">
        <f t="shared" si="614"/>
        <v>0</v>
      </c>
      <c r="J757" s="35">
        <f t="shared" si="614"/>
        <v>0</v>
      </c>
      <c r="K757" s="35">
        <f t="shared" si="614"/>
        <v>0</v>
      </c>
      <c r="L757" s="35">
        <f t="shared" si="614"/>
        <v>8055</v>
      </c>
      <c r="M757" s="35">
        <f t="shared" si="614"/>
        <v>6041</v>
      </c>
      <c r="N757" s="35">
        <f t="shared" si="614"/>
        <v>0</v>
      </c>
      <c r="O757" s="35">
        <f t="shared" si="614"/>
        <v>0</v>
      </c>
      <c r="P757" s="35">
        <f t="shared" si="614"/>
        <v>0</v>
      </c>
      <c r="Q757" s="35">
        <f t="shared" si="614"/>
        <v>0</v>
      </c>
      <c r="R757" s="35">
        <f t="shared" si="614"/>
        <v>8055</v>
      </c>
      <c r="S757" s="35">
        <f t="shared" si="614"/>
        <v>6041</v>
      </c>
      <c r="T757" s="35">
        <f t="shared" si="615"/>
        <v>0</v>
      </c>
      <c r="U757" s="35">
        <f t="shared" si="615"/>
        <v>0</v>
      </c>
      <c r="V757" s="35">
        <f t="shared" si="615"/>
        <v>0</v>
      </c>
      <c r="W757" s="35">
        <f t="shared" si="615"/>
        <v>0</v>
      </c>
      <c r="X757" s="35">
        <f t="shared" si="615"/>
        <v>8055</v>
      </c>
      <c r="Y757" s="35">
        <f t="shared" si="615"/>
        <v>6041</v>
      </c>
    </row>
    <row r="758" spans="1:25" s="41" customFormat="1" ht="33">
      <c r="A758" s="42" t="s">
        <v>42</v>
      </c>
      <c r="B758" s="33" t="s">
        <v>72</v>
      </c>
      <c r="C758" s="33" t="s">
        <v>206</v>
      </c>
      <c r="D758" s="33" t="s">
        <v>420</v>
      </c>
      <c r="E758" s="33">
        <v>200</v>
      </c>
      <c r="F758" s="35">
        <f t="shared" si="614"/>
        <v>8055</v>
      </c>
      <c r="G758" s="35">
        <f t="shared" si="614"/>
        <v>6041</v>
      </c>
      <c r="H758" s="35">
        <f t="shared" si="614"/>
        <v>0</v>
      </c>
      <c r="I758" s="35">
        <f t="shared" si="614"/>
        <v>0</v>
      </c>
      <c r="J758" s="35">
        <f t="shared" si="614"/>
        <v>0</v>
      </c>
      <c r="K758" s="35">
        <f t="shared" si="614"/>
        <v>0</v>
      </c>
      <c r="L758" s="35">
        <f t="shared" si="614"/>
        <v>8055</v>
      </c>
      <c r="M758" s="35">
        <f t="shared" si="614"/>
        <v>6041</v>
      </c>
      <c r="N758" s="35">
        <f t="shared" si="614"/>
        <v>0</v>
      </c>
      <c r="O758" s="35">
        <f t="shared" si="614"/>
        <v>0</v>
      </c>
      <c r="P758" s="35">
        <f t="shared" si="614"/>
        <v>0</v>
      </c>
      <c r="Q758" s="35">
        <f t="shared" si="614"/>
        <v>0</v>
      </c>
      <c r="R758" s="35">
        <f t="shared" si="614"/>
        <v>8055</v>
      </c>
      <c r="S758" s="35">
        <f t="shared" si="614"/>
        <v>6041</v>
      </c>
      <c r="T758" s="35">
        <f t="shared" si="615"/>
        <v>0</v>
      </c>
      <c r="U758" s="35">
        <f t="shared" si="615"/>
        <v>0</v>
      </c>
      <c r="V758" s="35">
        <f t="shared" si="615"/>
        <v>0</v>
      </c>
      <c r="W758" s="35">
        <f t="shared" si="615"/>
        <v>0</v>
      </c>
      <c r="X758" s="35">
        <f t="shared" si="615"/>
        <v>8055</v>
      </c>
      <c r="Y758" s="35">
        <f t="shared" si="615"/>
        <v>6041</v>
      </c>
    </row>
    <row r="759" spans="1:25" s="41" customFormat="1" ht="49.5">
      <c r="A759" s="42" t="s">
        <v>43</v>
      </c>
      <c r="B759" s="33" t="s">
        <v>72</v>
      </c>
      <c r="C759" s="33" t="s">
        <v>206</v>
      </c>
      <c r="D759" s="33" t="s">
        <v>420</v>
      </c>
      <c r="E759" s="33">
        <v>240</v>
      </c>
      <c r="F759" s="35">
        <v>8055</v>
      </c>
      <c r="G759" s="35">
        <v>6041</v>
      </c>
      <c r="H759" s="36"/>
      <c r="I759" s="36"/>
      <c r="J759" s="36"/>
      <c r="K759" s="37"/>
      <c r="L759" s="35">
        <f>F759+H759+I759+J759+K759</f>
        <v>8055</v>
      </c>
      <c r="M759" s="35">
        <f>G759+K759</f>
        <v>6041</v>
      </c>
      <c r="N759" s="36"/>
      <c r="O759" s="36"/>
      <c r="P759" s="36"/>
      <c r="Q759" s="37"/>
      <c r="R759" s="35">
        <f>L759+N759+O759+P759+Q759</f>
        <v>8055</v>
      </c>
      <c r="S759" s="35">
        <f>M759+Q759</f>
        <v>6041</v>
      </c>
      <c r="T759" s="36"/>
      <c r="U759" s="36"/>
      <c r="V759" s="36"/>
      <c r="W759" s="37"/>
      <c r="X759" s="35">
        <f>R759+T759+U759+V759+W759</f>
        <v>8055</v>
      </c>
      <c r="Y759" s="35">
        <f>S759+W759</f>
        <v>6041</v>
      </c>
    </row>
    <row r="760" spans="1:25" s="41" customFormat="1" ht="16.5">
      <c r="A760" s="48"/>
      <c r="B760" s="33"/>
      <c r="C760" s="33"/>
      <c r="D760" s="33"/>
      <c r="E760" s="33"/>
      <c r="F760" s="59"/>
      <c r="G760" s="59"/>
      <c r="H760" s="59"/>
      <c r="I760" s="59"/>
      <c r="J760" s="59"/>
      <c r="K760" s="59"/>
      <c r="L760" s="59"/>
      <c r="M760" s="59"/>
      <c r="N760" s="59"/>
      <c r="O760" s="59"/>
      <c r="P760" s="59"/>
      <c r="Q760" s="59"/>
      <c r="R760" s="59">
        <v>0</v>
      </c>
      <c r="S760" s="59"/>
      <c r="T760" s="59"/>
      <c r="U760" s="59"/>
      <c r="V760" s="59"/>
      <c r="W760" s="59"/>
      <c r="X760" s="59">
        <v>0</v>
      </c>
      <c r="Y760" s="59"/>
    </row>
    <row r="761" spans="1:25" s="20" customFormat="1" ht="20.25">
      <c r="A761" s="16" t="s">
        <v>421</v>
      </c>
      <c r="B761" s="17" t="s">
        <v>422</v>
      </c>
      <c r="C761" s="17"/>
      <c r="D761" s="18"/>
      <c r="E761" s="17"/>
      <c r="F761" s="19">
        <f>F763+F829+F910+F981+F988+F1017+F1038</f>
        <v>3899049</v>
      </c>
      <c r="G761" s="19">
        <f>G763+G829+G910+G981+G988+G1017+G1038</f>
        <v>550061</v>
      </c>
      <c r="H761" s="19">
        <f t="shared" ref="H761:M761" si="616">H763+H829+H910+H981+H988+H1017+H1038</f>
        <v>0</v>
      </c>
      <c r="I761" s="19">
        <f t="shared" si="616"/>
        <v>0</v>
      </c>
      <c r="J761" s="19">
        <f t="shared" si="616"/>
        <v>0</v>
      </c>
      <c r="K761" s="19">
        <f t="shared" si="616"/>
        <v>0</v>
      </c>
      <c r="L761" s="19">
        <f t="shared" si="616"/>
        <v>3899049</v>
      </c>
      <c r="M761" s="19">
        <f t="shared" si="616"/>
        <v>550061</v>
      </c>
      <c r="N761" s="19">
        <f t="shared" ref="N761:S761" si="617">N763+N829+N910+N981+N988+N1017+N1038</f>
        <v>0</v>
      </c>
      <c r="O761" s="19">
        <f t="shared" si="617"/>
        <v>0</v>
      </c>
      <c r="P761" s="19">
        <f t="shared" si="617"/>
        <v>0</v>
      </c>
      <c r="Q761" s="19">
        <f t="shared" si="617"/>
        <v>0</v>
      </c>
      <c r="R761" s="19">
        <f t="shared" si="617"/>
        <v>3899049</v>
      </c>
      <c r="S761" s="19">
        <f t="shared" si="617"/>
        <v>550061</v>
      </c>
      <c r="T761" s="19">
        <f t="shared" ref="T761:Y761" si="618">T763+T829+T910+T981+T988+T1017+T1038</f>
        <v>0</v>
      </c>
      <c r="U761" s="19">
        <f t="shared" si="618"/>
        <v>0</v>
      </c>
      <c r="V761" s="19">
        <f t="shared" si="618"/>
        <v>0</v>
      </c>
      <c r="W761" s="19">
        <f t="shared" si="618"/>
        <v>0</v>
      </c>
      <c r="X761" s="19">
        <f t="shared" si="618"/>
        <v>3899049</v>
      </c>
      <c r="Y761" s="19">
        <f t="shared" si="618"/>
        <v>550061</v>
      </c>
    </row>
    <row r="762" spans="1:25" s="20" customFormat="1" ht="16.5" customHeight="1">
      <c r="A762" s="16"/>
      <c r="B762" s="17"/>
      <c r="C762" s="17"/>
      <c r="D762" s="18"/>
      <c r="E762" s="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7"/>
      <c r="P762" s="117"/>
      <c r="Q762" s="117"/>
      <c r="R762" s="117">
        <v>0</v>
      </c>
      <c r="S762" s="117"/>
      <c r="T762" s="117"/>
      <c r="U762" s="117"/>
      <c r="V762" s="117"/>
      <c r="W762" s="117"/>
      <c r="X762" s="117">
        <v>0</v>
      </c>
      <c r="Y762" s="117"/>
    </row>
    <row r="763" spans="1:25" s="20" customFormat="1" ht="20.25">
      <c r="A763" s="25" t="s">
        <v>423</v>
      </c>
      <c r="B763" s="26" t="s">
        <v>210</v>
      </c>
      <c r="C763" s="26" t="s">
        <v>21</v>
      </c>
      <c r="D763" s="44"/>
      <c r="E763" s="26"/>
      <c r="F763" s="119">
        <f>F764+F817+F823</f>
        <v>1281463</v>
      </c>
      <c r="G763" s="119">
        <f>G764+G817+G823</f>
        <v>0</v>
      </c>
      <c r="H763" s="119">
        <f t="shared" ref="H763:M763" si="619">H764+H817+H823</f>
        <v>0</v>
      </c>
      <c r="I763" s="119">
        <f t="shared" si="619"/>
        <v>0</v>
      </c>
      <c r="J763" s="119">
        <f t="shared" si="619"/>
        <v>0</v>
      </c>
      <c r="K763" s="119">
        <f t="shared" si="619"/>
        <v>0</v>
      </c>
      <c r="L763" s="119">
        <f t="shared" si="619"/>
        <v>1281463</v>
      </c>
      <c r="M763" s="119">
        <f t="shared" si="619"/>
        <v>0</v>
      </c>
      <c r="N763" s="119">
        <f t="shared" ref="N763:S763" si="620">N764+N817+N823</f>
        <v>0</v>
      </c>
      <c r="O763" s="119">
        <f t="shared" si="620"/>
        <v>0</v>
      </c>
      <c r="P763" s="119">
        <f t="shared" si="620"/>
        <v>0</v>
      </c>
      <c r="Q763" s="119">
        <f t="shared" si="620"/>
        <v>0</v>
      </c>
      <c r="R763" s="119">
        <f t="shared" si="620"/>
        <v>1281463</v>
      </c>
      <c r="S763" s="119">
        <f t="shared" si="620"/>
        <v>0</v>
      </c>
      <c r="T763" s="119">
        <f t="shared" ref="T763:Y763" si="621">T764+T817+T823</f>
        <v>0</v>
      </c>
      <c r="U763" s="119">
        <f t="shared" si="621"/>
        <v>0</v>
      </c>
      <c r="V763" s="119">
        <f t="shared" si="621"/>
        <v>0</v>
      </c>
      <c r="W763" s="119">
        <f t="shared" si="621"/>
        <v>0</v>
      </c>
      <c r="X763" s="119">
        <f t="shared" si="621"/>
        <v>1281463</v>
      </c>
      <c r="Y763" s="119">
        <f t="shared" si="621"/>
        <v>0</v>
      </c>
    </row>
    <row r="764" spans="1:25" s="20" customFormat="1" ht="50.25">
      <c r="A764" s="32" t="s">
        <v>424</v>
      </c>
      <c r="B764" s="33" t="s">
        <v>210</v>
      </c>
      <c r="C764" s="33" t="s">
        <v>21</v>
      </c>
      <c r="D764" s="52" t="s">
        <v>425</v>
      </c>
      <c r="E764" s="33"/>
      <c r="F764" s="35">
        <f>F765+F770+F778+F811+F814+F799+F807+F782+F795+F803</f>
        <v>1279602</v>
      </c>
      <c r="G764" s="35">
        <f>G765+G770+G778+G811+G814+G799+G807+G782+G795+G803</f>
        <v>0</v>
      </c>
      <c r="H764" s="35">
        <f t="shared" ref="H764:M764" si="622">H765+H770+H778+H811+H814+H799+H807+H782+H795+H803</f>
        <v>0</v>
      </c>
      <c r="I764" s="35">
        <f t="shared" si="622"/>
        <v>0</v>
      </c>
      <c r="J764" s="35">
        <f t="shared" si="622"/>
        <v>0</v>
      </c>
      <c r="K764" s="35">
        <f t="shared" si="622"/>
        <v>0</v>
      </c>
      <c r="L764" s="35">
        <f t="shared" si="622"/>
        <v>1279602</v>
      </c>
      <c r="M764" s="35">
        <f t="shared" si="622"/>
        <v>0</v>
      </c>
      <c r="N764" s="35">
        <f t="shared" ref="N764:S764" si="623">N765+N770+N778+N811+N814+N799+N807+N782+N795+N803</f>
        <v>0</v>
      </c>
      <c r="O764" s="35">
        <f t="shared" si="623"/>
        <v>0</v>
      </c>
      <c r="P764" s="35">
        <f t="shared" si="623"/>
        <v>0</v>
      </c>
      <c r="Q764" s="35">
        <f t="shared" si="623"/>
        <v>0</v>
      </c>
      <c r="R764" s="35">
        <f t="shared" si="623"/>
        <v>1279602</v>
      </c>
      <c r="S764" s="35">
        <f t="shared" si="623"/>
        <v>0</v>
      </c>
      <c r="T764" s="35">
        <f t="shared" ref="T764:Y764" si="624">T765+T770+T778+T811+T814+T799+T807+T782+T795+T803</f>
        <v>0</v>
      </c>
      <c r="U764" s="35">
        <f t="shared" si="624"/>
        <v>0</v>
      </c>
      <c r="V764" s="35">
        <f t="shared" si="624"/>
        <v>0</v>
      </c>
      <c r="W764" s="35">
        <f t="shared" si="624"/>
        <v>0</v>
      </c>
      <c r="X764" s="35">
        <f t="shared" si="624"/>
        <v>1279602</v>
      </c>
      <c r="Y764" s="35">
        <f t="shared" si="624"/>
        <v>0</v>
      </c>
    </row>
    <row r="765" spans="1:25" s="20" customFormat="1" ht="33.75">
      <c r="A765" s="48" t="s">
        <v>95</v>
      </c>
      <c r="B765" s="33" t="s">
        <v>210</v>
      </c>
      <c r="C765" s="33" t="s">
        <v>21</v>
      </c>
      <c r="D765" s="52" t="s">
        <v>426</v>
      </c>
      <c r="E765" s="33"/>
      <c r="F765" s="35">
        <f>F766</f>
        <v>844805</v>
      </c>
      <c r="G765" s="35">
        <f>G766</f>
        <v>0</v>
      </c>
      <c r="H765" s="35">
        <f t="shared" ref="H765:W766" si="625">H766</f>
        <v>0</v>
      </c>
      <c r="I765" s="35">
        <f t="shared" si="625"/>
        <v>0</v>
      </c>
      <c r="J765" s="35">
        <f t="shared" si="625"/>
        <v>0</v>
      </c>
      <c r="K765" s="35">
        <f t="shared" si="625"/>
        <v>0</v>
      </c>
      <c r="L765" s="35">
        <f t="shared" si="625"/>
        <v>844805</v>
      </c>
      <c r="M765" s="35">
        <f t="shared" si="625"/>
        <v>0</v>
      </c>
      <c r="N765" s="35">
        <f t="shared" si="625"/>
        <v>0</v>
      </c>
      <c r="O765" s="35">
        <f t="shared" si="625"/>
        <v>0</v>
      </c>
      <c r="P765" s="35">
        <f t="shared" si="625"/>
        <v>0</v>
      </c>
      <c r="Q765" s="35">
        <f t="shared" si="625"/>
        <v>0</v>
      </c>
      <c r="R765" s="35">
        <f t="shared" si="625"/>
        <v>844805</v>
      </c>
      <c r="S765" s="35">
        <f t="shared" si="625"/>
        <v>0</v>
      </c>
      <c r="T765" s="35">
        <f t="shared" si="625"/>
        <v>0</v>
      </c>
      <c r="U765" s="35">
        <f t="shared" si="625"/>
        <v>0</v>
      </c>
      <c r="V765" s="35">
        <f t="shared" si="625"/>
        <v>0</v>
      </c>
      <c r="W765" s="35">
        <f t="shared" si="625"/>
        <v>0</v>
      </c>
      <c r="X765" s="35">
        <f t="shared" ref="T765:Y766" si="626">X766</f>
        <v>844805</v>
      </c>
      <c r="Y765" s="35">
        <f t="shared" si="626"/>
        <v>0</v>
      </c>
    </row>
    <row r="766" spans="1:25" s="20" customFormat="1" ht="20.25">
      <c r="A766" s="42" t="s">
        <v>427</v>
      </c>
      <c r="B766" s="33" t="s">
        <v>210</v>
      </c>
      <c r="C766" s="33" t="s">
        <v>21</v>
      </c>
      <c r="D766" s="52" t="s">
        <v>428</v>
      </c>
      <c r="E766" s="33"/>
      <c r="F766" s="35">
        <f>F767</f>
        <v>844805</v>
      </c>
      <c r="G766" s="35">
        <f>G767</f>
        <v>0</v>
      </c>
      <c r="H766" s="35">
        <f t="shared" si="625"/>
        <v>0</v>
      </c>
      <c r="I766" s="35">
        <f t="shared" si="625"/>
        <v>0</v>
      </c>
      <c r="J766" s="35">
        <f t="shared" si="625"/>
        <v>0</v>
      </c>
      <c r="K766" s="35">
        <f t="shared" si="625"/>
        <v>0</v>
      </c>
      <c r="L766" s="35">
        <f t="shared" si="625"/>
        <v>844805</v>
      </c>
      <c r="M766" s="35">
        <f t="shared" si="625"/>
        <v>0</v>
      </c>
      <c r="N766" s="35">
        <f t="shared" si="625"/>
        <v>0</v>
      </c>
      <c r="O766" s="35">
        <f t="shared" si="625"/>
        <v>0</v>
      </c>
      <c r="P766" s="35">
        <f t="shared" si="625"/>
        <v>0</v>
      </c>
      <c r="Q766" s="35">
        <f t="shared" si="625"/>
        <v>0</v>
      </c>
      <c r="R766" s="35">
        <f t="shared" si="625"/>
        <v>844805</v>
      </c>
      <c r="S766" s="35">
        <f t="shared" si="625"/>
        <v>0</v>
      </c>
      <c r="T766" s="35">
        <f t="shared" si="626"/>
        <v>0</v>
      </c>
      <c r="U766" s="35">
        <f t="shared" si="626"/>
        <v>0</v>
      </c>
      <c r="V766" s="35">
        <f t="shared" si="626"/>
        <v>0</v>
      </c>
      <c r="W766" s="35">
        <f t="shared" si="626"/>
        <v>0</v>
      </c>
      <c r="X766" s="35">
        <f t="shared" si="626"/>
        <v>844805</v>
      </c>
      <c r="Y766" s="35">
        <f t="shared" si="626"/>
        <v>0</v>
      </c>
    </row>
    <row r="767" spans="1:25" s="20" customFormat="1" ht="50.25">
      <c r="A767" s="42" t="s">
        <v>99</v>
      </c>
      <c r="B767" s="33" t="s">
        <v>210</v>
      </c>
      <c r="C767" s="33" t="s">
        <v>21</v>
      </c>
      <c r="D767" s="52" t="s">
        <v>428</v>
      </c>
      <c r="E767" s="40">
        <v>600</v>
      </c>
      <c r="F767" s="35">
        <f>F768+F769</f>
        <v>844805</v>
      </c>
      <c r="G767" s="35">
        <f>G768+G769</f>
        <v>0</v>
      </c>
      <c r="H767" s="35">
        <f t="shared" ref="H767:M767" si="627">H768+H769</f>
        <v>0</v>
      </c>
      <c r="I767" s="35">
        <f t="shared" si="627"/>
        <v>0</v>
      </c>
      <c r="J767" s="35">
        <f t="shared" si="627"/>
        <v>0</v>
      </c>
      <c r="K767" s="35">
        <f t="shared" si="627"/>
        <v>0</v>
      </c>
      <c r="L767" s="35">
        <f t="shared" si="627"/>
        <v>844805</v>
      </c>
      <c r="M767" s="35">
        <f t="shared" si="627"/>
        <v>0</v>
      </c>
      <c r="N767" s="35">
        <f t="shared" ref="N767:S767" si="628">N768+N769</f>
        <v>0</v>
      </c>
      <c r="O767" s="35">
        <f t="shared" si="628"/>
        <v>0</v>
      </c>
      <c r="P767" s="35">
        <f t="shared" si="628"/>
        <v>0</v>
      </c>
      <c r="Q767" s="35">
        <f t="shared" si="628"/>
        <v>0</v>
      </c>
      <c r="R767" s="35">
        <f t="shared" si="628"/>
        <v>844805</v>
      </c>
      <c r="S767" s="35">
        <f t="shared" si="628"/>
        <v>0</v>
      </c>
      <c r="T767" s="35">
        <f t="shared" ref="T767:Y767" si="629">T768+T769</f>
        <v>0</v>
      </c>
      <c r="U767" s="35">
        <f t="shared" si="629"/>
        <v>0</v>
      </c>
      <c r="V767" s="35">
        <f t="shared" si="629"/>
        <v>0</v>
      </c>
      <c r="W767" s="35">
        <f t="shared" si="629"/>
        <v>0</v>
      </c>
      <c r="X767" s="35">
        <f t="shared" si="629"/>
        <v>844805</v>
      </c>
      <c r="Y767" s="35">
        <f t="shared" si="629"/>
        <v>0</v>
      </c>
    </row>
    <row r="768" spans="1:25" s="20" customFormat="1" ht="20.25">
      <c r="A768" s="32" t="s">
        <v>181</v>
      </c>
      <c r="B768" s="33" t="s">
        <v>210</v>
      </c>
      <c r="C768" s="33" t="s">
        <v>21</v>
      </c>
      <c r="D768" s="52" t="s">
        <v>428</v>
      </c>
      <c r="E768" s="40">
        <v>610</v>
      </c>
      <c r="F768" s="35">
        <v>533549</v>
      </c>
      <c r="G768" s="35"/>
      <c r="H768" s="36"/>
      <c r="I768" s="36"/>
      <c r="J768" s="36"/>
      <c r="K768" s="37"/>
      <c r="L768" s="35">
        <f>F768+H768+I768+J768+K768</f>
        <v>533549</v>
      </c>
      <c r="M768" s="35">
        <f>G768+K768</f>
        <v>0</v>
      </c>
      <c r="N768" s="36"/>
      <c r="O768" s="36"/>
      <c r="P768" s="36"/>
      <c r="Q768" s="37"/>
      <c r="R768" s="35">
        <f>L768+N768+O768+P768+Q768</f>
        <v>533549</v>
      </c>
      <c r="S768" s="35">
        <f>M768+Q768</f>
        <v>0</v>
      </c>
      <c r="T768" s="36"/>
      <c r="U768" s="36"/>
      <c r="V768" s="36"/>
      <c r="W768" s="37"/>
      <c r="X768" s="35">
        <f>R768+T768+U768+V768+W768</f>
        <v>533549</v>
      </c>
      <c r="Y768" s="35">
        <f>S768+W768</f>
        <v>0</v>
      </c>
    </row>
    <row r="769" spans="1:25" s="20" customFormat="1" ht="20.25">
      <c r="A769" s="32" t="s">
        <v>100</v>
      </c>
      <c r="B769" s="33" t="s">
        <v>210</v>
      </c>
      <c r="C769" s="33" t="s">
        <v>21</v>
      </c>
      <c r="D769" s="52" t="s">
        <v>428</v>
      </c>
      <c r="E769" s="40">
        <v>620</v>
      </c>
      <c r="F769" s="35">
        <v>311256</v>
      </c>
      <c r="G769" s="35"/>
      <c r="H769" s="36"/>
      <c r="I769" s="36"/>
      <c r="J769" s="36"/>
      <c r="K769" s="37"/>
      <c r="L769" s="35">
        <f>F769+H769+I769+J769+K769</f>
        <v>311256</v>
      </c>
      <c r="M769" s="35">
        <f>G769+K769</f>
        <v>0</v>
      </c>
      <c r="N769" s="36"/>
      <c r="O769" s="36"/>
      <c r="P769" s="36"/>
      <c r="Q769" s="37"/>
      <c r="R769" s="35">
        <f>L769+N769+O769+P769+Q769</f>
        <v>311256</v>
      </c>
      <c r="S769" s="35">
        <f>M769+Q769</f>
        <v>0</v>
      </c>
      <c r="T769" s="36"/>
      <c r="U769" s="36"/>
      <c r="V769" s="36"/>
      <c r="W769" s="37"/>
      <c r="X769" s="35">
        <f>R769+T769+U769+V769+W769</f>
        <v>311256</v>
      </c>
      <c r="Y769" s="35">
        <f>S769+W769</f>
        <v>0</v>
      </c>
    </row>
    <row r="770" spans="1:25" s="20" customFormat="1" ht="20.25">
      <c r="A770" s="103" t="s">
        <v>85</v>
      </c>
      <c r="B770" s="33" t="s">
        <v>210</v>
      </c>
      <c r="C770" s="33" t="s">
        <v>21</v>
      </c>
      <c r="D770" s="33" t="s">
        <v>429</v>
      </c>
      <c r="E770" s="33"/>
      <c r="F770" s="35">
        <f>F774+F771</f>
        <v>113117</v>
      </c>
      <c r="G770" s="35">
        <f>G774+G771</f>
        <v>0</v>
      </c>
      <c r="H770" s="35">
        <f t="shared" ref="H770:M770" si="630">H774+H771</f>
        <v>0</v>
      </c>
      <c r="I770" s="35">
        <f t="shared" si="630"/>
        <v>0</v>
      </c>
      <c r="J770" s="35">
        <f t="shared" si="630"/>
        <v>0</v>
      </c>
      <c r="K770" s="35">
        <f t="shared" si="630"/>
        <v>0</v>
      </c>
      <c r="L770" s="35">
        <f t="shared" si="630"/>
        <v>113117</v>
      </c>
      <c r="M770" s="35">
        <f t="shared" si="630"/>
        <v>0</v>
      </c>
      <c r="N770" s="35">
        <f t="shared" ref="N770:S770" si="631">N774+N771</f>
        <v>0</v>
      </c>
      <c r="O770" s="35">
        <f t="shared" si="631"/>
        <v>0</v>
      </c>
      <c r="P770" s="35">
        <f t="shared" si="631"/>
        <v>0</v>
      </c>
      <c r="Q770" s="35">
        <f t="shared" si="631"/>
        <v>0</v>
      </c>
      <c r="R770" s="35">
        <f t="shared" si="631"/>
        <v>113117</v>
      </c>
      <c r="S770" s="35">
        <f t="shared" si="631"/>
        <v>0</v>
      </c>
      <c r="T770" s="35">
        <f t="shared" ref="T770:Y770" si="632">T774+T771</f>
        <v>0</v>
      </c>
      <c r="U770" s="35">
        <f t="shared" si="632"/>
        <v>0</v>
      </c>
      <c r="V770" s="35">
        <f t="shared" si="632"/>
        <v>0</v>
      </c>
      <c r="W770" s="35">
        <f t="shared" si="632"/>
        <v>0</v>
      </c>
      <c r="X770" s="35">
        <f t="shared" si="632"/>
        <v>113117</v>
      </c>
      <c r="Y770" s="35">
        <f t="shared" si="632"/>
        <v>0</v>
      </c>
    </row>
    <row r="771" spans="1:25" s="20" customFormat="1" ht="20.25">
      <c r="A771" s="103" t="s">
        <v>271</v>
      </c>
      <c r="B771" s="33" t="s">
        <v>210</v>
      </c>
      <c r="C771" s="33" t="s">
        <v>21</v>
      </c>
      <c r="D771" s="33" t="s">
        <v>430</v>
      </c>
      <c r="E771" s="33"/>
      <c r="F771" s="35">
        <f>F772</f>
        <v>21758</v>
      </c>
      <c r="G771" s="35">
        <f>G772</f>
        <v>0</v>
      </c>
      <c r="H771" s="35">
        <f t="shared" ref="H771:W772" si="633">H772</f>
        <v>0</v>
      </c>
      <c r="I771" s="35">
        <f t="shared" si="633"/>
        <v>0</v>
      </c>
      <c r="J771" s="35">
        <f t="shared" si="633"/>
        <v>0</v>
      </c>
      <c r="K771" s="35">
        <f t="shared" si="633"/>
        <v>0</v>
      </c>
      <c r="L771" s="35">
        <f t="shared" si="633"/>
        <v>21758</v>
      </c>
      <c r="M771" s="35">
        <f t="shared" si="633"/>
        <v>0</v>
      </c>
      <c r="N771" s="35">
        <f t="shared" si="633"/>
        <v>0</v>
      </c>
      <c r="O771" s="35">
        <f t="shared" si="633"/>
        <v>0</v>
      </c>
      <c r="P771" s="35">
        <f t="shared" si="633"/>
        <v>0</v>
      </c>
      <c r="Q771" s="35">
        <f t="shared" si="633"/>
        <v>0</v>
      </c>
      <c r="R771" s="35">
        <f t="shared" si="633"/>
        <v>21758</v>
      </c>
      <c r="S771" s="35">
        <f t="shared" si="633"/>
        <v>0</v>
      </c>
      <c r="T771" s="35">
        <f t="shared" si="633"/>
        <v>0</v>
      </c>
      <c r="U771" s="35">
        <f t="shared" si="633"/>
        <v>0</v>
      </c>
      <c r="V771" s="35">
        <f t="shared" si="633"/>
        <v>0</v>
      </c>
      <c r="W771" s="35">
        <f t="shared" si="633"/>
        <v>0</v>
      </c>
      <c r="X771" s="35">
        <f t="shared" ref="T771:Y772" si="634">X772</f>
        <v>21758</v>
      </c>
      <c r="Y771" s="35">
        <f t="shared" si="634"/>
        <v>0</v>
      </c>
    </row>
    <row r="772" spans="1:25" s="20" customFormat="1" ht="33.75">
      <c r="A772" s="103" t="s">
        <v>273</v>
      </c>
      <c r="B772" s="33" t="s">
        <v>210</v>
      </c>
      <c r="C772" s="33" t="s">
        <v>21</v>
      </c>
      <c r="D772" s="33" t="s">
        <v>430</v>
      </c>
      <c r="E772" s="40">
        <v>400</v>
      </c>
      <c r="F772" s="35">
        <f>F773</f>
        <v>21758</v>
      </c>
      <c r="G772" s="35">
        <f>G773</f>
        <v>0</v>
      </c>
      <c r="H772" s="35">
        <f t="shared" si="633"/>
        <v>0</v>
      </c>
      <c r="I772" s="35">
        <f t="shared" si="633"/>
        <v>0</v>
      </c>
      <c r="J772" s="35">
        <f t="shared" si="633"/>
        <v>0</v>
      </c>
      <c r="K772" s="35">
        <f t="shared" si="633"/>
        <v>0</v>
      </c>
      <c r="L772" s="35">
        <f t="shared" si="633"/>
        <v>21758</v>
      </c>
      <c r="M772" s="35">
        <f t="shared" si="633"/>
        <v>0</v>
      </c>
      <c r="N772" s="35">
        <f t="shared" si="633"/>
        <v>0</v>
      </c>
      <c r="O772" s="35">
        <f t="shared" si="633"/>
        <v>0</v>
      </c>
      <c r="P772" s="35">
        <f t="shared" si="633"/>
        <v>0</v>
      </c>
      <c r="Q772" s="35">
        <f t="shared" si="633"/>
        <v>0</v>
      </c>
      <c r="R772" s="35">
        <f t="shared" si="633"/>
        <v>21758</v>
      </c>
      <c r="S772" s="35">
        <f t="shared" si="633"/>
        <v>0</v>
      </c>
      <c r="T772" s="35">
        <f t="shared" si="634"/>
        <v>0</v>
      </c>
      <c r="U772" s="35">
        <f t="shared" si="634"/>
        <v>0</v>
      </c>
      <c r="V772" s="35">
        <f t="shared" si="634"/>
        <v>0</v>
      </c>
      <c r="W772" s="35">
        <f t="shared" si="634"/>
        <v>0</v>
      </c>
      <c r="X772" s="35">
        <f t="shared" si="634"/>
        <v>21758</v>
      </c>
      <c r="Y772" s="35">
        <f t="shared" si="634"/>
        <v>0</v>
      </c>
    </row>
    <row r="773" spans="1:25" s="20" customFormat="1" ht="20.25">
      <c r="A773" s="103" t="s">
        <v>271</v>
      </c>
      <c r="B773" s="33" t="s">
        <v>210</v>
      </c>
      <c r="C773" s="33" t="s">
        <v>21</v>
      </c>
      <c r="D773" s="33" t="s">
        <v>430</v>
      </c>
      <c r="E773" s="40">
        <v>410</v>
      </c>
      <c r="F773" s="35">
        <v>21758</v>
      </c>
      <c r="G773" s="35"/>
      <c r="H773" s="36"/>
      <c r="I773" s="36"/>
      <c r="J773" s="36"/>
      <c r="K773" s="37"/>
      <c r="L773" s="35">
        <f>F773+H773+I773+J773+K773</f>
        <v>21758</v>
      </c>
      <c r="M773" s="35">
        <f>G773+K773</f>
        <v>0</v>
      </c>
      <c r="N773" s="36"/>
      <c r="O773" s="36"/>
      <c r="P773" s="36"/>
      <c r="Q773" s="37"/>
      <c r="R773" s="35">
        <f>L773+N773+O773+P773+Q773</f>
        <v>21758</v>
      </c>
      <c r="S773" s="35">
        <f>M773+Q773</f>
        <v>0</v>
      </c>
      <c r="T773" s="36"/>
      <c r="U773" s="36"/>
      <c r="V773" s="36"/>
      <c r="W773" s="37"/>
      <c r="X773" s="35">
        <f>R773+T773+U773+V773+W773</f>
        <v>21758</v>
      </c>
      <c r="Y773" s="35">
        <f>S773+W773</f>
        <v>0</v>
      </c>
    </row>
    <row r="774" spans="1:25" s="20" customFormat="1" ht="20.25">
      <c r="A774" s="42" t="s">
        <v>431</v>
      </c>
      <c r="B774" s="33" t="s">
        <v>210</v>
      </c>
      <c r="C774" s="33" t="s">
        <v>21</v>
      </c>
      <c r="D774" s="33" t="s">
        <v>432</v>
      </c>
      <c r="E774" s="33"/>
      <c r="F774" s="35">
        <f>F775</f>
        <v>91359</v>
      </c>
      <c r="G774" s="35">
        <f>G775</f>
        <v>0</v>
      </c>
      <c r="H774" s="35">
        <f t="shared" ref="H774:Y774" si="635">H775</f>
        <v>0</v>
      </c>
      <c r="I774" s="35">
        <f t="shared" si="635"/>
        <v>0</v>
      </c>
      <c r="J774" s="35">
        <f t="shared" si="635"/>
        <v>0</v>
      </c>
      <c r="K774" s="35">
        <f t="shared" si="635"/>
        <v>0</v>
      </c>
      <c r="L774" s="35">
        <f t="shared" si="635"/>
        <v>91359</v>
      </c>
      <c r="M774" s="35">
        <f t="shared" si="635"/>
        <v>0</v>
      </c>
      <c r="N774" s="35">
        <f t="shared" si="635"/>
        <v>0</v>
      </c>
      <c r="O774" s="35">
        <f t="shared" si="635"/>
        <v>0</v>
      </c>
      <c r="P774" s="35">
        <f t="shared" si="635"/>
        <v>0</v>
      </c>
      <c r="Q774" s="35">
        <f t="shared" si="635"/>
        <v>0</v>
      </c>
      <c r="R774" s="35">
        <f t="shared" si="635"/>
        <v>91359</v>
      </c>
      <c r="S774" s="35">
        <f t="shared" si="635"/>
        <v>0</v>
      </c>
      <c r="T774" s="35">
        <f t="shared" si="635"/>
        <v>0</v>
      </c>
      <c r="U774" s="35">
        <f t="shared" si="635"/>
        <v>0</v>
      </c>
      <c r="V774" s="35">
        <f t="shared" si="635"/>
        <v>0</v>
      </c>
      <c r="W774" s="35">
        <f t="shared" si="635"/>
        <v>0</v>
      </c>
      <c r="X774" s="35">
        <f t="shared" si="635"/>
        <v>91359</v>
      </c>
      <c r="Y774" s="35">
        <f t="shared" si="635"/>
        <v>0</v>
      </c>
    </row>
    <row r="775" spans="1:25" s="20" customFormat="1" ht="50.25">
      <c r="A775" s="42" t="s">
        <v>99</v>
      </c>
      <c r="B775" s="33" t="s">
        <v>210</v>
      </c>
      <c r="C775" s="33" t="s">
        <v>21</v>
      </c>
      <c r="D775" s="33" t="s">
        <v>432</v>
      </c>
      <c r="E775" s="40">
        <v>600</v>
      </c>
      <c r="F775" s="35">
        <f>F776+F777</f>
        <v>91359</v>
      </c>
      <c r="G775" s="35">
        <f>G776+G777</f>
        <v>0</v>
      </c>
      <c r="H775" s="35">
        <f t="shared" ref="H775:M775" si="636">H776+H777</f>
        <v>0</v>
      </c>
      <c r="I775" s="35">
        <f t="shared" si="636"/>
        <v>0</v>
      </c>
      <c r="J775" s="35">
        <f t="shared" si="636"/>
        <v>0</v>
      </c>
      <c r="K775" s="35">
        <f t="shared" si="636"/>
        <v>0</v>
      </c>
      <c r="L775" s="35">
        <f t="shared" si="636"/>
        <v>91359</v>
      </c>
      <c r="M775" s="35">
        <f t="shared" si="636"/>
        <v>0</v>
      </c>
      <c r="N775" s="35">
        <f t="shared" ref="N775:S775" si="637">N776+N777</f>
        <v>0</v>
      </c>
      <c r="O775" s="35">
        <f t="shared" si="637"/>
        <v>0</v>
      </c>
      <c r="P775" s="35">
        <f t="shared" si="637"/>
        <v>0</v>
      </c>
      <c r="Q775" s="35">
        <f t="shared" si="637"/>
        <v>0</v>
      </c>
      <c r="R775" s="35">
        <f t="shared" si="637"/>
        <v>91359</v>
      </c>
      <c r="S775" s="35">
        <f t="shared" si="637"/>
        <v>0</v>
      </c>
      <c r="T775" s="35">
        <f t="shared" ref="T775:Y775" si="638">T776+T777</f>
        <v>0</v>
      </c>
      <c r="U775" s="35">
        <f t="shared" si="638"/>
        <v>0</v>
      </c>
      <c r="V775" s="35">
        <f t="shared" si="638"/>
        <v>0</v>
      </c>
      <c r="W775" s="35">
        <f t="shared" si="638"/>
        <v>0</v>
      </c>
      <c r="X775" s="35">
        <f t="shared" si="638"/>
        <v>91359</v>
      </c>
      <c r="Y775" s="35">
        <f t="shared" si="638"/>
        <v>0</v>
      </c>
    </row>
    <row r="776" spans="1:25" s="20" customFormat="1" ht="20.25">
      <c r="A776" s="32" t="s">
        <v>181</v>
      </c>
      <c r="B776" s="33" t="s">
        <v>210</v>
      </c>
      <c r="C776" s="33" t="s">
        <v>21</v>
      </c>
      <c r="D776" s="33" t="s">
        <v>432</v>
      </c>
      <c r="E776" s="40">
        <v>610</v>
      </c>
      <c r="F776" s="35">
        <v>70896</v>
      </c>
      <c r="G776" s="35"/>
      <c r="H776" s="36"/>
      <c r="I776" s="36"/>
      <c r="J776" s="36"/>
      <c r="K776" s="37"/>
      <c r="L776" s="35">
        <f>F776+H776+I776+J776+K776</f>
        <v>70896</v>
      </c>
      <c r="M776" s="35">
        <f>G776+K776</f>
        <v>0</v>
      </c>
      <c r="N776" s="36"/>
      <c r="O776" s="36"/>
      <c r="P776" s="36"/>
      <c r="Q776" s="37"/>
      <c r="R776" s="35">
        <f>L776+N776+O776+P776+Q776</f>
        <v>70896</v>
      </c>
      <c r="S776" s="35">
        <f>M776+Q776</f>
        <v>0</v>
      </c>
      <c r="T776" s="36"/>
      <c r="U776" s="36"/>
      <c r="V776" s="36"/>
      <c r="W776" s="37"/>
      <c r="X776" s="35">
        <f>R776+T776+U776+V776+W776</f>
        <v>70896</v>
      </c>
      <c r="Y776" s="35">
        <f>S776+W776</f>
        <v>0</v>
      </c>
    </row>
    <row r="777" spans="1:25" s="20" customFormat="1" ht="20.25">
      <c r="A777" s="32" t="s">
        <v>100</v>
      </c>
      <c r="B777" s="33" t="s">
        <v>210</v>
      </c>
      <c r="C777" s="33" t="s">
        <v>21</v>
      </c>
      <c r="D777" s="33" t="s">
        <v>432</v>
      </c>
      <c r="E777" s="40">
        <v>620</v>
      </c>
      <c r="F777" s="35">
        <v>20463</v>
      </c>
      <c r="G777" s="35"/>
      <c r="H777" s="36"/>
      <c r="I777" s="36"/>
      <c r="J777" s="36"/>
      <c r="K777" s="37"/>
      <c r="L777" s="35">
        <f>F777+H777+I777+J777+K777</f>
        <v>20463</v>
      </c>
      <c r="M777" s="35">
        <f>G777+K777</f>
        <v>0</v>
      </c>
      <c r="N777" s="36"/>
      <c r="O777" s="36"/>
      <c r="P777" s="36"/>
      <c r="Q777" s="37"/>
      <c r="R777" s="35">
        <f>L777+N777+O777+P777+Q777</f>
        <v>20463</v>
      </c>
      <c r="S777" s="35">
        <f>M777+Q777</f>
        <v>0</v>
      </c>
      <c r="T777" s="36"/>
      <c r="U777" s="36"/>
      <c r="V777" s="36"/>
      <c r="W777" s="37"/>
      <c r="X777" s="35">
        <f>R777+T777+U777+V777+W777</f>
        <v>20463</v>
      </c>
      <c r="Y777" s="35">
        <f>S777+W777</f>
        <v>0</v>
      </c>
    </row>
    <row r="778" spans="1:25" s="20" customFormat="1" ht="20.25">
      <c r="A778" s="32" t="s">
        <v>193</v>
      </c>
      <c r="B778" s="33" t="s">
        <v>210</v>
      </c>
      <c r="C778" s="33" t="s">
        <v>21</v>
      </c>
      <c r="D778" s="33" t="s">
        <v>433</v>
      </c>
      <c r="E778" s="33"/>
      <c r="F778" s="35">
        <f t="shared" ref="F778:U780" si="639">F779</f>
        <v>320371</v>
      </c>
      <c r="G778" s="35">
        <f t="shared" si="639"/>
        <v>0</v>
      </c>
      <c r="H778" s="35">
        <f t="shared" si="639"/>
        <v>0</v>
      </c>
      <c r="I778" s="35">
        <f t="shared" si="639"/>
        <v>0</v>
      </c>
      <c r="J778" s="35">
        <f t="shared" si="639"/>
        <v>0</v>
      </c>
      <c r="K778" s="35">
        <f t="shared" si="639"/>
        <v>0</v>
      </c>
      <c r="L778" s="35">
        <f t="shared" si="639"/>
        <v>320371</v>
      </c>
      <c r="M778" s="35">
        <f t="shared" si="639"/>
        <v>0</v>
      </c>
      <c r="N778" s="35">
        <f t="shared" si="639"/>
        <v>0</v>
      </c>
      <c r="O778" s="35">
        <f t="shared" si="639"/>
        <v>0</v>
      </c>
      <c r="P778" s="35">
        <f t="shared" si="639"/>
        <v>0</v>
      </c>
      <c r="Q778" s="35">
        <f t="shared" si="639"/>
        <v>0</v>
      </c>
      <c r="R778" s="35">
        <f t="shared" si="639"/>
        <v>320371</v>
      </c>
      <c r="S778" s="35">
        <f t="shared" si="639"/>
        <v>0</v>
      </c>
      <c r="T778" s="35">
        <f t="shared" si="639"/>
        <v>0</v>
      </c>
      <c r="U778" s="35">
        <f t="shared" si="639"/>
        <v>0</v>
      </c>
      <c r="V778" s="35">
        <f t="shared" ref="T778:Y780" si="640">V779</f>
        <v>0</v>
      </c>
      <c r="W778" s="35">
        <f t="shared" si="640"/>
        <v>0</v>
      </c>
      <c r="X778" s="35">
        <f t="shared" si="640"/>
        <v>320371</v>
      </c>
      <c r="Y778" s="35">
        <f t="shared" si="640"/>
        <v>0</v>
      </c>
    </row>
    <row r="779" spans="1:25" s="20" customFormat="1" ht="33.75">
      <c r="A779" s="32" t="s">
        <v>434</v>
      </c>
      <c r="B779" s="33" t="s">
        <v>210</v>
      </c>
      <c r="C779" s="33" t="s">
        <v>21</v>
      </c>
      <c r="D779" s="33" t="s">
        <v>435</v>
      </c>
      <c r="E779" s="33"/>
      <c r="F779" s="35">
        <f t="shared" si="639"/>
        <v>320371</v>
      </c>
      <c r="G779" s="35">
        <f t="shared" si="639"/>
        <v>0</v>
      </c>
      <c r="H779" s="35">
        <f t="shared" si="639"/>
        <v>0</v>
      </c>
      <c r="I779" s="35">
        <f t="shared" si="639"/>
        <v>0</v>
      </c>
      <c r="J779" s="35">
        <f t="shared" si="639"/>
        <v>0</v>
      </c>
      <c r="K779" s="35">
        <f t="shared" si="639"/>
        <v>0</v>
      </c>
      <c r="L779" s="35">
        <f t="shared" si="639"/>
        <v>320371</v>
      </c>
      <c r="M779" s="35">
        <f t="shared" si="639"/>
        <v>0</v>
      </c>
      <c r="N779" s="35">
        <f t="shared" si="639"/>
        <v>0</v>
      </c>
      <c r="O779" s="35">
        <f t="shared" si="639"/>
        <v>0</v>
      </c>
      <c r="P779" s="35">
        <f t="shared" si="639"/>
        <v>0</v>
      </c>
      <c r="Q779" s="35">
        <f t="shared" si="639"/>
        <v>0</v>
      </c>
      <c r="R779" s="35">
        <f t="shared" si="639"/>
        <v>320371</v>
      </c>
      <c r="S779" s="35">
        <f t="shared" si="639"/>
        <v>0</v>
      </c>
      <c r="T779" s="35">
        <f t="shared" si="640"/>
        <v>0</v>
      </c>
      <c r="U779" s="35">
        <f t="shared" si="640"/>
        <v>0</v>
      </c>
      <c r="V779" s="35">
        <f t="shared" si="640"/>
        <v>0</v>
      </c>
      <c r="W779" s="35">
        <f t="shared" si="640"/>
        <v>0</v>
      </c>
      <c r="X779" s="35">
        <f t="shared" si="640"/>
        <v>320371</v>
      </c>
      <c r="Y779" s="35">
        <f t="shared" si="640"/>
        <v>0</v>
      </c>
    </row>
    <row r="780" spans="1:25" s="20" customFormat="1" ht="50.25">
      <c r="A780" s="42" t="s">
        <v>99</v>
      </c>
      <c r="B780" s="33" t="s">
        <v>210</v>
      </c>
      <c r="C780" s="33" t="s">
        <v>21</v>
      </c>
      <c r="D780" s="33" t="s">
        <v>435</v>
      </c>
      <c r="E780" s="40">
        <v>600</v>
      </c>
      <c r="F780" s="35">
        <f t="shared" si="639"/>
        <v>320371</v>
      </c>
      <c r="G780" s="35">
        <f t="shared" si="639"/>
        <v>0</v>
      </c>
      <c r="H780" s="35">
        <f t="shared" si="639"/>
        <v>0</v>
      </c>
      <c r="I780" s="35">
        <f t="shared" si="639"/>
        <v>0</v>
      </c>
      <c r="J780" s="35">
        <f t="shared" si="639"/>
        <v>0</v>
      </c>
      <c r="K780" s="35">
        <f t="shared" si="639"/>
        <v>0</v>
      </c>
      <c r="L780" s="35">
        <f t="shared" si="639"/>
        <v>320371</v>
      </c>
      <c r="M780" s="35">
        <f t="shared" si="639"/>
        <v>0</v>
      </c>
      <c r="N780" s="35">
        <f t="shared" si="639"/>
        <v>0</v>
      </c>
      <c r="O780" s="35">
        <f t="shared" si="639"/>
        <v>0</v>
      </c>
      <c r="P780" s="35">
        <f t="shared" si="639"/>
        <v>0</v>
      </c>
      <c r="Q780" s="35">
        <f t="shared" si="639"/>
        <v>0</v>
      </c>
      <c r="R780" s="35">
        <f t="shared" si="639"/>
        <v>320371</v>
      </c>
      <c r="S780" s="35">
        <f t="shared" si="639"/>
        <v>0</v>
      </c>
      <c r="T780" s="35">
        <f t="shared" si="640"/>
        <v>0</v>
      </c>
      <c r="U780" s="35">
        <f t="shared" si="640"/>
        <v>0</v>
      </c>
      <c r="V780" s="35">
        <f t="shared" si="640"/>
        <v>0</v>
      </c>
      <c r="W780" s="35">
        <f t="shared" si="640"/>
        <v>0</v>
      </c>
      <c r="X780" s="35">
        <f t="shared" si="640"/>
        <v>320371</v>
      </c>
      <c r="Y780" s="35">
        <f t="shared" si="640"/>
        <v>0</v>
      </c>
    </row>
    <row r="781" spans="1:25" s="20" customFormat="1" ht="66.75">
      <c r="A781" s="32" t="s">
        <v>177</v>
      </c>
      <c r="B781" s="33" t="s">
        <v>210</v>
      </c>
      <c r="C781" s="33" t="s">
        <v>21</v>
      </c>
      <c r="D781" s="33" t="s">
        <v>435</v>
      </c>
      <c r="E781" s="40">
        <v>630</v>
      </c>
      <c r="F781" s="35">
        <v>320371</v>
      </c>
      <c r="G781" s="35"/>
      <c r="H781" s="36"/>
      <c r="I781" s="36"/>
      <c r="J781" s="36"/>
      <c r="K781" s="37"/>
      <c r="L781" s="35">
        <f>F781+H781+I781+J781+K781</f>
        <v>320371</v>
      </c>
      <c r="M781" s="35">
        <f>G781+K781</f>
        <v>0</v>
      </c>
      <c r="N781" s="36"/>
      <c r="O781" s="36"/>
      <c r="P781" s="36"/>
      <c r="Q781" s="37"/>
      <c r="R781" s="35">
        <f>L781+N781+O781+P781+Q781</f>
        <v>320371</v>
      </c>
      <c r="S781" s="35">
        <f>M781+Q781</f>
        <v>0</v>
      </c>
      <c r="T781" s="36"/>
      <c r="U781" s="36"/>
      <c r="V781" s="36"/>
      <c r="W781" s="37"/>
      <c r="X781" s="35">
        <f>R781+T781+U781+V781+W781</f>
        <v>320371</v>
      </c>
      <c r="Y781" s="35">
        <f>S781+W781</f>
        <v>0</v>
      </c>
    </row>
    <row r="782" spans="1:25" s="100" customFormat="1" ht="20.25" hidden="1">
      <c r="A782" s="120" t="s">
        <v>53</v>
      </c>
      <c r="B782" s="33" t="s">
        <v>210</v>
      </c>
      <c r="C782" s="33" t="s">
        <v>21</v>
      </c>
      <c r="D782" s="33" t="s">
        <v>436</v>
      </c>
      <c r="E782" s="33"/>
      <c r="F782" s="35">
        <f>F783+F787+F791</f>
        <v>0</v>
      </c>
      <c r="G782" s="35">
        <f>G783+G787+G791</f>
        <v>0</v>
      </c>
      <c r="H782" s="56">
        <f t="shared" ref="H782:M782" si="641">H783+H787+H791</f>
        <v>0</v>
      </c>
      <c r="I782" s="56">
        <f t="shared" si="641"/>
        <v>0</v>
      </c>
      <c r="J782" s="56">
        <f t="shared" si="641"/>
        <v>0</v>
      </c>
      <c r="K782" s="56">
        <f t="shared" si="641"/>
        <v>0</v>
      </c>
      <c r="L782" s="56">
        <f t="shared" si="641"/>
        <v>0</v>
      </c>
      <c r="M782" s="56">
        <f t="shared" si="641"/>
        <v>0</v>
      </c>
      <c r="N782" s="56">
        <f t="shared" ref="N782:S782" si="642">N783+N787+N791</f>
        <v>0</v>
      </c>
      <c r="O782" s="56">
        <f t="shared" si="642"/>
        <v>0</v>
      </c>
      <c r="P782" s="56">
        <f t="shared" si="642"/>
        <v>0</v>
      </c>
      <c r="Q782" s="56">
        <f t="shared" si="642"/>
        <v>0</v>
      </c>
      <c r="R782" s="56">
        <f t="shared" si="642"/>
        <v>0</v>
      </c>
      <c r="S782" s="56">
        <f t="shared" si="642"/>
        <v>0</v>
      </c>
      <c r="T782" s="56">
        <f t="shared" ref="T782:Y782" si="643">T783+T787+T791</f>
        <v>0</v>
      </c>
      <c r="U782" s="56">
        <f t="shared" si="643"/>
        <v>0</v>
      </c>
      <c r="V782" s="56">
        <f t="shared" si="643"/>
        <v>0</v>
      </c>
      <c r="W782" s="56">
        <f t="shared" si="643"/>
        <v>0</v>
      </c>
      <c r="X782" s="56">
        <f t="shared" si="643"/>
        <v>0</v>
      </c>
      <c r="Y782" s="56">
        <f t="shared" si="643"/>
        <v>0</v>
      </c>
    </row>
    <row r="783" spans="1:25" s="100" customFormat="1" ht="50.25" hidden="1">
      <c r="A783" s="49" t="s">
        <v>437</v>
      </c>
      <c r="B783" s="33" t="s">
        <v>210</v>
      </c>
      <c r="C783" s="33" t="s">
        <v>21</v>
      </c>
      <c r="D783" s="33" t="s">
        <v>438</v>
      </c>
      <c r="E783" s="33"/>
      <c r="F783" s="35">
        <f>F784</f>
        <v>0</v>
      </c>
      <c r="G783" s="35">
        <f>G784</f>
        <v>0</v>
      </c>
      <c r="H783" s="56">
        <f t="shared" ref="H783:Y783" si="644">H784</f>
        <v>0</v>
      </c>
      <c r="I783" s="56">
        <f t="shared" si="644"/>
        <v>0</v>
      </c>
      <c r="J783" s="56">
        <f t="shared" si="644"/>
        <v>0</v>
      </c>
      <c r="K783" s="56">
        <f t="shared" si="644"/>
        <v>0</v>
      </c>
      <c r="L783" s="56">
        <f t="shared" si="644"/>
        <v>0</v>
      </c>
      <c r="M783" s="56">
        <f t="shared" si="644"/>
        <v>0</v>
      </c>
      <c r="N783" s="56">
        <f t="shared" si="644"/>
        <v>0</v>
      </c>
      <c r="O783" s="56">
        <f t="shared" si="644"/>
        <v>0</v>
      </c>
      <c r="P783" s="56">
        <f t="shared" si="644"/>
        <v>0</v>
      </c>
      <c r="Q783" s="56">
        <f t="shared" si="644"/>
        <v>0</v>
      </c>
      <c r="R783" s="56">
        <f t="shared" si="644"/>
        <v>0</v>
      </c>
      <c r="S783" s="56">
        <f t="shared" si="644"/>
        <v>0</v>
      </c>
      <c r="T783" s="56">
        <f t="shared" si="644"/>
        <v>0</v>
      </c>
      <c r="U783" s="56">
        <f t="shared" si="644"/>
        <v>0</v>
      </c>
      <c r="V783" s="56">
        <f t="shared" si="644"/>
        <v>0</v>
      </c>
      <c r="W783" s="56">
        <f t="shared" si="644"/>
        <v>0</v>
      </c>
      <c r="X783" s="56">
        <f t="shared" si="644"/>
        <v>0</v>
      </c>
      <c r="Y783" s="56">
        <f t="shared" si="644"/>
        <v>0</v>
      </c>
    </row>
    <row r="784" spans="1:25" s="100" customFormat="1" ht="50.25" hidden="1">
      <c r="A784" s="32" t="s">
        <v>99</v>
      </c>
      <c r="B784" s="33" t="s">
        <v>210</v>
      </c>
      <c r="C784" s="33" t="s">
        <v>21</v>
      </c>
      <c r="D784" s="34" t="s">
        <v>438</v>
      </c>
      <c r="E784" s="40">
        <v>600</v>
      </c>
      <c r="F784" s="35">
        <f>SUM(F785:F786)</f>
        <v>0</v>
      </c>
      <c r="G784" s="35">
        <f>SUM(G785:G786)</f>
        <v>0</v>
      </c>
      <c r="H784" s="56">
        <f t="shared" ref="H784:M784" si="645">SUM(H785:H786)</f>
        <v>0</v>
      </c>
      <c r="I784" s="56">
        <f t="shared" si="645"/>
        <v>0</v>
      </c>
      <c r="J784" s="56">
        <f t="shared" si="645"/>
        <v>0</v>
      </c>
      <c r="K784" s="56">
        <f t="shared" si="645"/>
        <v>0</v>
      </c>
      <c r="L784" s="56">
        <f t="shared" si="645"/>
        <v>0</v>
      </c>
      <c r="M784" s="56">
        <f t="shared" si="645"/>
        <v>0</v>
      </c>
      <c r="N784" s="56">
        <f t="shared" ref="N784:S784" si="646">SUM(N785:N786)</f>
        <v>0</v>
      </c>
      <c r="O784" s="56">
        <f t="shared" si="646"/>
        <v>0</v>
      </c>
      <c r="P784" s="56">
        <f t="shared" si="646"/>
        <v>0</v>
      </c>
      <c r="Q784" s="56">
        <f t="shared" si="646"/>
        <v>0</v>
      </c>
      <c r="R784" s="56">
        <f t="shared" si="646"/>
        <v>0</v>
      </c>
      <c r="S784" s="56">
        <f t="shared" si="646"/>
        <v>0</v>
      </c>
      <c r="T784" s="56">
        <f t="shared" ref="T784:Y784" si="647">SUM(T785:T786)</f>
        <v>0</v>
      </c>
      <c r="U784" s="56">
        <f t="shared" si="647"/>
        <v>0</v>
      </c>
      <c r="V784" s="56">
        <f t="shared" si="647"/>
        <v>0</v>
      </c>
      <c r="W784" s="56">
        <f t="shared" si="647"/>
        <v>0</v>
      </c>
      <c r="X784" s="56">
        <f t="shared" si="647"/>
        <v>0</v>
      </c>
      <c r="Y784" s="56">
        <f t="shared" si="647"/>
        <v>0</v>
      </c>
    </row>
    <row r="785" spans="1:25" s="100" customFormat="1" ht="20.25" hidden="1">
      <c r="A785" s="120" t="s">
        <v>181</v>
      </c>
      <c r="B785" s="33" t="s">
        <v>210</v>
      </c>
      <c r="C785" s="33" t="s">
        <v>21</v>
      </c>
      <c r="D785" s="34" t="s">
        <v>438</v>
      </c>
      <c r="E785" s="40">
        <v>610</v>
      </c>
      <c r="F785" s="35"/>
      <c r="G785" s="35"/>
      <c r="H785" s="36"/>
      <c r="I785" s="36"/>
      <c r="J785" s="36"/>
      <c r="K785" s="37"/>
      <c r="L785" s="35">
        <f>F785+H785+I785+J785+K785</f>
        <v>0</v>
      </c>
      <c r="M785" s="35">
        <f>G785+K785</f>
        <v>0</v>
      </c>
      <c r="N785" s="36"/>
      <c r="O785" s="36"/>
      <c r="P785" s="36"/>
      <c r="Q785" s="37"/>
      <c r="R785" s="35">
        <f>L785+N785+O785+P785+Q785</f>
        <v>0</v>
      </c>
      <c r="S785" s="35">
        <f>M785+Q785</f>
        <v>0</v>
      </c>
      <c r="T785" s="36"/>
      <c r="U785" s="36"/>
      <c r="V785" s="36"/>
      <c r="W785" s="37"/>
      <c r="X785" s="35">
        <f>R785+T785+U785+V785+W785</f>
        <v>0</v>
      </c>
      <c r="Y785" s="35">
        <f>S785+W785</f>
        <v>0</v>
      </c>
    </row>
    <row r="786" spans="1:25" s="100" customFormat="1" ht="20.25" hidden="1">
      <c r="A786" s="61" t="s">
        <v>100</v>
      </c>
      <c r="B786" s="33" t="s">
        <v>210</v>
      </c>
      <c r="C786" s="33" t="s">
        <v>21</v>
      </c>
      <c r="D786" s="34" t="s">
        <v>438</v>
      </c>
      <c r="E786" s="40">
        <v>620</v>
      </c>
      <c r="F786" s="35"/>
      <c r="G786" s="35"/>
      <c r="H786" s="36"/>
      <c r="I786" s="36"/>
      <c r="J786" s="36"/>
      <c r="K786" s="37"/>
      <c r="L786" s="35">
        <f>F786+H786+I786+J786+K786</f>
        <v>0</v>
      </c>
      <c r="M786" s="35">
        <f>G786+K786</f>
        <v>0</v>
      </c>
      <c r="N786" s="36"/>
      <c r="O786" s="36"/>
      <c r="P786" s="36"/>
      <c r="Q786" s="37"/>
      <c r="R786" s="35">
        <f>L786+N786+O786+P786+Q786</f>
        <v>0</v>
      </c>
      <c r="S786" s="35">
        <f>M786+Q786</f>
        <v>0</v>
      </c>
      <c r="T786" s="36"/>
      <c r="U786" s="36"/>
      <c r="V786" s="36"/>
      <c r="W786" s="37"/>
      <c r="X786" s="35">
        <f>R786+T786+U786+V786+W786</f>
        <v>0</v>
      </c>
      <c r="Y786" s="35">
        <f>S786+W786</f>
        <v>0</v>
      </c>
    </row>
    <row r="787" spans="1:25" s="100" customFormat="1" ht="116.25" hidden="1">
      <c r="A787" s="49" t="s">
        <v>439</v>
      </c>
      <c r="B787" s="33" t="s">
        <v>210</v>
      </c>
      <c r="C787" s="33" t="s">
        <v>21</v>
      </c>
      <c r="D787" s="34" t="s">
        <v>440</v>
      </c>
      <c r="E787" s="33"/>
      <c r="F787" s="35">
        <f>F788</f>
        <v>0</v>
      </c>
      <c r="G787" s="35">
        <f>G788</f>
        <v>0</v>
      </c>
      <c r="H787" s="56">
        <f t="shared" ref="H787:Y787" si="648">H788</f>
        <v>0</v>
      </c>
      <c r="I787" s="56">
        <f t="shared" si="648"/>
        <v>0</v>
      </c>
      <c r="J787" s="56">
        <f t="shared" si="648"/>
        <v>0</v>
      </c>
      <c r="K787" s="56">
        <f t="shared" si="648"/>
        <v>0</v>
      </c>
      <c r="L787" s="56">
        <f t="shared" si="648"/>
        <v>0</v>
      </c>
      <c r="M787" s="56">
        <f t="shared" si="648"/>
        <v>0</v>
      </c>
      <c r="N787" s="56">
        <f t="shared" si="648"/>
        <v>0</v>
      </c>
      <c r="O787" s="56">
        <f t="shared" si="648"/>
        <v>0</v>
      </c>
      <c r="P787" s="56">
        <f t="shared" si="648"/>
        <v>0</v>
      </c>
      <c r="Q787" s="56">
        <f t="shared" si="648"/>
        <v>0</v>
      </c>
      <c r="R787" s="56">
        <f t="shared" si="648"/>
        <v>0</v>
      </c>
      <c r="S787" s="56">
        <f t="shared" si="648"/>
        <v>0</v>
      </c>
      <c r="T787" s="56">
        <f t="shared" si="648"/>
        <v>0</v>
      </c>
      <c r="U787" s="56">
        <f t="shared" si="648"/>
        <v>0</v>
      </c>
      <c r="V787" s="56">
        <f t="shared" si="648"/>
        <v>0</v>
      </c>
      <c r="W787" s="56">
        <f t="shared" si="648"/>
        <v>0</v>
      </c>
      <c r="X787" s="56">
        <f t="shared" si="648"/>
        <v>0</v>
      </c>
      <c r="Y787" s="56">
        <f t="shared" si="648"/>
        <v>0</v>
      </c>
    </row>
    <row r="788" spans="1:25" s="100" customFormat="1" ht="50.25" hidden="1">
      <c r="A788" s="32" t="s">
        <v>99</v>
      </c>
      <c r="B788" s="33" t="s">
        <v>210</v>
      </c>
      <c r="C788" s="33" t="s">
        <v>21</v>
      </c>
      <c r="D788" s="34" t="s">
        <v>440</v>
      </c>
      <c r="E788" s="40">
        <v>600</v>
      </c>
      <c r="F788" s="35">
        <f>SUM(F789:F790)</f>
        <v>0</v>
      </c>
      <c r="G788" s="35">
        <f>SUM(G789:G790)</f>
        <v>0</v>
      </c>
      <c r="H788" s="56">
        <f t="shared" ref="H788:M788" si="649">SUM(H789:H790)</f>
        <v>0</v>
      </c>
      <c r="I788" s="56">
        <f t="shared" si="649"/>
        <v>0</v>
      </c>
      <c r="J788" s="56">
        <f t="shared" si="649"/>
        <v>0</v>
      </c>
      <c r="K788" s="56">
        <f t="shared" si="649"/>
        <v>0</v>
      </c>
      <c r="L788" s="56">
        <f t="shared" si="649"/>
        <v>0</v>
      </c>
      <c r="M788" s="56">
        <f t="shared" si="649"/>
        <v>0</v>
      </c>
      <c r="N788" s="56">
        <f t="shared" ref="N788:S788" si="650">SUM(N789:N790)</f>
        <v>0</v>
      </c>
      <c r="O788" s="56">
        <f t="shared" si="650"/>
        <v>0</v>
      </c>
      <c r="P788" s="56">
        <f t="shared" si="650"/>
        <v>0</v>
      </c>
      <c r="Q788" s="56">
        <f t="shared" si="650"/>
        <v>0</v>
      </c>
      <c r="R788" s="56">
        <f t="shared" si="650"/>
        <v>0</v>
      </c>
      <c r="S788" s="56">
        <f t="shared" si="650"/>
        <v>0</v>
      </c>
      <c r="T788" s="56">
        <f t="shared" ref="T788:Y788" si="651">SUM(T789:T790)</f>
        <v>0</v>
      </c>
      <c r="U788" s="56">
        <f t="shared" si="651"/>
        <v>0</v>
      </c>
      <c r="V788" s="56">
        <f t="shared" si="651"/>
        <v>0</v>
      </c>
      <c r="W788" s="56">
        <f t="shared" si="651"/>
        <v>0</v>
      </c>
      <c r="X788" s="56">
        <f t="shared" si="651"/>
        <v>0</v>
      </c>
      <c r="Y788" s="56">
        <f t="shared" si="651"/>
        <v>0</v>
      </c>
    </row>
    <row r="789" spans="1:25" s="100" customFormat="1" ht="20.25" hidden="1">
      <c r="A789" s="120" t="s">
        <v>181</v>
      </c>
      <c r="B789" s="33" t="s">
        <v>210</v>
      </c>
      <c r="C789" s="33" t="s">
        <v>21</v>
      </c>
      <c r="D789" s="34" t="s">
        <v>440</v>
      </c>
      <c r="E789" s="40">
        <v>610</v>
      </c>
      <c r="F789" s="35"/>
      <c r="G789" s="35"/>
      <c r="H789" s="36"/>
      <c r="I789" s="36"/>
      <c r="J789" s="36"/>
      <c r="K789" s="37"/>
      <c r="L789" s="35">
        <f>F789+H789+I789+J789+K789</f>
        <v>0</v>
      </c>
      <c r="M789" s="35">
        <f>G789+K789</f>
        <v>0</v>
      </c>
      <c r="N789" s="36"/>
      <c r="O789" s="36"/>
      <c r="P789" s="36"/>
      <c r="Q789" s="37"/>
      <c r="R789" s="35">
        <f>L789+N789+O789+P789+Q789</f>
        <v>0</v>
      </c>
      <c r="S789" s="35">
        <f>M789+Q789</f>
        <v>0</v>
      </c>
      <c r="T789" s="36"/>
      <c r="U789" s="36"/>
      <c r="V789" s="36"/>
      <c r="W789" s="37"/>
      <c r="X789" s="35">
        <f>R789+T789+U789+V789+W789</f>
        <v>0</v>
      </c>
      <c r="Y789" s="35">
        <f>S789+W789</f>
        <v>0</v>
      </c>
    </row>
    <row r="790" spans="1:25" s="100" customFormat="1" ht="20.25" hidden="1">
      <c r="A790" s="61" t="s">
        <v>100</v>
      </c>
      <c r="B790" s="33" t="s">
        <v>210</v>
      </c>
      <c r="C790" s="33" t="s">
        <v>21</v>
      </c>
      <c r="D790" s="34" t="s">
        <v>440</v>
      </c>
      <c r="E790" s="40">
        <v>620</v>
      </c>
      <c r="F790" s="35"/>
      <c r="G790" s="35"/>
      <c r="H790" s="36"/>
      <c r="I790" s="36"/>
      <c r="J790" s="36"/>
      <c r="K790" s="37"/>
      <c r="L790" s="35">
        <f>F790+H790+I790+J790+K790</f>
        <v>0</v>
      </c>
      <c r="M790" s="35">
        <f>G790+K790</f>
        <v>0</v>
      </c>
      <c r="N790" s="36"/>
      <c r="O790" s="36"/>
      <c r="P790" s="36"/>
      <c r="Q790" s="37"/>
      <c r="R790" s="35">
        <f>L790+N790+O790+P790+Q790</f>
        <v>0</v>
      </c>
      <c r="S790" s="35">
        <f>M790+Q790</f>
        <v>0</v>
      </c>
      <c r="T790" s="36"/>
      <c r="U790" s="36"/>
      <c r="V790" s="36"/>
      <c r="W790" s="37"/>
      <c r="X790" s="35">
        <f>R790+T790+U790+V790+W790</f>
        <v>0</v>
      </c>
      <c r="Y790" s="35">
        <f>S790+W790</f>
        <v>0</v>
      </c>
    </row>
    <row r="791" spans="1:25" s="100" customFormat="1" ht="132.75" hidden="1">
      <c r="A791" s="49" t="s">
        <v>441</v>
      </c>
      <c r="B791" s="33" t="s">
        <v>210</v>
      </c>
      <c r="C791" s="33" t="s">
        <v>21</v>
      </c>
      <c r="D791" s="34" t="s">
        <v>442</v>
      </c>
      <c r="E791" s="33"/>
      <c r="F791" s="35">
        <f>F792</f>
        <v>0</v>
      </c>
      <c r="G791" s="35">
        <f>G792</f>
        <v>0</v>
      </c>
      <c r="H791" s="56">
        <f t="shared" ref="H791:Y791" si="652">H792</f>
        <v>0</v>
      </c>
      <c r="I791" s="56">
        <f t="shared" si="652"/>
        <v>0</v>
      </c>
      <c r="J791" s="56">
        <f t="shared" si="652"/>
        <v>0</v>
      </c>
      <c r="K791" s="56">
        <f t="shared" si="652"/>
        <v>0</v>
      </c>
      <c r="L791" s="56">
        <f t="shared" si="652"/>
        <v>0</v>
      </c>
      <c r="M791" s="56">
        <f t="shared" si="652"/>
        <v>0</v>
      </c>
      <c r="N791" s="56">
        <f t="shared" si="652"/>
        <v>0</v>
      </c>
      <c r="O791" s="56">
        <f t="shared" si="652"/>
        <v>0</v>
      </c>
      <c r="P791" s="56">
        <f t="shared" si="652"/>
        <v>0</v>
      </c>
      <c r="Q791" s="56">
        <f t="shared" si="652"/>
        <v>0</v>
      </c>
      <c r="R791" s="56">
        <f t="shared" si="652"/>
        <v>0</v>
      </c>
      <c r="S791" s="56">
        <f t="shared" si="652"/>
        <v>0</v>
      </c>
      <c r="T791" s="56">
        <f t="shared" si="652"/>
        <v>0</v>
      </c>
      <c r="U791" s="56">
        <f t="shared" si="652"/>
        <v>0</v>
      </c>
      <c r="V791" s="56">
        <f t="shared" si="652"/>
        <v>0</v>
      </c>
      <c r="W791" s="56">
        <f t="shared" si="652"/>
        <v>0</v>
      </c>
      <c r="X791" s="56">
        <f t="shared" si="652"/>
        <v>0</v>
      </c>
      <c r="Y791" s="56">
        <f t="shared" si="652"/>
        <v>0</v>
      </c>
    </row>
    <row r="792" spans="1:25" s="100" customFormat="1" ht="50.25" hidden="1">
      <c r="A792" s="32" t="s">
        <v>99</v>
      </c>
      <c r="B792" s="33" t="s">
        <v>210</v>
      </c>
      <c r="C792" s="33" t="s">
        <v>21</v>
      </c>
      <c r="D792" s="34" t="s">
        <v>442</v>
      </c>
      <c r="E792" s="40">
        <v>600</v>
      </c>
      <c r="F792" s="35">
        <f>SUM(F793:F794)</f>
        <v>0</v>
      </c>
      <c r="G792" s="35">
        <f>SUM(G793:G794)</f>
        <v>0</v>
      </c>
      <c r="H792" s="56">
        <f t="shared" ref="H792:M792" si="653">SUM(H793:H794)</f>
        <v>0</v>
      </c>
      <c r="I792" s="56">
        <f t="shared" si="653"/>
        <v>0</v>
      </c>
      <c r="J792" s="56">
        <f t="shared" si="653"/>
        <v>0</v>
      </c>
      <c r="K792" s="56">
        <f t="shared" si="653"/>
        <v>0</v>
      </c>
      <c r="L792" s="56">
        <f t="shared" si="653"/>
        <v>0</v>
      </c>
      <c r="M792" s="56">
        <f t="shared" si="653"/>
        <v>0</v>
      </c>
      <c r="N792" s="56">
        <f t="shared" ref="N792:S792" si="654">SUM(N793:N794)</f>
        <v>0</v>
      </c>
      <c r="O792" s="56">
        <f t="shared" si="654"/>
        <v>0</v>
      </c>
      <c r="P792" s="56">
        <f t="shared" si="654"/>
        <v>0</v>
      </c>
      <c r="Q792" s="56">
        <f t="shared" si="654"/>
        <v>0</v>
      </c>
      <c r="R792" s="56">
        <f t="shared" si="654"/>
        <v>0</v>
      </c>
      <c r="S792" s="56">
        <f t="shared" si="654"/>
        <v>0</v>
      </c>
      <c r="T792" s="56">
        <f t="shared" ref="T792:Y792" si="655">SUM(T793:T794)</f>
        <v>0</v>
      </c>
      <c r="U792" s="56">
        <f t="shared" si="655"/>
        <v>0</v>
      </c>
      <c r="V792" s="56">
        <f t="shared" si="655"/>
        <v>0</v>
      </c>
      <c r="W792" s="56">
        <f t="shared" si="655"/>
        <v>0</v>
      </c>
      <c r="X792" s="56">
        <f t="shared" si="655"/>
        <v>0</v>
      </c>
      <c r="Y792" s="56">
        <f t="shared" si="655"/>
        <v>0</v>
      </c>
    </row>
    <row r="793" spans="1:25" s="100" customFormat="1" ht="20.25" hidden="1">
      <c r="A793" s="120" t="s">
        <v>181</v>
      </c>
      <c r="B793" s="33" t="s">
        <v>210</v>
      </c>
      <c r="C793" s="33" t="s">
        <v>21</v>
      </c>
      <c r="D793" s="34" t="s">
        <v>442</v>
      </c>
      <c r="E793" s="40">
        <v>610</v>
      </c>
      <c r="F793" s="35"/>
      <c r="G793" s="35"/>
      <c r="H793" s="36"/>
      <c r="I793" s="36"/>
      <c r="J793" s="36"/>
      <c r="K793" s="37"/>
      <c r="L793" s="35">
        <f>F793+H793+I793+J793+K793</f>
        <v>0</v>
      </c>
      <c r="M793" s="35">
        <f>G793+K793</f>
        <v>0</v>
      </c>
      <c r="N793" s="36"/>
      <c r="O793" s="36"/>
      <c r="P793" s="36"/>
      <c r="Q793" s="37"/>
      <c r="R793" s="35">
        <f>L793+N793+O793+P793+Q793</f>
        <v>0</v>
      </c>
      <c r="S793" s="35">
        <f>M793+Q793</f>
        <v>0</v>
      </c>
      <c r="T793" s="36"/>
      <c r="U793" s="36"/>
      <c r="V793" s="36"/>
      <c r="W793" s="37"/>
      <c r="X793" s="35">
        <f>R793+T793+U793+V793+W793</f>
        <v>0</v>
      </c>
      <c r="Y793" s="35">
        <f>S793+W793</f>
        <v>0</v>
      </c>
    </row>
    <row r="794" spans="1:25" s="100" customFormat="1" ht="20.25" hidden="1">
      <c r="A794" s="61" t="s">
        <v>100</v>
      </c>
      <c r="B794" s="33" t="s">
        <v>210</v>
      </c>
      <c r="C794" s="33" t="s">
        <v>21</v>
      </c>
      <c r="D794" s="34" t="s">
        <v>442</v>
      </c>
      <c r="E794" s="40">
        <v>620</v>
      </c>
      <c r="F794" s="35"/>
      <c r="G794" s="35"/>
      <c r="H794" s="36"/>
      <c r="I794" s="36"/>
      <c r="J794" s="36"/>
      <c r="K794" s="37"/>
      <c r="L794" s="35">
        <f>F794+H794+I794+J794+K794</f>
        <v>0</v>
      </c>
      <c r="M794" s="35">
        <f>G794+K794</f>
        <v>0</v>
      </c>
      <c r="N794" s="36"/>
      <c r="O794" s="36"/>
      <c r="P794" s="36"/>
      <c r="Q794" s="37"/>
      <c r="R794" s="35">
        <f>L794+N794+O794+P794+Q794</f>
        <v>0</v>
      </c>
      <c r="S794" s="35">
        <f>M794+Q794</f>
        <v>0</v>
      </c>
      <c r="T794" s="36"/>
      <c r="U794" s="36"/>
      <c r="V794" s="36"/>
      <c r="W794" s="37"/>
      <c r="X794" s="35">
        <f>R794+T794+U794+V794+W794</f>
        <v>0</v>
      </c>
      <c r="Y794" s="35">
        <f>S794+W794</f>
        <v>0</v>
      </c>
    </row>
    <row r="795" spans="1:25" s="100" customFormat="1" ht="83.25" hidden="1">
      <c r="A795" s="32" t="s">
        <v>443</v>
      </c>
      <c r="B795" s="33" t="s">
        <v>210</v>
      </c>
      <c r="C795" s="33" t="s">
        <v>21</v>
      </c>
      <c r="D795" s="77" t="s">
        <v>444</v>
      </c>
      <c r="E795" s="38"/>
      <c r="F795" s="35">
        <f>F796</f>
        <v>0</v>
      </c>
      <c r="G795" s="35">
        <f>G796</f>
        <v>0</v>
      </c>
      <c r="H795" s="56">
        <f t="shared" ref="H795:Y795" si="656">H796</f>
        <v>0</v>
      </c>
      <c r="I795" s="56">
        <f t="shared" si="656"/>
        <v>0</v>
      </c>
      <c r="J795" s="56">
        <f t="shared" si="656"/>
        <v>0</v>
      </c>
      <c r="K795" s="56">
        <f t="shared" si="656"/>
        <v>0</v>
      </c>
      <c r="L795" s="56">
        <f t="shared" si="656"/>
        <v>0</v>
      </c>
      <c r="M795" s="56">
        <f t="shared" si="656"/>
        <v>0</v>
      </c>
      <c r="N795" s="56">
        <f t="shared" si="656"/>
        <v>0</v>
      </c>
      <c r="O795" s="56">
        <f t="shared" si="656"/>
        <v>0</v>
      </c>
      <c r="P795" s="56">
        <f t="shared" si="656"/>
        <v>0</v>
      </c>
      <c r="Q795" s="56">
        <f t="shared" si="656"/>
        <v>0</v>
      </c>
      <c r="R795" s="56">
        <f t="shared" si="656"/>
        <v>0</v>
      </c>
      <c r="S795" s="56">
        <f t="shared" si="656"/>
        <v>0</v>
      </c>
      <c r="T795" s="56">
        <f t="shared" si="656"/>
        <v>0</v>
      </c>
      <c r="U795" s="56">
        <f t="shared" si="656"/>
        <v>0</v>
      </c>
      <c r="V795" s="56">
        <f t="shared" si="656"/>
        <v>0</v>
      </c>
      <c r="W795" s="56">
        <f t="shared" si="656"/>
        <v>0</v>
      </c>
      <c r="X795" s="56">
        <f t="shared" si="656"/>
        <v>0</v>
      </c>
      <c r="Y795" s="56">
        <f t="shared" si="656"/>
        <v>0</v>
      </c>
    </row>
    <row r="796" spans="1:25" s="100" customFormat="1" ht="50.25" hidden="1">
      <c r="A796" s="32" t="s">
        <v>99</v>
      </c>
      <c r="B796" s="33" t="s">
        <v>210</v>
      </c>
      <c r="C796" s="33" t="s">
        <v>21</v>
      </c>
      <c r="D796" s="77" t="s">
        <v>444</v>
      </c>
      <c r="E796" s="38">
        <v>600</v>
      </c>
      <c r="F796" s="35">
        <f>F797+F798</f>
        <v>0</v>
      </c>
      <c r="G796" s="35">
        <f>G797+G798</f>
        <v>0</v>
      </c>
      <c r="H796" s="56">
        <f t="shared" ref="H796:M796" si="657">H797+H798</f>
        <v>0</v>
      </c>
      <c r="I796" s="56">
        <f t="shared" si="657"/>
        <v>0</v>
      </c>
      <c r="J796" s="56">
        <f t="shared" si="657"/>
        <v>0</v>
      </c>
      <c r="K796" s="56">
        <f t="shared" si="657"/>
        <v>0</v>
      </c>
      <c r="L796" s="56">
        <f t="shared" si="657"/>
        <v>0</v>
      </c>
      <c r="M796" s="56">
        <f t="shared" si="657"/>
        <v>0</v>
      </c>
      <c r="N796" s="56">
        <f t="shared" ref="N796:S796" si="658">N797+N798</f>
        <v>0</v>
      </c>
      <c r="O796" s="56">
        <f t="shared" si="658"/>
        <v>0</v>
      </c>
      <c r="P796" s="56">
        <f t="shared" si="658"/>
        <v>0</v>
      </c>
      <c r="Q796" s="56">
        <f t="shared" si="658"/>
        <v>0</v>
      </c>
      <c r="R796" s="56">
        <f t="shared" si="658"/>
        <v>0</v>
      </c>
      <c r="S796" s="56">
        <f t="shared" si="658"/>
        <v>0</v>
      </c>
      <c r="T796" s="56">
        <f t="shared" ref="T796:Y796" si="659">T797+T798</f>
        <v>0</v>
      </c>
      <c r="U796" s="56">
        <f t="shared" si="659"/>
        <v>0</v>
      </c>
      <c r="V796" s="56">
        <f t="shared" si="659"/>
        <v>0</v>
      </c>
      <c r="W796" s="56">
        <f t="shared" si="659"/>
        <v>0</v>
      </c>
      <c r="X796" s="56">
        <f t="shared" si="659"/>
        <v>0</v>
      </c>
      <c r="Y796" s="56">
        <f t="shared" si="659"/>
        <v>0</v>
      </c>
    </row>
    <row r="797" spans="1:25" s="100" customFormat="1" ht="20.25" hidden="1">
      <c r="A797" s="61" t="s">
        <v>181</v>
      </c>
      <c r="B797" s="33" t="s">
        <v>210</v>
      </c>
      <c r="C797" s="33" t="s">
        <v>21</v>
      </c>
      <c r="D797" s="77" t="s">
        <v>444</v>
      </c>
      <c r="E797" s="38">
        <v>610</v>
      </c>
      <c r="F797" s="35"/>
      <c r="G797" s="35"/>
      <c r="H797" s="36"/>
      <c r="I797" s="36"/>
      <c r="J797" s="36"/>
      <c r="K797" s="37"/>
      <c r="L797" s="35">
        <f>F797+H797+I797+J797+K797</f>
        <v>0</v>
      </c>
      <c r="M797" s="35">
        <f>G797+K797</f>
        <v>0</v>
      </c>
      <c r="N797" s="36"/>
      <c r="O797" s="36"/>
      <c r="P797" s="36"/>
      <c r="Q797" s="37"/>
      <c r="R797" s="35">
        <f>L797+N797+O797+P797+Q797</f>
        <v>0</v>
      </c>
      <c r="S797" s="35">
        <f>M797+Q797</f>
        <v>0</v>
      </c>
      <c r="T797" s="36"/>
      <c r="U797" s="36"/>
      <c r="V797" s="36"/>
      <c r="W797" s="37"/>
      <c r="X797" s="35">
        <f>R797+T797+U797+V797+W797</f>
        <v>0</v>
      </c>
      <c r="Y797" s="35">
        <f>S797+W797</f>
        <v>0</v>
      </c>
    </row>
    <row r="798" spans="1:25" s="100" customFormat="1" ht="20.25" hidden="1">
      <c r="A798" s="61" t="s">
        <v>100</v>
      </c>
      <c r="B798" s="33" t="s">
        <v>210</v>
      </c>
      <c r="C798" s="33" t="s">
        <v>21</v>
      </c>
      <c r="D798" s="77" t="s">
        <v>444</v>
      </c>
      <c r="E798" s="38">
        <v>620</v>
      </c>
      <c r="F798" s="35"/>
      <c r="G798" s="35"/>
      <c r="H798" s="36"/>
      <c r="I798" s="36"/>
      <c r="J798" s="36"/>
      <c r="K798" s="37"/>
      <c r="L798" s="35">
        <f>F798+H798+I798+J798+K798</f>
        <v>0</v>
      </c>
      <c r="M798" s="35">
        <f>G798+K798</f>
        <v>0</v>
      </c>
      <c r="N798" s="36"/>
      <c r="O798" s="36"/>
      <c r="P798" s="36"/>
      <c r="Q798" s="37"/>
      <c r="R798" s="35">
        <f>L798+N798+O798+P798+Q798</f>
        <v>0</v>
      </c>
      <c r="S798" s="35">
        <f>M798+Q798</f>
        <v>0</v>
      </c>
      <c r="T798" s="36"/>
      <c r="U798" s="36"/>
      <c r="V798" s="36"/>
      <c r="W798" s="37"/>
      <c r="X798" s="35">
        <f>R798+T798+U798+V798+W798</f>
        <v>0</v>
      </c>
      <c r="Y798" s="35">
        <f>S798+W798</f>
        <v>0</v>
      </c>
    </row>
    <row r="799" spans="1:25" s="100" customFormat="1" ht="83.25" hidden="1">
      <c r="A799" s="61" t="s">
        <v>443</v>
      </c>
      <c r="B799" s="33" t="s">
        <v>210</v>
      </c>
      <c r="C799" s="33" t="s">
        <v>21</v>
      </c>
      <c r="D799" s="77" t="s">
        <v>445</v>
      </c>
      <c r="E799" s="38"/>
      <c r="F799" s="35">
        <f>F800</f>
        <v>0</v>
      </c>
      <c r="G799" s="35">
        <f>G800</f>
        <v>0</v>
      </c>
      <c r="H799" s="56">
        <f t="shared" ref="H799:Y799" si="660">H800</f>
        <v>0</v>
      </c>
      <c r="I799" s="56">
        <f t="shared" si="660"/>
        <v>0</v>
      </c>
      <c r="J799" s="56">
        <f t="shared" si="660"/>
        <v>0</v>
      </c>
      <c r="K799" s="56">
        <f t="shared" si="660"/>
        <v>0</v>
      </c>
      <c r="L799" s="56">
        <f t="shared" si="660"/>
        <v>0</v>
      </c>
      <c r="M799" s="56">
        <f t="shared" si="660"/>
        <v>0</v>
      </c>
      <c r="N799" s="56">
        <f t="shared" si="660"/>
        <v>0</v>
      </c>
      <c r="O799" s="56">
        <f t="shared" si="660"/>
        <v>0</v>
      </c>
      <c r="P799" s="56">
        <f t="shared" si="660"/>
        <v>0</v>
      </c>
      <c r="Q799" s="56">
        <f t="shared" si="660"/>
        <v>0</v>
      </c>
      <c r="R799" s="56">
        <f t="shared" si="660"/>
        <v>0</v>
      </c>
      <c r="S799" s="56">
        <f t="shared" si="660"/>
        <v>0</v>
      </c>
      <c r="T799" s="56">
        <f t="shared" si="660"/>
        <v>0</v>
      </c>
      <c r="U799" s="56">
        <f t="shared" si="660"/>
        <v>0</v>
      </c>
      <c r="V799" s="56">
        <f t="shared" si="660"/>
        <v>0</v>
      </c>
      <c r="W799" s="56">
        <f t="shared" si="660"/>
        <v>0</v>
      </c>
      <c r="X799" s="56">
        <f t="shared" si="660"/>
        <v>0</v>
      </c>
      <c r="Y799" s="56">
        <f t="shared" si="660"/>
        <v>0</v>
      </c>
    </row>
    <row r="800" spans="1:25" s="100" customFormat="1" ht="50.25" hidden="1">
      <c r="A800" s="32" t="s">
        <v>99</v>
      </c>
      <c r="B800" s="33" t="s">
        <v>210</v>
      </c>
      <c r="C800" s="33" t="s">
        <v>21</v>
      </c>
      <c r="D800" s="77" t="s">
        <v>445</v>
      </c>
      <c r="E800" s="38">
        <v>600</v>
      </c>
      <c r="F800" s="35">
        <f>F801+F802</f>
        <v>0</v>
      </c>
      <c r="G800" s="35">
        <f>G801+G802</f>
        <v>0</v>
      </c>
      <c r="H800" s="56">
        <f t="shared" ref="H800:M800" si="661">H801+H802</f>
        <v>0</v>
      </c>
      <c r="I800" s="56">
        <f t="shared" si="661"/>
        <v>0</v>
      </c>
      <c r="J800" s="56">
        <f t="shared" si="661"/>
        <v>0</v>
      </c>
      <c r="K800" s="56">
        <f t="shared" si="661"/>
        <v>0</v>
      </c>
      <c r="L800" s="56">
        <f t="shared" si="661"/>
        <v>0</v>
      </c>
      <c r="M800" s="56">
        <f t="shared" si="661"/>
        <v>0</v>
      </c>
      <c r="N800" s="56">
        <f t="shared" ref="N800:S800" si="662">N801+N802</f>
        <v>0</v>
      </c>
      <c r="O800" s="56">
        <f t="shared" si="662"/>
        <v>0</v>
      </c>
      <c r="P800" s="56">
        <f t="shared" si="662"/>
        <v>0</v>
      </c>
      <c r="Q800" s="56">
        <f t="shared" si="662"/>
        <v>0</v>
      </c>
      <c r="R800" s="56">
        <f t="shared" si="662"/>
        <v>0</v>
      </c>
      <c r="S800" s="56">
        <f t="shared" si="662"/>
        <v>0</v>
      </c>
      <c r="T800" s="56">
        <f t="shared" ref="T800:Y800" si="663">T801+T802</f>
        <v>0</v>
      </c>
      <c r="U800" s="56">
        <f t="shared" si="663"/>
        <v>0</v>
      </c>
      <c r="V800" s="56">
        <f t="shared" si="663"/>
        <v>0</v>
      </c>
      <c r="W800" s="56">
        <f t="shared" si="663"/>
        <v>0</v>
      </c>
      <c r="X800" s="56">
        <f t="shared" si="663"/>
        <v>0</v>
      </c>
      <c r="Y800" s="56">
        <f t="shared" si="663"/>
        <v>0</v>
      </c>
    </row>
    <row r="801" spans="1:25" s="100" customFormat="1" ht="20.25" hidden="1">
      <c r="A801" s="61" t="s">
        <v>181</v>
      </c>
      <c r="B801" s="33" t="s">
        <v>210</v>
      </c>
      <c r="C801" s="33" t="s">
        <v>21</v>
      </c>
      <c r="D801" s="77" t="s">
        <v>445</v>
      </c>
      <c r="E801" s="38">
        <v>610</v>
      </c>
      <c r="F801" s="35"/>
      <c r="G801" s="35"/>
      <c r="H801" s="36"/>
      <c r="I801" s="36"/>
      <c r="J801" s="36"/>
      <c r="K801" s="37"/>
      <c r="L801" s="35">
        <f>F801+H801+I801+J801+K801</f>
        <v>0</v>
      </c>
      <c r="M801" s="35">
        <f>G801+K801</f>
        <v>0</v>
      </c>
      <c r="N801" s="36"/>
      <c r="O801" s="36"/>
      <c r="P801" s="36"/>
      <c r="Q801" s="37"/>
      <c r="R801" s="35">
        <f>L801+N801+O801+P801+Q801</f>
        <v>0</v>
      </c>
      <c r="S801" s="35">
        <f>M801+Q801</f>
        <v>0</v>
      </c>
      <c r="T801" s="36"/>
      <c r="U801" s="36"/>
      <c r="V801" s="36"/>
      <c r="W801" s="37"/>
      <c r="X801" s="35">
        <f>R801+T801+U801+V801+W801</f>
        <v>0</v>
      </c>
      <c r="Y801" s="35">
        <f>S801+W801</f>
        <v>0</v>
      </c>
    </row>
    <row r="802" spans="1:25" s="100" customFormat="1" ht="20.25" hidden="1">
      <c r="A802" s="61" t="s">
        <v>100</v>
      </c>
      <c r="B802" s="33" t="s">
        <v>210</v>
      </c>
      <c r="C802" s="33" t="s">
        <v>21</v>
      </c>
      <c r="D802" s="77" t="s">
        <v>445</v>
      </c>
      <c r="E802" s="38">
        <v>620</v>
      </c>
      <c r="F802" s="35"/>
      <c r="G802" s="35"/>
      <c r="H802" s="36"/>
      <c r="I802" s="36"/>
      <c r="J802" s="36"/>
      <c r="K802" s="37"/>
      <c r="L802" s="35">
        <f>F802+H802+I802+J802+K802</f>
        <v>0</v>
      </c>
      <c r="M802" s="35">
        <f>G802+K802</f>
        <v>0</v>
      </c>
      <c r="N802" s="36"/>
      <c r="O802" s="36"/>
      <c r="P802" s="36"/>
      <c r="Q802" s="37"/>
      <c r="R802" s="35">
        <f>L802+N802+O802+P802+Q802</f>
        <v>0</v>
      </c>
      <c r="S802" s="35">
        <f>M802+Q802</f>
        <v>0</v>
      </c>
      <c r="T802" s="36"/>
      <c r="U802" s="36"/>
      <c r="V802" s="36"/>
      <c r="W802" s="37"/>
      <c r="X802" s="35">
        <f>R802+T802+U802+V802+W802</f>
        <v>0</v>
      </c>
      <c r="Y802" s="35">
        <f>S802+W802</f>
        <v>0</v>
      </c>
    </row>
    <row r="803" spans="1:25" s="100" customFormat="1" ht="83.25" hidden="1">
      <c r="A803" s="61" t="s">
        <v>443</v>
      </c>
      <c r="B803" s="33" t="s">
        <v>210</v>
      </c>
      <c r="C803" s="33" t="s">
        <v>21</v>
      </c>
      <c r="D803" s="77" t="s">
        <v>446</v>
      </c>
      <c r="E803" s="38"/>
      <c r="F803" s="58">
        <f>F804</f>
        <v>0</v>
      </c>
      <c r="G803" s="58">
        <f>G804</f>
        <v>0</v>
      </c>
      <c r="H803" s="86">
        <f t="shared" ref="H803:Y803" si="664">H804</f>
        <v>0</v>
      </c>
      <c r="I803" s="86">
        <f t="shared" si="664"/>
        <v>0</v>
      </c>
      <c r="J803" s="86">
        <f t="shared" si="664"/>
        <v>0</v>
      </c>
      <c r="K803" s="86">
        <f t="shared" si="664"/>
        <v>0</v>
      </c>
      <c r="L803" s="86">
        <f t="shared" si="664"/>
        <v>0</v>
      </c>
      <c r="M803" s="86">
        <f t="shared" si="664"/>
        <v>0</v>
      </c>
      <c r="N803" s="86">
        <f t="shared" si="664"/>
        <v>0</v>
      </c>
      <c r="O803" s="86">
        <f t="shared" si="664"/>
        <v>0</v>
      </c>
      <c r="P803" s="86">
        <f t="shared" si="664"/>
        <v>0</v>
      </c>
      <c r="Q803" s="86">
        <f t="shared" si="664"/>
        <v>0</v>
      </c>
      <c r="R803" s="86">
        <f t="shared" si="664"/>
        <v>0</v>
      </c>
      <c r="S803" s="86">
        <f t="shared" si="664"/>
        <v>0</v>
      </c>
      <c r="T803" s="86">
        <f t="shared" si="664"/>
        <v>0</v>
      </c>
      <c r="U803" s="86">
        <f t="shared" si="664"/>
        <v>0</v>
      </c>
      <c r="V803" s="86">
        <f t="shared" si="664"/>
        <v>0</v>
      </c>
      <c r="W803" s="86">
        <f t="shared" si="664"/>
        <v>0</v>
      </c>
      <c r="X803" s="86">
        <f t="shared" si="664"/>
        <v>0</v>
      </c>
      <c r="Y803" s="86">
        <f t="shared" si="664"/>
        <v>0</v>
      </c>
    </row>
    <row r="804" spans="1:25" s="100" customFormat="1" ht="50.25" hidden="1">
      <c r="A804" s="32" t="s">
        <v>99</v>
      </c>
      <c r="B804" s="33" t="s">
        <v>210</v>
      </c>
      <c r="C804" s="33" t="s">
        <v>21</v>
      </c>
      <c r="D804" s="77" t="s">
        <v>446</v>
      </c>
      <c r="E804" s="38">
        <v>600</v>
      </c>
      <c r="F804" s="58">
        <f>F805+F806</f>
        <v>0</v>
      </c>
      <c r="G804" s="58">
        <f>G805+G806</f>
        <v>0</v>
      </c>
      <c r="H804" s="86">
        <f t="shared" ref="H804:M804" si="665">H805+H806</f>
        <v>0</v>
      </c>
      <c r="I804" s="86">
        <f t="shared" si="665"/>
        <v>0</v>
      </c>
      <c r="J804" s="86">
        <f t="shared" si="665"/>
        <v>0</v>
      </c>
      <c r="K804" s="86">
        <f t="shared" si="665"/>
        <v>0</v>
      </c>
      <c r="L804" s="86">
        <f t="shared" si="665"/>
        <v>0</v>
      </c>
      <c r="M804" s="86">
        <f t="shared" si="665"/>
        <v>0</v>
      </c>
      <c r="N804" s="86">
        <f t="shared" ref="N804:S804" si="666">N805+N806</f>
        <v>0</v>
      </c>
      <c r="O804" s="86">
        <f t="shared" si="666"/>
        <v>0</v>
      </c>
      <c r="P804" s="86">
        <f t="shared" si="666"/>
        <v>0</v>
      </c>
      <c r="Q804" s="86">
        <f t="shared" si="666"/>
        <v>0</v>
      </c>
      <c r="R804" s="86">
        <f t="shared" si="666"/>
        <v>0</v>
      </c>
      <c r="S804" s="86">
        <f t="shared" si="666"/>
        <v>0</v>
      </c>
      <c r="T804" s="86">
        <f t="shared" ref="T804:Y804" si="667">T805+T806</f>
        <v>0</v>
      </c>
      <c r="U804" s="86">
        <f t="shared" si="667"/>
        <v>0</v>
      </c>
      <c r="V804" s="86">
        <f t="shared" si="667"/>
        <v>0</v>
      </c>
      <c r="W804" s="86">
        <f t="shared" si="667"/>
        <v>0</v>
      </c>
      <c r="X804" s="86">
        <f t="shared" si="667"/>
        <v>0</v>
      </c>
      <c r="Y804" s="86">
        <f t="shared" si="667"/>
        <v>0</v>
      </c>
    </row>
    <row r="805" spans="1:25" s="100" customFormat="1" ht="20.25" hidden="1">
      <c r="A805" s="61" t="s">
        <v>181</v>
      </c>
      <c r="B805" s="33" t="s">
        <v>210</v>
      </c>
      <c r="C805" s="33" t="s">
        <v>21</v>
      </c>
      <c r="D805" s="77" t="s">
        <v>446</v>
      </c>
      <c r="E805" s="38">
        <v>610</v>
      </c>
      <c r="F805" s="35"/>
      <c r="G805" s="35"/>
      <c r="H805" s="36"/>
      <c r="I805" s="36"/>
      <c r="J805" s="36"/>
      <c r="K805" s="37"/>
      <c r="L805" s="35">
        <f>F805+H805+I805+J805+K805</f>
        <v>0</v>
      </c>
      <c r="M805" s="35">
        <f>G805+K805</f>
        <v>0</v>
      </c>
      <c r="N805" s="36"/>
      <c r="O805" s="36"/>
      <c r="P805" s="36"/>
      <c r="Q805" s="37"/>
      <c r="R805" s="35">
        <f>L805+N805+O805+P805+Q805</f>
        <v>0</v>
      </c>
      <c r="S805" s="35">
        <f>M805+Q805</f>
        <v>0</v>
      </c>
      <c r="T805" s="36"/>
      <c r="U805" s="36"/>
      <c r="V805" s="36"/>
      <c r="W805" s="37"/>
      <c r="X805" s="35">
        <f>R805+T805+U805+V805+W805</f>
        <v>0</v>
      </c>
      <c r="Y805" s="35">
        <f>S805+W805</f>
        <v>0</v>
      </c>
    </row>
    <row r="806" spans="1:25" s="100" customFormat="1" ht="20.25" hidden="1">
      <c r="A806" s="61" t="s">
        <v>100</v>
      </c>
      <c r="B806" s="33" t="s">
        <v>210</v>
      </c>
      <c r="C806" s="33" t="s">
        <v>21</v>
      </c>
      <c r="D806" s="77" t="s">
        <v>446</v>
      </c>
      <c r="E806" s="38">
        <v>620</v>
      </c>
      <c r="F806" s="35"/>
      <c r="G806" s="35"/>
      <c r="H806" s="36"/>
      <c r="I806" s="36"/>
      <c r="J806" s="36"/>
      <c r="K806" s="37"/>
      <c r="L806" s="35">
        <f>F806+H806+I806+J806+K806</f>
        <v>0</v>
      </c>
      <c r="M806" s="35">
        <f>G806+K806</f>
        <v>0</v>
      </c>
      <c r="N806" s="36"/>
      <c r="O806" s="36"/>
      <c r="P806" s="36"/>
      <c r="Q806" s="37"/>
      <c r="R806" s="35">
        <f>L806+N806+O806+P806+Q806</f>
        <v>0</v>
      </c>
      <c r="S806" s="35">
        <f>M806+Q806</f>
        <v>0</v>
      </c>
      <c r="T806" s="36"/>
      <c r="U806" s="36"/>
      <c r="V806" s="36"/>
      <c r="W806" s="37"/>
      <c r="X806" s="35">
        <f>R806+T806+U806+V806+W806</f>
        <v>0</v>
      </c>
      <c r="Y806" s="35">
        <f>S806+W806</f>
        <v>0</v>
      </c>
    </row>
    <row r="807" spans="1:25" s="20" customFormat="1" ht="50.25">
      <c r="A807" s="32" t="s">
        <v>447</v>
      </c>
      <c r="B807" s="33" t="s">
        <v>210</v>
      </c>
      <c r="C807" s="33" t="s">
        <v>21</v>
      </c>
      <c r="D807" s="77" t="s">
        <v>448</v>
      </c>
      <c r="E807" s="38"/>
      <c r="F807" s="35">
        <f>F808</f>
        <v>1309</v>
      </c>
      <c r="G807" s="35">
        <f>G808</f>
        <v>0</v>
      </c>
      <c r="H807" s="35">
        <f t="shared" ref="H807:Y807" si="668">H808</f>
        <v>0</v>
      </c>
      <c r="I807" s="35">
        <f t="shared" si="668"/>
        <v>0</v>
      </c>
      <c r="J807" s="35">
        <f t="shared" si="668"/>
        <v>0</v>
      </c>
      <c r="K807" s="35">
        <f t="shared" si="668"/>
        <v>0</v>
      </c>
      <c r="L807" s="35">
        <f t="shared" si="668"/>
        <v>1309</v>
      </c>
      <c r="M807" s="35">
        <f t="shared" si="668"/>
        <v>0</v>
      </c>
      <c r="N807" s="35">
        <f t="shared" si="668"/>
        <v>0</v>
      </c>
      <c r="O807" s="35">
        <f t="shared" si="668"/>
        <v>0</v>
      </c>
      <c r="P807" s="35">
        <f t="shared" si="668"/>
        <v>0</v>
      </c>
      <c r="Q807" s="35">
        <f t="shared" si="668"/>
        <v>0</v>
      </c>
      <c r="R807" s="35">
        <f t="shared" si="668"/>
        <v>1309</v>
      </c>
      <c r="S807" s="35">
        <f t="shared" si="668"/>
        <v>0</v>
      </c>
      <c r="T807" s="35">
        <f t="shared" si="668"/>
        <v>0</v>
      </c>
      <c r="U807" s="35">
        <f t="shared" si="668"/>
        <v>0</v>
      </c>
      <c r="V807" s="35">
        <f t="shared" si="668"/>
        <v>0</v>
      </c>
      <c r="W807" s="35">
        <f t="shared" si="668"/>
        <v>0</v>
      </c>
      <c r="X807" s="35">
        <f t="shared" si="668"/>
        <v>1309</v>
      </c>
      <c r="Y807" s="35">
        <f t="shared" si="668"/>
        <v>0</v>
      </c>
    </row>
    <row r="808" spans="1:25" s="20" customFormat="1" ht="50.25">
      <c r="A808" s="32" t="s">
        <v>99</v>
      </c>
      <c r="B808" s="33" t="s">
        <v>210</v>
      </c>
      <c r="C808" s="33" t="s">
        <v>21</v>
      </c>
      <c r="D808" s="77" t="s">
        <v>448</v>
      </c>
      <c r="E808" s="38">
        <v>600</v>
      </c>
      <c r="F808" s="35">
        <f>F809+F810</f>
        <v>1309</v>
      </c>
      <c r="G808" s="35">
        <f>G809+G810</f>
        <v>0</v>
      </c>
      <c r="H808" s="35">
        <f t="shared" ref="H808:M808" si="669">H809+H810</f>
        <v>0</v>
      </c>
      <c r="I808" s="35">
        <f t="shared" si="669"/>
        <v>0</v>
      </c>
      <c r="J808" s="35">
        <f t="shared" si="669"/>
        <v>0</v>
      </c>
      <c r="K808" s="35">
        <f t="shared" si="669"/>
        <v>0</v>
      </c>
      <c r="L808" s="35">
        <f t="shared" si="669"/>
        <v>1309</v>
      </c>
      <c r="M808" s="35">
        <f t="shared" si="669"/>
        <v>0</v>
      </c>
      <c r="N808" s="35">
        <f t="shared" ref="N808:S808" si="670">N809+N810</f>
        <v>0</v>
      </c>
      <c r="O808" s="35">
        <f t="shared" si="670"/>
        <v>0</v>
      </c>
      <c r="P808" s="35">
        <f t="shared" si="670"/>
        <v>0</v>
      </c>
      <c r="Q808" s="35">
        <f t="shared" si="670"/>
        <v>0</v>
      </c>
      <c r="R808" s="35">
        <f t="shared" si="670"/>
        <v>1309</v>
      </c>
      <c r="S808" s="35">
        <f t="shared" si="670"/>
        <v>0</v>
      </c>
      <c r="T808" s="35">
        <f t="shared" ref="T808:Y808" si="671">T809+T810</f>
        <v>0</v>
      </c>
      <c r="U808" s="35">
        <f t="shared" si="671"/>
        <v>0</v>
      </c>
      <c r="V808" s="35">
        <f t="shared" si="671"/>
        <v>0</v>
      </c>
      <c r="W808" s="35">
        <f t="shared" si="671"/>
        <v>0</v>
      </c>
      <c r="X808" s="35">
        <f t="shared" si="671"/>
        <v>1309</v>
      </c>
      <c r="Y808" s="35">
        <f t="shared" si="671"/>
        <v>0</v>
      </c>
    </row>
    <row r="809" spans="1:25" s="20" customFormat="1" ht="20.25">
      <c r="A809" s="61" t="s">
        <v>181</v>
      </c>
      <c r="B809" s="33" t="s">
        <v>210</v>
      </c>
      <c r="C809" s="33" t="s">
        <v>21</v>
      </c>
      <c r="D809" s="77" t="s">
        <v>448</v>
      </c>
      <c r="E809" s="38">
        <v>610</v>
      </c>
      <c r="F809" s="35">
        <v>655</v>
      </c>
      <c r="G809" s="35"/>
      <c r="H809" s="36"/>
      <c r="I809" s="36"/>
      <c r="J809" s="36"/>
      <c r="K809" s="37"/>
      <c r="L809" s="35">
        <f>F809+H809+I809+J809+K809</f>
        <v>655</v>
      </c>
      <c r="M809" s="35">
        <f>G809+K809</f>
        <v>0</v>
      </c>
      <c r="N809" s="36"/>
      <c r="O809" s="36"/>
      <c r="P809" s="36"/>
      <c r="Q809" s="37"/>
      <c r="R809" s="35">
        <f>L809+N809+O809+P809+Q809</f>
        <v>655</v>
      </c>
      <c r="S809" s="35">
        <f>M809+Q809</f>
        <v>0</v>
      </c>
      <c r="T809" s="36"/>
      <c r="U809" s="36"/>
      <c r="V809" s="36"/>
      <c r="W809" s="37"/>
      <c r="X809" s="35">
        <f>R809+T809+U809+V809+W809</f>
        <v>655</v>
      </c>
      <c r="Y809" s="35">
        <f>S809+W809</f>
        <v>0</v>
      </c>
    </row>
    <row r="810" spans="1:25" s="20" customFormat="1" ht="20.25">
      <c r="A810" s="61" t="s">
        <v>100</v>
      </c>
      <c r="B810" s="33" t="s">
        <v>210</v>
      </c>
      <c r="C810" s="33" t="s">
        <v>21</v>
      </c>
      <c r="D810" s="77" t="s">
        <v>448</v>
      </c>
      <c r="E810" s="38">
        <v>620</v>
      </c>
      <c r="F810" s="35">
        <v>654</v>
      </c>
      <c r="G810" s="35"/>
      <c r="H810" s="36"/>
      <c r="I810" s="36"/>
      <c r="J810" s="36"/>
      <c r="K810" s="37"/>
      <c r="L810" s="35">
        <f>F810+H810+I810+J810+K810</f>
        <v>654</v>
      </c>
      <c r="M810" s="35">
        <f>G810+K810</f>
        <v>0</v>
      </c>
      <c r="N810" s="36"/>
      <c r="O810" s="36"/>
      <c r="P810" s="36"/>
      <c r="Q810" s="37"/>
      <c r="R810" s="35">
        <f>L810+N810+O810+P810+Q810</f>
        <v>654</v>
      </c>
      <c r="S810" s="35">
        <f>M810+Q810</f>
        <v>0</v>
      </c>
      <c r="T810" s="36"/>
      <c r="U810" s="36"/>
      <c r="V810" s="36"/>
      <c r="W810" s="37"/>
      <c r="X810" s="35">
        <f>R810+T810+U810+V810+W810</f>
        <v>654</v>
      </c>
      <c r="Y810" s="35">
        <f>S810+W810</f>
        <v>0</v>
      </c>
    </row>
    <row r="811" spans="1:25" s="121" customFormat="1" ht="33.75" hidden="1">
      <c r="A811" s="32" t="s">
        <v>449</v>
      </c>
      <c r="B811" s="33" t="s">
        <v>210</v>
      </c>
      <c r="C811" s="33" t="s">
        <v>21</v>
      </c>
      <c r="D811" s="52" t="s">
        <v>450</v>
      </c>
      <c r="E811" s="35"/>
      <c r="F811" s="35">
        <f>F812</f>
        <v>0</v>
      </c>
      <c r="G811" s="35">
        <f>G812</f>
        <v>0</v>
      </c>
      <c r="H811" s="56">
        <f t="shared" ref="H811:W812" si="672">H812</f>
        <v>0</v>
      </c>
      <c r="I811" s="56">
        <f t="shared" si="672"/>
        <v>0</v>
      </c>
      <c r="J811" s="56">
        <f t="shared" si="672"/>
        <v>0</v>
      </c>
      <c r="K811" s="56">
        <f t="shared" si="672"/>
        <v>0</v>
      </c>
      <c r="L811" s="56">
        <f t="shared" si="672"/>
        <v>0</v>
      </c>
      <c r="M811" s="56">
        <f t="shared" si="672"/>
        <v>0</v>
      </c>
      <c r="N811" s="56">
        <f t="shared" si="672"/>
        <v>0</v>
      </c>
      <c r="O811" s="56">
        <f t="shared" si="672"/>
        <v>0</v>
      </c>
      <c r="P811" s="56">
        <f t="shared" si="672"/>
        <v>0</v>
      </c>
      <c r="Q811" s="56">
        <f t="shared" si="672"/>
        <v>0</v>
      </c>
      <c r="R811" s="56">
        <f t="shared" si="672"/>
        <v>0</v>
      </c>
      <c r="S811" s="56">
        <f t="shared" si="672"/>
        <v>0</v>
      </c>
      <c r="T811" s="56">
        <f t="shared" si="672"/>
        <v>0</v>
      </c>
      <c r="U811" s="56">
        <f t="shared" si="672"/>
        <v>0</v>
      </c>
      <c r="V811" s="56">
        <f t="shared" si="672"/>
        <v>0</v>
      </c>
      <c r="W811" s="56">
        <f t="shared" si="672"/>
        <v>0</v>
      </c>
      <c r="X811" s="56">
        <f t="shared" ref="T811:Y812" si="673">X812</f>
        <v>0</v>
      </c>
      <c r="Y811" s="56">
        <f t="shared" si="673"/>
        <v>0</v>
      </c>
    </row>
    <row r="812" spans="1:25" s="121" customFormat="1" ht="33.75" hidden="1">
      <c r="A812" s="32" t="s">
        <v>273</v>
      </c>
      <c r="B812" s="33" t="s">
        <v>210</v>
      </c>
      <c r="C812" s="33" t="s">
        <v>21</v>
      </c>
      <c r="D812" s="52" t="s">
        <v>450</v>
      </c>
      <c r="E812" s="79">
        <v>400</v>
      </c>
      <c r="F812" s="35">
        <f>F813</f>
        <v>0</v>
      </c>
      <c r="G812" s="35">
        <f>G813</f>
        <v>0</v>
      </c>
      <c r="H812" s="56">
        <f t="shared" si="672"/>
        <v>0</v>
      </c>
      <c r="I812" s="56">
        <f t="shared" si="672"/>
        <v>0</v>
      </c>
      <c r="J812" s="56">
        <f t="shared" si="672"/>
        <v>0</v>
      </c>
      <c r="K812" s="56">
        <f t="shared" si="672"/>
        <v>0</v>
      </c>
      <c r="L812" s="56">
        <f t="shared" si="672"/>
        <v>0</v>
      </c>
      <c r="M812" s="56">
        <f t="shared" si="672"/>
        <v>0</v>
      </c>
      <c r="N812" s="56">
        <f t="shared" si="672"/>
        <v>0</v>
      </c>
      <c r="O812" s="56">
        <f t="shared" si="672"/>
        <v>0</v>
      </c>
      <c r="P812" s="56">
        <f t="shared" si="672"/>
        <v>0</v>
      </c>
      <c r="Q812" s="56">
        <f t="shared" si="672"/>
        <v>0</v>
      </c>
      <c r="R812" s="56">
        <f t="shared" si="672"/>
        <v>0</v>
      </c>
      <c r="S812" s="56">
        <f t="shared" si="672"/>
        <v>0</v>
      </c>
      <c r="T812" s="56">
        <f t="shared" si="673"/>
        <v>0</v>
      </c>
      <c r="U812" s="56">
        <f t="shared" si="673"/>
        <v>0</v>
      </c>
      <c r="V812" s="56">
        <f t="shared" si="673"/>
        <v>0</v>
      </c>
      <c r="W812" s="56">
        <f t="shared" si="673"/>
        <v>0</v>
      </c>
      <c r="X812" s="56">
        <f t="shared" si="673"/>
        <v>0</v>
      </c>
      <c r="Y812" s="56">
        <f t="shared" si="673"/>
        <v>0</v>
      </c>
    </row>
    <row r="813" spans="1:25" s="121" customFormat="1" ht="20.25" hidden="1">
      <c r="A813" s="32" t="s">
        <v>271</v>
      </c>
      <c r="B813" s="33" t="s">
        <v>210</v>
      </c>
      <c r="C813" s="33" t="s">
        <v>21</v>
      </c>
      <c r="D813" s="52" t="s">
        <v>450</v>
      </c>
      <c r="E813" s="79">
        <v>410</v>
      </c>
      <c r="F813" s="35"/>
      <c r="G813" s="35"/>
      <c r="H813" s="36"/>
      <c r="I813" s="36"/>
      <c r="J813" s="36"/>
      <c r="K813" s="37"/>
      <c r="L813" s="35">
        <f>F813+H813+I813+J813+K813</f>
        <v>0</v>
      </c>
      <c r="M813" s="35">
        <f>G813+K813</f>
        <v>0</v>
      </c>
      <c r="N813" s="36"/>
      <c r="O813" s="36"/>
      <c r="P813" s="36"/>
      <c r="Q813" s="37"/>
      <c r="R813" s="35">
        <f>L813+N813+O813+P813+Q813</f>
        <v>0</v>
      </c>
      <c r="S813" s="35">
        <f>M813+Q813</f>
        <v>0</v>
      </c>
      <c r="T813" s="36"/>
      <c r="U813" s="36"/>
      <c r="V813" s="36"/>
      <c r="W813" s="37"/>
      <c r="X813" s="35">
        <f>R813+T813+U813+V813+W813</f>
        <v>0</v>
      </c>
      <c r="Y813" s="35">
        <f>S813+W813</f>
        <v>0</v>
      </c>
    </row>
    <row r="814" spans="1:25" s="121" customFormat="1" ht="33.75" hidden="1">
      <c r="A814" s="32" t="s">
        <v>449</v>
      </c>
      <c r="B814" s="33" t="s">
        <v>210</v>
      </c>
      <c r="C814" s="33" t="s">
        <v>21</v>
      </c>
      <c r="D814" s="52" t="s">
        <v>451</v>
      </c>
      <c r="E814" s="35"/>
      <c r="F814" s="35">
        <f>F815</f>
        <v>0</v>
      </c>
      <c r="G814" s="35">
        <f>G815</f>
        <v>0</v>
      </c>
      <c r="H814" s="56">
        <f t="shared" ref="H814:W815" si="674">H815</f>
        <v>0</v>
      </c>
      <c r="I814" s="56">
        <f t="shared" si="674"/>
        <v>0</v>
      </c>
      <c r="J814" s="56">
        <f t="shared" si="674"/>
        <v>0</v>
      </c>
      <c r="K814" s="56">
        <f t="shared" si="674"/>
        <v>0</v>
      </c>
      <c r="L814" s="56">
        <f t="shared" si="674"/>
        <v>0</v>
      </c>
      <c r="M814" s="56">
        <f t="shared" si="674"/>
        <v>0</v>
      </c>
      <c r="N814" s="56">
        <f t="shared" si="674"/>
        <v>0</v>
      </c>
      <c r="O814" s="56">
        <f t="shared" si="674"/>
        <v>0</v>
      </c>
      <c r="P814" s="56">
        <f t="shared" si="674"/>
        <v>0</v>
      </c>
      <c r="Q814" s="56">
        <f t="shared" si="674"/>
        <v>0</v>
      </c>
      <c r="R814" s="56">
        <f t="shared" si="674"/>
        <v>0</v>
      </c>
      <c r="S814" s="56">
        <f t="shared" si="674"/>
        <v>0</v>
      </c>
      <c r="T814" s="56">
        <f t="shared" si="674"/>
        <v>0</v>
      </c>
      <c r="U814" s="56">
        <f t="shared" si="674"/>
        <v>0</v>
      </c>
      <c r="V814" s="56">
        <f t="shared" si="674"/>
        <v>0</v>
      </c>
      <c r="W814" s="56">
        <f t="shared" si="674"/>
        <v>0</v>
      </c>
      <c r="X814" s="56">
        <f t="shared" ref="T814:Y815" si="675">X815</f>
        <v>0</v>
      </c>
      <c r="Y814" s="56">
        <f t="shared" si="675"/>
        <v>0</v>
      </c>
    </row>
    <row r="815" spans="1:25" s="121" customFormat="1" ht="33.75" hidden="1">
      <c r="A815" s="32" t="s">
        <v>273</v>
      </c>
      <c r="B815" s="33" t="s">
        <v>210</v>
      </c>
      <c r="C815" s="33" t="s">
        <v>21</v>
      </c>
      <c r="D815" s="52" t="s">
        <v>451</v>
      </c>
      <c r="E815" s="79">
        <v>400</v>
      </c>
      <c r="F815" s="35">
        <f>F816</f>
        <v>0</v>
      </c>
      <c r="G815" s="35">
        <f>G816</f>
        <v>0</v>
      </c>
      <c r="H815" s="56">
        <f t="shared" si="674"/>
        <v>0</v>
      </c>
      <c r="I815" s="56">
        <f t="shared" si="674"/>
        <v>0</v>
      </c>
      <c r="J815" s="56">
        <f t="shared" si="674"/>
        <v>0</v>
      </c>
      <c r="K815" s="56">
        <f t="shared" si="674"/>
        <v>0</v>
      </c>
      <c r="L815" s="56">
        <f t="shared" si="674"/>
        <v>0</v>
      </c>
      <c r="M815" s="56">
        <f t="shared" si="674"/>
        <v>0</v>
      </c>
      <c r="N815" s="56">
        <f t="shared" si="674"/>
        <v>0</v>
      </c>
      <c r="O815" s="56">
        <f t="shared" si="674"/>
        <v>0</v>
      </c>
      <c r="P815" s="56">
        <f t="shared" si="674"/>
        <v>0</v>
      </c>
      <c r="Q815" s="56">
        <f t="shared" si="674"/>
        <v>0</v>
      </c>
      <c r="R815" s="56">
        <f t="shared" si="674"/>
        <v>0</v>
      </c>
      <c r="S815" s="56">
        <f t="shared" si="674"/>
        <v>0</v>
      </c>
      <c r="T815" s="56">
        <f t="shared" si="675"/>
        <v>0</v>
      </c>
      <c r="U815" s="56">
        <f t="shared" si="675"/>
        <v>0</v>
      </c>
      <c r="V815" s="56">
        <f t="shared" si="675"/>
        <v>0</v>
      </c>
      <c r="W815" s="56">
        <f t="shared" si="675"/>
        <v>0</v>
      </c>
      <c r="X815" s="56">
        <f t="shared" si="675"/>
        <v>0</v>
      </c>
      <c r="Y815" s="56">
        <f t="shared" si="675"/>
        <v>0</v>
      </c>
    </row>
    <row r="816" spans="1:25" s="177" customFormat="1" ht="20.25" hidden="1">
      <c r="A816" s="80" t="s">
        <v>271</v>
      </c>
      <c r="B816" s="64" t="s">
        <v>210</v>
      </c>
      <c r="C816" s="64" t="s">
        <v>21</v>
      </c>
      <c r="D816" s="98" t="s">
        <v>451</v>
      </c>
      <c r="E816" s="82">
        <v>410</v>
      </c>
      <c r="F816" s="56"/>
      <c r="G816" s="56"/>
      <c r="H816" s="56"/>
      <c r="I816" s="56"/>
      <c r="J816" s="56"/>
      <c r="K816" s="56"/>
      <c r="L816" s="56">
        <f>F816+H816+I816+J816+K816</f>
        <v>0</v>
      </c>
      <c r="M816" s="56">
        <f>G816+K816</f>
        <v>0</v>
      </c>
      <c r="N816" s="56"/>
      <c r="O816" s="56"/>
      <c r="P816" s="56"/>
      <c r="Q816" s="56"/>
      <c r="R816" s="56">
        <f>L816+N816+O816+P816+Q816</f>
        <v>0</v>
      </c>
      <c r="S816" s="56">
        <f>M816+Q816</f>
        <v>0</v>
      </c>
      <c r="T816" s="56"/>
      <c r="U816" s="56"/>
      <c r="V816" s="56"/>
      <c r="W816" s="56"/>
      <c r="X816" s="56">
        <f>R816+T816+U816+V816+W816</f>
        <v>0</v>
      </c>
      <c r="Y816" s="56">
        <f>S816+W816</f>
        <v>0</v>
      </c>
    </row>
    <row r="817" spans="1:25" s="100" customFormat="1" ht="50.25">
      <c r="A817" s="32" t="s">
        <v>374</v>
      </c>
      <c r="B817" s="33" t="s">
        <v>210</v>
      </c>
      <c r="C817" s="33" t="s">
        <v>21</v>
      </c>
      <c r="D817" s="33" t="s">
        <v>375</v>
      </c>
      <c r="E817" s="33"/>
      <c r="F817" s="35">
        <f t="shared" ref="F817:U819" si="676">F818</f>
        <v>1861</v>
      </c>
      <c r="G817" s="35">
        <f t="shared" si="676"/>
        <v>0</v>
      </c>
      <c r="H817" s="35">
        <f t="shared" si="676"/>
        <v>0</v>
      </c>
      <c r="I817" s="35">
        <f t="shared" si="676"/>
        <v>0</v>
      </c>
      <c r="J817" s="35">
        <f t="shared" si="676"/>
        <v>0</v>
      </c>
      <c r="K817" s="35">
        <f t="shared" si="676"/>
        <v>0</v>
      </c>
      <c r="L817" s="35">
        <f t="shared" si="676"/>
        <v>1861</v>
      </c>
      <c r="M817" s="35">
        <f t="shared" si="676"/>
        <v>0</v>
      </c>
      <c r="N817" s="35">
        <f t="shared" si="676"/>
        <v>0</v>
      </c>
      <c r="O817" s="35">
        <f t="shared" si="676"/>
        <v>0</v>
      </c>
      <c r="P817" s="35">
        <f t="shared" si="676"/>
        <v>0</v>
      </c>
      <c r="Q817" s="35">
        <f t="shared" si="676"/>
        <v>0</v>
      </c>
      <c r="R817" s="35">
        <f t="shared" si="676"/>
        <v>1861</v>
      </c>
      <c r="S817" s="35">
        <f t="shared" si="676"/>
        <v>0</v>
      </c>
      <c r="T817" s="35">
        <f t="shared" si="676"/>
        <v>0</v>
      </c>
      <c r="U817" s="35">
        <f t="shared" si="676"/>
        <v>0</v>
      </c>
      <c r="V817" s="35">
        <f t="shared" ref="T817:Y819" si="677">V818</f>
        <v>0</v>
      </c>
      <c r="W817" s="35">
        <f t="shared" si="677"/>
        <v>0</v>
      </c>
      <c r="X817" s="35">
        <f t="shared" si="677"/>
        <v>1861</v>
      </c>
      <c r="Y817" s="35">
        <f t="shared" si="677"/>
        <v>0</v>
      </c>
    </row>
    <row r="818" spans="1:25" s="100" customFormat="1" ht="20.25">
      <c r="A818" s="61" t="s">
        <v>85</v>
      </c>
      <c r="B818" s="33" t="s">
        <v>210</v>
      </c>
      <c r="C818" s="33" t="s">
        <v>21</v>
      </c>
      <c r="D818" s="33" t="s">
        <v>376</v>
      </c>
      <c r="E818" s="33"/>
      <c r="F818" s="35">
        <f t="shared" si="676"/>
        <v>1861</v>
      </c>
      <c r="G818" s="35">
        <f t="shared" si="676"/>
        <v>0</v>
      </c>
      <c r="H818" s="35">
        <f t="shared" si="676"/>
        <v>0</v>
      </c>
      <c r="I818" s="35">
        <f t="shared" si="676"/>
        <v>0</v>
      </c>
      <c r="J818" s="35">
        <f t="shared" si="676"/>
        <v>0</v>
      </c>
      <c r="K818" s="35">
        <f t="shared" si="676"/>
        <v>0</v>
      </c>
      <c r="L818" s="35">
        <f t="shared" si="676"/>
        <v>1861</v>
      </c>
      <c r="M818" s="35">
        <f t="shared" si="676"/>
        <v>0</v>
      </c>
      <c r="N818" s="35">
        <f t="shared" si="676"/>
        <v>0</v>
      </c>
      <c r="O818" s="35">
        <f t="shared" si="676"/>
        <v>0</v>
      </c>
      <c r="P818" s="35">
        <f t="shared" si="676"/>
        <v>0</v>
      </c>
      <c r="Q818" s="35">
        <f t="shared" si="676"/>
        <v>0</v>
      </c>
      <c r="R818" s="35">
        <f t="shared" si="676"/>
        <v>1861</v>
      </c>
      <c r="S818" s="35">
        <f t="shared" si="676"/>
        <v>0</v>
      </c>
      <c r="T818" s="35">
        <f t="shared" si="677"/>
        <v>0</v>
      </c>
      <c r="U818" s="35">
        <f t="shared" si="677"/>
        <v>0</v>
      </c>
      <c r="V818" s="35">
        <f t="shared" si="677"/>
        <v>0</v>
      </c>
      <c r="W818" s="35">
        <f t="shared" si="677"/>
        <v>0</v>
      </c>
      <c r="X818" s="35">
        <f t="shared" si="677"/>
        <v>1861</v>
      </c>
      <c r="Y818" s="35">
        <f t="shared" si="677"/>
        <v>0</v>
      </c>
    </row>
    <row r="819" spans="1:25" s="100" customFormat="1" ht="20.25">
      <c r="A819" s="61" t="s">
        <v>431</v>
      </c>
      <c r="B819" s="33" t="s">
        <v>210</v>
      </c>
      <c r="C819" s="33" t="s">
        <v>21</v>
      </c>
      <c r="D819" s="33" t="s">
        <v>452</v>
      </c>
      <c r="E819" s="33"/>
      <c r="F819" s="35">
        <f t="shared" si="676"/>
        <v>1861</v>
      </c>
      <c r="G819" s="35">
        <f t="shared" si="676"/>
        <v>0</v>
      </c>
      <c r="H819" s="35">
        <f t="shared" si="676"/>
        <v>0</v>
      </c>
      <c r="I819" s="35">
        <f t="shared" si="676"/>
        <v>0</v>
      </c>
      <c r="J819" s="35">
        <f t="shared" si="676"/>
        <v>0</v>
      </c>
      <c r="K819" s="35">
        <f t="shared" si="676"/>
        <v>0</v>
      </c>
      <c r="L819" s="35">
        <f t="shared" si="676"/>
        <v>1861</v>
      </c>
      <c r="M819" s="35">
        <f t="shared" si="676"/>
        <v>0</v>
      </c>
      <c r="N819" s="35">
        <f t="shared" si="676"/>
        <v>0</v>
      </c>
      <c r="O819" s="35">
        <f t="shared" si="676"/>
        <v>0</v>
      </c>
      <c r="P819" s="35">
        <f t="shared" si="676"/>
        <v>0</v>
      </c>
      <c r="Q819" s="35">
        <f t="shared" si="676"/>
        <v>0</v>
      </c>
      <c r="R819" s="35">
        <f t="shared" si="676"/>
        <v>1861</v>
      </c>
      <c r="S819" s="35">
        <f t="shared" si="676"/>
        <v>0</v>
      </c>
      <c r="T819" s="35">
        <f t="shared" si="677"/>
        <v>0</v>
      </c>
      <c r="U819" s="35">
        <f t="shared" si="677"/>
        <v>0</v>
      </c>
      <c r="V819" s="35">
        <f t="shared" si="677"/>
        <v>0</v>
      </c>
      <c r="W819" s="35">
        <f t="shared" si="677"/>
        <v>0</v>
      </c>
      <c r="X819" s="35">
        <f t="shared" si="677"/>
        <v>1861</v>
      </c>
      <c r="Y819" s="35">
        <f t="shared" si="677"/>
        <v>0</v>
      </c>
    </row>
    <row r="820" spans="1:25" s="100" customFormat="1" ht="50.25">
      <c r="A820" s="54" t="s">
        <v>99</v>
      </c>
      <c r="B820" s="33" t="s">
        <v>210</v>
      </c>
      <c r="C820" s="33" t="s">
        <v>21</v>
      </c>
      <c r="D820" s="33" t="s">
        <v>452</v>
      </c>
      <c r="E820" s="40">
        <v>600</v>
      </c>
      <c r="F820" s="35">
        <f>F821+F822</f>
        <v>1861</v>
      </c>
      <c r="G820" s="35">
        <f>G821+G822</f>
        <v>0</v>
      </c>
      <c r="H820" s="35">
        <f t="shared" ref="H820:M820" si="678">H821+H822</f>
        <v>0</v>
      </c>
      <c r="I820" s="35">
        <f t="shared" si="678"/>
        <v>0</v>
      </c>
      <c r="J820" s="35">
        <f t="shared" si="678"/>
        <v>0</v>
      </c>
      <c r="K820" s="35">
        <f t="shared" si="678"/>
        <v>0</v>
      </c>
      <c r="L820" s="35">
        <f t="shared" si="678"/>
        <v>1861</v>
      </c>
      <c r="M820" s="35">
        <f t="shared" si="678"/>
        <v>0</v>
      </c>
      <c r="N820" s="35">
        <f t="shared" ref="N820:S820" si="679">N821+N822</f>
        <v>0</v>
      </c>
      <c r="O820" s="35">
        <f t="shared" si="679"/>
        <v>0</v>
      </c>
      <c r="P820" s="35">
        <f t="shared" si="679"/>
        <v>0</v>
      </c>
      <c r="Q820" s="35">
        <f t="shared" si="679"/>
        <v>0</v>
      </c>
      <c r="R820" s="35">
        <f t="shared" si="679"/>
        <v>1861</v>
      </c>
      <c r="S820" s="35">
        <f t="shared" si="679"/>
        <v>0</v>
      </c>
      <c r="T820" s="35">
        <f t="shared" ref="T820:Y820" si="680">T821+T822</f>
        <v>0</v>
      </c>
      <c r="U820" s="35">
        <f t="shared" si="680"/>
        <v>0</v>
      </c>
      <c r="V820" s="35">
        <f t="shared" si="680"/>
        <v>0</v>
      </c>
      <c r="W820" s="35">
        <f t="shared" si="680"/>
        <v>0</v>
      </c>
      <c r="X820" s="35">
        <f t="shared" si="680"/>
        <v>1861</v>
      </c>
      <c r="Y820" s="35">
        <f t="shared" si="680"/>
        <v>0</v>
      </c>
    </row>
    <row r="821" spans="1:25" s="100" customFormat="1" ht="20.25">
      <c r="A821" s="61" t="s">
        <v>181</v>
      </c>
      <c r="B821" s="33" t="s">
        <v>210</v>
      </c>
      <c r="C821" s="33" t="s">
        <v>21</v>
      </c>
      <c r="D821" s="33" t="s">
        <v>452</v>
      </c>
      <c r="E821" s="40">
        <v>610</v>
      </c>
      <c r="F821" s="35">
        <v>1341</v>
      </c>
      <c r="G821" s="35"/>
      <c r="H821" s="36"/>
      <c r="I821" s="36"/>
      <c r="J821" s="36"/>
      <c r="K821" s="37"/>
      <c r="L821" s="35">
        <f>F821+H821+I821+J821+K821</f>
        <v>1341</v>
      </c>
      <c r="M821" s="35">
        <f>G821+K821</f>
        <v>0</v>
      </c>
      <c r="N821" s="36"/>
      <c r="O821" s="36"/>
      <c r="P821" s="36"/>
      <c r="Q821" s="37"/>
      <c r="R821" s="35">
        <f>L821+N821+O821+P821+Q821</f>
        <v>1341</v>
      </c>
      <c r="S821" s="35">
        <f>M821+Q821</f>
        <v>0</v>
      </c>
      <c r="T821" s="36"/>
      <c r="U821" s="36"/>
      <c r="V821" s="36"/>
      <c r="W821" s="37"/>
      <c r="X821" s="35">
        <f>R821+T821+U821+V821+W821</f>
        <v>1341</v>
      </c>
      <c r="Y821" s="35">
        <f>S821+W821</f>
        <v>0</v>
      </c>
    </row>
    <row r="822" spans="1:25" s="100" customFormat="1" ht="20.25">
      <c r="A822" s="32" t="s">
        <v>100</v>
      </c>
      <c r="B822" s="33" t="s">
        <v>210</v>
      </c>
      <c r="C822" s="33" t="s">
        <v>21</v>
      </c>
      <c r="D822" s="33" t="s">
        <v>452</v>
      </c>
      <c r="E822" s="40">
        <v>620</v>
      </c>
      <c r="F822" s="35">
        <v>520</v>
      </c>
      <c r="G822" s="35"/>
      <c r="H822" s="36"/>
      <c r="I822" s="36"/>
      <c r="J822" s="36"/>
      <c r="K822" s="37"/>
      <c r="L822" s="35">
        <f>F822+H822+I822+J822+K822</f>
        <v>520</v>
      </c>
      <c r="M822" s="35">
        <f>G822+K822</f>
        <v>0</v>
      </c>
      <c r="N822" s="36"/>
      <c r="O822" s="36"/>
      <c r="P822" s="36"/>
      <c r="Q822" s="37"/>
      <c r="R822" s="35">
        <f>L822+N822+O822+P822+Q822</f>
        <v>520</v>
      </c>
      <c r="S822" s="35">
        <f>M822+Q822</f>
        <v>0</v>
      </c>
      <c r="T822" s="36"/>
      <c r="U822" s="36"/>
      <c r="V822" s="36"/>
      <c r="W822" s="37"/>
      <c r="X822" s="35">
        <f>R822+T822+U822+V822+W822</f>
        <v>520</v>
      </c>
      <c r="Y822" s="35">
        <f>S822+W822</f>
        <v>0</v>
      </c>
    </row>
    <row r="823" spans="1:25" s="121" customFormat="1" ht="20.25" hidden="1">
      <c r="A823" s="122" t="s">
        <v>33</v>
      </c>
      <c r="B823" s="123" t="s">
        <v>210</v>
      </c>
      <c r="C823" s="123" t="s">
        <v>21</v>
      </c>
      <c r="D823" s="89" t="s">
        <v>34</v>
      </c>
      <c r="E823" s="124"/>
      <c r="F823" s="91">
        <f t="shared" ref="F823:U826" si="681">F824</f>
        <v>0</v>
      </c>
      <c r="G823" s="91">
        <f t="shared" si="681"/>
        <v>0</v>
      </c>
      <c r="H823" s="56">
        <f t="shared" si="681"/>
        <v>0</v>
      </c>
      <c r="I823" s="56">
        <f t="shared" si="681"/>
        <v>0</v>
      </c>
      <c r="J823" s="56">
        <f t="shared" si="681"/>
        <v>0</v>
      </c>
      <c r="K823" s="56">
        <f t="shared" si="681"/>
        <v>0</v>
      </c>
      <c r="L823" s="56">
        <f t="shared" si="681"/>
        <v>0</v>
      </c>
      <c r="M823" s="56">
        <f t="shared" si="681"/>
        <v>0</v>
      </c>
      <c r="N823" s="56">
        <f t="shared" si="681"/>
        <v>0</v>
      </c>
      <c r="O823" s="56">
        <f t="shared" si="681"/>
        <v>0</v>
      </c>
      <c r="P823" s="56">
        <f t="shared" si="681"/>
        <v>0</v>
      </c>
      <c r="Q823" s="56">
        <f t="shared" si="681"/>
        <v>0</v>
      </c>
      <c r="R823" s="56">
        <f t="shared" si="681"/>
        <v>0</v>
      </c>
      <c r="S823" s="56">
        <f t="shared" si="681"/>
        <v>0</v>
      </c>
      <c r="T823" s="56">
        <f t="shared" si="681"/>
        <v>0</v>
      </c>
      <c r="U823" s="56">
        <f t="shared" si="681"/>
        <v>0</v>
      </c>
      <c r="V823" s="56">
        <f t="shared" ref="T823:Y826" si="682">V824</f>
        <v>0</v>
      </c>
      <c r="W823" s="56">
        <f t="shared" si="682"/>
        <v>0</v>
      </c>
      <c r="X823" s="56">
        <f t="shared" si="682"/>
        <v>0</v>
      </c>
      <c r="Y823" s="56">
        <f t="shared" si="682"/>
        <v>0</v>
      </c>
    </row>
    <row r="824" spans="1:25" s="121" customFormat="1" ht="20.25" hidden="1">
      <c r="A824" s="122" t="s">
        <v>85</v>
      </c>
      <c r="B824" s="123" t="s">
        <v>210</v>
      </c>
      <c r="C824" s="123" t="s">
        <v>21</v>
      </c>
      <c r="D824" s="89" t="s">
        <v>154</v>
      </c>
      <c r="E824" s="124"/>
      <c r="F824" s="91">
        <f t="shared" si="681"/>
        <v>0</v>
      </c>
      <c r="G824" s="91">
        <f t="shared" si="681"/>
        <v>0</v>
      </c>
      <c r="H824" s="56">
        <f t="shared" si="681"/>
        <v>0</v>
      </c>
      <c r="I824" s="56">
        <f t="shared" si="681"/>
        <v>0</v>
      </c>
      <c r="J824" s="56">
        <f t="shared" si="681"/>
        <v>0</v>
      </c>
      <c r="K824" s="56">
        <f t="shared" si="681"/>
        <v>0</v>
      </c>
      <c r="L824" s="56">
        <f t="shared" si="681"/>
        <v>0</v>
      </c>
      <c r="M824" s="56">
        <f t="shared" si="681"/>
        <v>0</v>
      </c>
      <c r="N824" s="56">
        <f t="shared" si="681"/>
        <v>0</v>
      </c>
      <c r="O824" s="56">
        <f t="shared" si="681"/>
        <v>0</v>
      </c>
      <c r="P824" s="56">
        <f t="shared" si="681"/>
        <v>0</v>
      </c>
      <c r="Q824" s="56">
        <f t="shared" si="681"/>
        <v>0</v>
      </c>
      <c r="R824" s="56">
        <f t="shared" si="681"/>
        <v>0</v>
      </c>
      <c r="S824" s="56">
        <f t="shared" si="681"/>
        <v>0</v>
      </c>
      <c r="T824" s="56">
        <f t="shared" si="682"/>
        <v>0</v>
      </c>
      <c r="U824" s="56">
        <f t="shared" si="682"/>
        <v>0</v>
      </c>
      <c r="V824" s="56">
        <f t="shared" si="682"/>
        <v>0</v>
      </c>
      <c r="W824" s="56">
        <f t="shared" si="682"/>
        <v>0</v>
      </c>
      <c r="X824" s="56">
        <f t="shared" si="682"/>
        <v>0</v>
      </c>
      <c r="Y824" s="56">
        <f t="shared" si="682"/>
        <v>0</v>
      </c>
    </row>
    <row r="825" spans="1:25" s="121" customFormat="1" ht="20.25" hidden="1">
      <c r="A825" s="122" t="s">
        <v>453</v>
      </c>
      <c r="B825" s="123" t="s">
        <v>210</v>
      </c>
      <c r="C825" s="123" t="s">
        <v>21</v>
      </c>
      <c r="D825" s="89" t="s">
        <v>454</v>
      </c>
      <c r="E825" s="124"/>
      <c r="F825" s="91">
        <f t="shared" si="681"/>
        <v>0</v>
      </c>
      <c r="G825" s="91">
        <f t="shared" si="681"/>
        <v>0</v>
      </c>
      <c r="H825" s="56">
        <f t="shared" si="681"/>
        <v>0</v>
      </c>
      <c r="I825" s="56">
        <f t="shared" si="681"/>
        <v>0</v>
      </c>
      <c r="J825" s="56">
        <f t="shared" si="681"/>
        <v>0</v>
      </c>
      <c r="K825" s="56">
        <f t="shared" si="681"/>
        <v>0</v>
      </c>
      <c r="L825" s="56">
        <f t="shared" si="681"/>
        <v>0</v>
      </c>
      <c r="M825" s="56">
        <f t="shared" si="681"/>
        <v>0</v>
      </c>
      <c r="N825" s="56">
        <f t="shared" si="681"/>
        <v>0</v>
      </c>
      <c r="O825" s="56">
        <f t="shared" si="681"/>
        <v>0</v>
      </c>
      <c r="P825" s="56">
        <f t="shared" si="681"/>
        <v>0</v>
      </c>
      <c r="Q825" s="56">
        <f t="shared" si="681"/>
        <v>0</v>
      </c>
      <c r="R825" s="56">
        <f t="shared" si="681"/>
        <v>0</v>
      </c>
      <c r="S825" s="56">
        <f t="shared" si="681"/>
        <v>0</v>
      </c>
      <c r="T825" s="56">
        <f t="shared" si="682"/>
        <v>0</v>
      </c>
      <c r="U825" s="56">
        <f t="shared" si="682"/>
        <v>0</v>
      </c>
      <c r="V825" s="56">
        <f t="shared" si="682"/>
        <v>0</v>
      </c>
      <c r="W825" s="56">
        <f t="shared" si="682"/>
        <v>0</v>
      </c>
      <c r="X825" s="56">
        <f t="shared" si="682"/>
        <v>0</v>
      </c>
      <c r="Y825" s="56">
        <f t="shared" si="682"/>
        <v>0</v>
      </c>
    </row>
    <row r="826" spans="1:25" s="121" customFormat="1" ht="50.25" hidden="1">
      <c r="A826" s="122" t="s">
        <v>99</v>
      </c>
      <c r="B826" s="123" t="s">
        <v>210</v>
      </c>
      <c r="C826" s="123" t="s">
        <v>21</v>
      </c>
      <c r="D826" s="89" t="s">
        <v>454</v>
      </c>
      <c r="E826" s="116">
        <v>600</v>
      </c>
      <c r="F826" s="91">
        <f t="shared" si="681"/>
        <v>0</v>
      </c>
      <c r="G826" s="91">
        <f t="shared" si="681"/>
        <v>0</v>
      </c>
      <c r="H826" s="56">
        <f t="shared" si="681"/>
        <v>0</v>
      </c>
      <c r="I826" s="56">
        <f t="shared" si="681"/>
        <v>0</v>
      </c>
      <c r="J826" s="56">
        <f t="shared" si="681"/>
        <v>0</v>
      </c>
      <c r="K826" s="56">
        <f t="shared" si="681"/>
        <v>0</v>
      </c>
      <c r="L826" s="56">
        <f t="shared" si="681"/>
        <v>0</v>
      </c>
      <c r="M826" s="56">
        <f t="shared" si="681"/>
        <v>0</v>
      </c>
      <c r="N826" s="56">
        <f t="shared" si="681"/>
        <v>0</v>
      </c>
      <c r="O826" s="56">
        <f t="shared" si="681"/>
        <v>0</v>
      </c>
      <c r="P826" s="56">
        <f t="shared" si="681"/>
        <v>0</v>
      </c>
      <c r="Q826" s="56">
        <f t="shared" si="681"/>
        <v>0</v>
      </c>
      <c r="R826" s="56">
        <f t="shared" si="681"/>
        <v>0</v>
      </c>
      <c r="S826" s="56">
        <f t="shared" si="681"/>
        <v>0</v>
      </c>
      <c r="T826" s="56">
        <f t="shared" si="682"/>
        <v>0</v>
      </c>
      <c r="U826" s="56">
        <f t="shared" si="682"/>
        <v>0</v>
      </c>
      <c r="V826" s="56">
        <f t="shared" si="682"/>
        <v>0</v>
      </c>
      <c r="W826" s="56">
        <f t="shared" si="682"/>
        <v>0</v>
      </c>
      <c r="X826" s="56">
        <f t="shared" si="682"/>
        <v>0</v>
      </c>
      <c r="Y826" s="56">
        <f t="shared" si="682"/>
        <v>0</v>
      </c>
    </row>
    <row r="827" spans="1:25" s="121" customFormat="1" ht="20.25" hidden="1">
      <c r="A827" s="122" t="s">
        <v>181</v>
      </c>
      <c r="B827" s="123" t="s">
        <v>210</v>
      </c>
      <c r="C827" s="123" t="s">
        <v>21</v>
      </c>
      <c r="D827" s="89" t="s">
        <v>454</v>
      </c>
      <c r="E827" s="116">
        <v>610</v>
      </c>
      <c r="F827" s="91">
        <f>57-57</f>
        <v>0</v>
      </c>
      <c r="G827" s="91"/>
      <c r="H827" s="36"/>
      <c r="I827" s="36"/>
      <c r="J827" s="36"/>
      <c r="K827" s="37"/>
      <c r="L827" s="35">
        <f>F827+H827+I827+J827+K827</f>
        <v>0</v>
      </c>
      <c r="M827" s="35">
        <f>G827+K827</f>
        <v>0</v>
      </c>
      <c r="N827" s="36"/>
      <c r="O827" s="36"/>
      <c r="P827" s="36"/>
      <c r="Q827" s="37"/>
      <c r="R827" s="35">
        <f>L827+N827+O827+P827+Q827</f>
        <v>0</v>
      </c>
      <c r="S827" s="35">
        <f>M827+Q827</f>
        <v>0</v>
      </c>
      <c r="T827" s="36"/>
      <c r="U827" s="36"/>
      <c r="V827" s="36"/>
      <c r="W827" s="37"/>
      <c r="X827" s="35">
        <f>R827+T827+U827+V827+W827</f>
        <v>0</v>
      </c>
      <c r="Y827" s="35">
        <f>S827+W827</f>
        <v>0</v>
      </c>
    </row>
    <row r="828" spans="1:25">
      <c r="A828" s="68"/>
      <c r="B828" s="69"/>
      <c r="C828" s="69"/>
      <c r="D828" s="70"/>
      <c r="E828" s="69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  <c r="Q828" s="71"/>
      <c r="R828" s="71">
        <v>0</v>
      </c>
      <c r="S828" s="71"/>
      <c r="T828" s="71"/>
      <c r="U828" s="71"/>
      <c r="V828" s="71"/>
      <c r="W828" s="71"/>
      <c r="X828" s="71">
        <v>0</v>
      </c>
      <c r="Y828" s="71"/>
    </row>
    <row r="829" spans="1:25" s="31" customFormat="1" ht="18.75">
      <c r="A829" s="25" t="s">
        <v>455</v>
      </c>
      <c r="B829" s="26" t="s">
        <v>210</v>
      </c>
      <c r="C829" s="26" t="s">
        <v>22</v>
      </c>
      <c r="D829" s="44"/>
      <c r="E829" s="26"/>
      <c r="F829" s="119">
        <f>F830+F896+F904</f>
        <v>1258736</v>
      </c>
      <c r="G829" s="119">
        <f>G830+G896+G904</f>
        <v>516542</v>
      </c>
      <c r="H829" s="119">
        <f t="shared" ref="H829:M829" si="683">H830+H896+H904</f>
        <v>0</v>
      </c>
      <c r="I829" s="119">
        <f t="shared" si="683"/>
        <v>0</v>
      </c>
      <c r="J829" s="119">
        <f t="shared" si="683"/>
        <v>0</v>
      </c>
      <c r="K829" s="119">
        <f t="shared" si="683"/>
        <v>0</v>
      </c>
      <c r="L829" s="119">
        <f t="shared" si="683"/>
        <v>1258736</v>
      </c>
      <c r="M829" s="119">
        <f t="shared" si="683"/>
        <v>516542</v>
      </c>
      <c r="N829" s="119">
        <f t="shared" ref="N829:S829" si="684">N830+N896+N904</f>
        <v>0</v>
      </c>
      <c r="O829" s="119">
        <f t="shared" si="684"/>
        <v>0</v>
      </c>
      <c r="P829" s="119">
        <f t="shared" si="684"/>
        <v>0</v>
      </c>
      <c r="Q829" s="119">
        <f t="shared" si="684"/>
        <v>0</v>
      </c>
      <c r="R829" s="119">
        <f t="shared" si="684"/>
        <v>1258736</v>
      </c>
      <c r="S829" s="119">
        <f t="shared" si="684"/>
        <v>516542</v>
      </c>
      <c r="T829" s="119">
        <f t="shared" ref="T829:Y829" si="685">T830+T896+T904</f>
        <v>0</v>
      </c>
      <c r="U829" s="119">
        <f t="shared" si="685"/>
        <v>0</v>
      </c>
      <c r="V829" s="119">
        <f t="shared" si="685"/>
        <v>0</v>
      </c>
      <c r="W829" s="119">
        <f t="shared" si="685"/>
        <v>0</v>
      </c>
      <c r="X829" s="119">
        <f t="shared" si="685"/>
        <v>1258736</v>
      </c>
      <c r="Y829" s="119">
        <f t="shared" si="685"/>
        <v>516542</v>
      </c>
    </row>
    <row r="830" spans="1:25" s="31" customFormat="1" ht="50.25">
      <c r="A830" s="32" t="s">
        <v>424</v>
      </c>
      <c r="B830" s="33" t="s">
        <v>210</v>
      </c>
      <c r="C830" s="33" t="s">
        <v>22</v>
      </c>
      <c r="D830" s="52" t="s">
        <v>425</v>
      </c>
      <c r="E830" s="35"/>
      <c r="F830" s="35">
        <f>F831+F835+F845+F849++F872+F875+F878+F890+F893+F869+F866+F881+F884+F887</f>
        <v>1255919</v>
      </c>
      <c r="G830" s="35">
        <f>G831+G835+G845+G849++G872+G875+G878+G890+G893+G869+G866+G881+G884+G887</f>
        <v>516542</v>
      </c>
      <c r="H830" s="35">
        <f t="shared" ref="H830:M830" si="686">H831+H835+H845+H849++H872+H875+H878+H890+H893+H869+H866+H881+H884+H887</f>
        <v>0</v>
      </c>
      <c r="I830" s="35">
        <f t="shared" si="686"/>
        <v>0</v>
      </c>
      <c r="J830" s="35">
        <f t="shared" si="686"/>
        <v>0</v>
      </c>
      <c r="K830" s="35">
        <f t="shared" si="686"/>
        <v>0</v>
      </c>
      <c r="L830" s="35">
        <f t="shared" si="686"/>
        <v>1255919</v>
      </c>
      <c r="M830" s="35">
        <f t="shared" si="686"/>
        <v>516542</v>
      </c>
      <c r="N830" s="35">
        <f t="shared" ref="N830:S830" si="687">N831+N835+N845+N849++N872+N875+N878+N890+N893+N869+N866+N881+N884+N887</f>
        <v>0</v>
      </c>
      <c r="O830" s="35">
        <f t="shared" si="687"/>
        <v>0</v>
      </c>
      <c r="P830" s="35">
        <f t="shared" si="687"/>
        <v>0</v>
      </c>
      <c r="Q830" s="35">
        <f t="shared" si="687"/>
        <v>0</v>
      </c>
      <c r="R830" s="35">
        <f t="shared" si="687"/>
        <v>1255919</v>
      </c>
      <c r="S830" s="35">
        <f t="shared" si="687"/>
        <v>516542</v>
      </c>
      <c r="T830" s="35">
        <f t="shared" ref="T830:Y830" si="688">T831+T835+T845+T849++T872+T875+T878+T890+T893+T869+T866+T881+T884+T887</f>
        <v>0</v>
      </c>
      <c r="U830" s="35">
        <f t="shared" si="688"/>
        <v>0</v>
      </c>
      <c r="V830" s="35">
        <f t="shared" si="688"/>
        <v>0</v>
      </c>
      <c r="W830" s="35">
        <f t="shared" si="688"/>
        <v>0</v>
      </c>
      <c r="X830" s="35">
        <f t="shared" si="688"/>
        <v>1255919</v>
      </c>
      <c r="Y830" s="35">
        <f t="shared" si="688"/>
        <v>516542</v>
      </c>
    </row>
    <row r="831" spans="1:25" s="31" customFormat="1" ht="33.75">
      <c r="A831" s="48" t="s">
        <v>95</v>
      </c>
      <c r="B831" s="77" t="s">
        <v>210</v>
      </c>
      <c r="C831" s="77" t="s">
        <v>22</v>
      </c>
      <c r="D831" s="77" t="s">
        <v>426</v>
      </c>
      <c r="E831" s="125"/>
      <c r="F831" s="35">
        <f t="shared" ref="F831:U833" si="689">F832</f>
        <v>626397</v>
      </c>
      <c r="G831" s="35">
        <f t="shared" si="689"/>
        <v>0</v>
      </c>
      <c r="H831" s="35">
        <f t="shared" si="689"/>
        <v>0</v>
      </c>
      <c r="I831" s="35">
        <f t="shared" si="689"/>
        <v>0</v>
      </c>
      <c r="J831" s="35">
        <f t="shared" si="689"/>
        <v>0</v>
      </c>
      <c r="K831" s="35">
        <f t="shared" si="689"/>
        <v>0</v>
      </c>
      <c r="L831" s="35">
        <f t="shared" si="689"/>
        <v>626397</v>
      </c>
      <c r="M831" s="35">
        <f t="shared" si="689"/>
        <v>0</v>
      </c>
      <c r="N831" s="35">
        <f t="shared" si="689"/>
        <v>0</v>
      </c>
      <c r="O831" s="35">
        <f t="shared" si="689"/>
        <v>0</v>
      </c>
      <c r="P831" s="35">
        <f t="shared" si="689"/>
        <v>0</v>
      </c>
      <c r="Q831" s="35">
        <f t="shared" si="689"/>
        <v>0</v>
      </c>
      <c r="R831" s="35">
        <f t="shared" si="689"/>
        <v>626397</v>
      </c>
      <c r="S831" s="35">
        <f t="shared" si="689"/>
        <v>0</v>
      </c>
      <c r="T831" s="35">
        <f t="shared" si="689"/>
        <v>0</v>
      </c>
      <c r="U831" s="35">
        <f t="shared" si="689"/>
        <v>0</v>
      </c>
      <c r="V831" s="35">
        <f t="shared" ref="T831:Y833" si="690">V832</f>
        <v>0</v>
      </c>
      <c r="W831" s="35">
        <f t="shared" si="690"/>
        <v>0</v>
      </c>
      <c r="X831" s="35">
        <f t="shared" si="690"/>
        <v>626397</v>
      </c>
      <c r="Y831" s="35">
        <f t="shared" si="690"/>
        <v>0</v>
      </c>
    </row>
    <row r="832" spans="1:25" s="31" customFormat="1" ht="18.75">
      <c r="A832" s="42" t="s">
        <v>456</v>
      </c>
      <c r="B832" s="77" t="s">
        <v>210</v>
      </c>
      <c r="C832" s="77" t="s">
        <v>22</v>
      </c>
      <c r="D832" s="77" t="s">
        <v>457</v>
      </c>
      <c r="E832" s="125"/>
      <c r="F832" s="35">
        <f t="shared" si="689"/>
        <v>626397</v>
      </c>
      <c r="G832" s="35">
        <f t="shared" si="689"/>
        <v>0</v>
      </c>
      <c r="H832" s="35">
        <f t="shared" si="689"/>
        <v>0</v>
      </c>
      <c r="I832" s="35">
        <f t="shared" si="689"/>
        <v>0</v>
      </c>
      <c r="J832" s="35">
        <f t="shared" si="689"/>
        <v>0</v>
      </c>
      <c r="K832" s="35">
        <f t="shared" si="689"/>
        <v>0</v>
      </c>
      <c r="L832" s="35">
        <f t="shared" si="689"/>
        <v>626397</v>
      </c>
      <c r="M832" s="35">
        <f t="shared" si="689"/>
        <v>0</v>
      </c>
      <c r="N832" s="35">
        <f t="shared" si="689"/>
        <v>0</v>
      </c>
      <c r="O832" s="35">
        <f t="shared" si="689"/>
        <v>0</v>
      </c>
      <c r="P832" s="35">
        <f t="shared" si="689"/>
        <v>0</v>
      </c>
      <c r="Q832" s="35">
        <f t="shared" si="689"/>
        <v>0</v>
      </c>
      <c r="R832" s="35">
        <f t="shared" si="689"/>
        <v>626397</v>
      </c>
      <c r="S832" s="35">
        <f t="shared" si="689"/>
        <v>0</v>
      </c>
      <c r="T832" s="35">
        <f t="shared" si="690"/>
        <v>0</v>
      </c>
      <c r="U832" s="35">
        <f t="shared" si="690"/>
        <v>0</v>
      </c>
      <c r="V832" s="35">
        <f t="shared" si="690"/>
        <v>0</v>
      </c>
      <c r="W832" s="35">
        <f t="shared" si="690"/>
        <v>0</v>
      </c>
      <c r="X832" s="35">
        <f t="shared" si="690"/>
        <v>626397</v>
      </c>
      <c r="Y832" s="35">
        <f t="shared" si="690"/>
        <v>0</v>
      </c>
    </row>
    <row r="833" spans="1:25" s="31" customFormat="1" ht="50.25">
      <c r="A833" s="42" t="s">
        <v>99</v>
      </c>
      <c r="B833" s="77" t="s">
        <v>210</v>
      </c>
      <c r="C833" s="77" t="s">
        <v>22</v>
      </c>
      <c r="D833" s="77" t="s">
        <v>457</v>
      </c>
      <c r="E833" s="77">
        <v>600</v>
      </c>
      <c r="F833" s="35">
        <f t="shared" si="689"/>
        <v>626397</v>
      </c>
      <c r="G833" s="35">
        <f t="shared" si="689"/>
        <v>0</v>
      </c>
      <c r="H833" s="35">
        <f t="shared" si="689"/>
        <v>0</v>
      </c>
      <c r="I833" s="35">
        <f t="shared" si="689"/>
        <v>0</v>
      </c>
      <c r="J833" s="35">
        <f t="shared" si="689"/>
        <v>0</v>
      </c>
      <c r="K833" s="35">
        <f t="shared" si="689"/>
        <v>0</v>
      </c>
      <c r="L833" s="35">
        <f t="shared" si="689"/>
        <v>626397</v>
      </c>
      <c r="M833" s="35">
        <f t="shared" si="689"/>
        <v>0</v>
      </c>
      <c r="N833" s="35">
        <f t="shared" si="689"/>
        <v>0</v>
      </c>
      <c r="O833" s="35">
        <f t="shared" si="689"/>
        <v>0</v>
      </c>
      <c r="P833" s="35">
        <f t="shared" si="689"/>
        <v>0</v>
      </c>
      <c r="Q833" s="35">
        <f t="shared" si="689"/>
        <v>0</v>
      </c>
      <c r="R833" s="35">
        <f t="shared" si="689"/>
        <v>626397</v>
      </c>
      <c r="S833" s="35">
        <f t="shared" si="689"/>
        <v>0</v>
      </c>
      <c r="T833" s="35">
        <f t="shared" si="690"/>
        <v>0</v>
      </c>
      <c r="U833" s="35">
        <f t="shared" si="690"/>
        <v>0</v>
      </c>
      <c r="V833" s="35">
        <f t="shared" si="690"/>
        <v>0</v>
      </c>
      <c r="W833" s="35">
        <f t="shared" si="690"/>
        <v>0</v>
      </c>
      <c r="X833" s="35">
        <f t="shared" si="690"/>
        <v>626397</v>
      </c>
      <c r="Y833" s="35">
        <f t="shared" si="690"/>
        <v>0</v>
      </c>
    </row>
    <row r="834" spans="1:25" s="31" customFormat="1" ht="18.75">
      <c r="A834" s="42" t="s">
        <v>181</v>
      </c>
      <c r="B834" s="77" t="s">
        <v>210</v>
      </c>
      <c r="C834" s="77" t="s">
        <v>22</v>
      </c>
      <c r="D834" s="77" t="s">
        <v>457</v>
      </c>
      <c r="E834" s="79">
        <v>610</v>
      </c>
      <c r="F834" s="35">
        <v>626397</v>
      </c>
      <c r="G834" s="35"/>
      <c r="H834" s="36"/>
      <c r="I834" s="36"/>
      <c r="J834" s="36"/>
      <c r="K834" s="37"/>
      <c r="L834" s="35">
        <f>F834+H834+I834+J834+K834</f>
        <v>626397</v>
      </c>
      <c r="M834" s="35">
        <f>G834+K834</f>
        <v>0</v>
      </c>
      <c r="N834" s="36"/>
      <c r="O834" s="36"/>
      <c r="P834" s="36"/>
      <c r="Q834" s="37"/>
      <c r="R834" s="35">
        <f>L834+N834+O834+P834+Q834</f>
        <v>626397</v>
      </c>
      <c r="S834" s="35">
        <f>M834+Q834</f>
        <v>0</v>
      </c>
      <c r="T834" s="36"/>
      <c r="U834" s="36"/>
      <c r="V834" s="36"/>
      <c r="W834" s="37"/>
      <c r="X834" s="35">
        <f>R834+T834+U834+V834+W834</f>
        <v>626397</v>
      </c>
      <c r="Y834" s="35">
        <f>S834+W834</f>
        <v>0</v>
      </c>
    </row>
    <row r="835" spans="1:25" s="31" customFormat="1" ht="18.75">
      <c r="A835" s="103" t="s">
        <v>85</v>
      </c>
      <c r="B835" s="33" t="s">
        <v>210</v>
      </c>
      <c r="C835" s="33" t="s">
        <v>22</v>
      </c>
      <c r="D835" s="33" t="s">
        <v>429</v>
      </c>
      <c r="E835" s="33"/>
      <c r="F835" s="35">
        <f>F836+F839+F842</f>
        <v>49180</v>
      </c>
      <c r="G835" s="35">
        <f>G836+G839+G842</f>
        <v>0</v>
      </c>
      <c r="H835" s="35">
        <f t="shared" ref="H835:M835" si="691">H836+H839+H842</f>
        <v>0</v>
      </c>
      <c r="I835" s="35">
        <f t="shared" si="691"/>
        <v>0</v>
      </c>
      <c r="J835" s="35">
        <f t="shared" si="691"/>
        <v>0</v>
      </c>
      <c r="K835" s="35">
        <f t="shared" si="691"/>
        <v>0</v>
      </c>
      <c r="L835" s="35">
        <f t="shared" si="691"/>
        <v>49180</v>
      </c>
      <c r="M835" s="35">
        <f t="shared" si="691"/>
        <v>0</v>
      </c>
      <c r="N835" s="35">
        <f t="shared" ref="N835:S835" si="692">N836+N839+N842</f>
        <v>0</v>
      </c>
      <c r="O835" s="35">
        <f t="shared" si="692"/>
        <v>0</v>
      </c>
      <c r="P835" s="35">
        <f t="shared" si="692"/>
        <v>0</v>
      </c>
      <c r="Q835" s="35">
        <f t="shared" si="692"/>
        <v>0</v>
      </c>
      <c r="R835" s="35">
        <f t="shared" si="692"/>
        <v>49180</v>
      </c>
      <c r="S835" s="35">
        <f t="shared" si="692"/>
        <v>0</v>
      </c>
      <c r="T835" s="35">
        <f t="shared" ref="T835:Y835" si="693">T836+T839+T842</f>
        <v>0</v>
      </c>
      <c r="U835" s="35">
        <f t="shared" si="693"/>
        <v>0</v>
      </c>
      <c r="V835" s="35">
        <f t="shared" si="693"/>
        <v>0</v>
      </c>
      <c r="W835" s="35">
        <f t="shared" si="693"/>
        <v>0</v>
      </c>
      <c r="X835" s="35">
        <f t="shared" si="693"/>
        <v>49180</v>
      </c>
      <c r="Y835" s="35">
        <f t="shared" si="693"/>
        <v>0</v>
      </c>
    </row>
    <row r="836" spans="1:25" s="126" customFormat="1" ht="18.75" hidden="1">
      <c r="A836" s="88" t="s">
        <v>271</v>
      </c>
      <c r="B836" s="89" t="s">
        <v>210</v>
      </c>
      <c r="C836" s="89" t="s">
        <v>22</v>
      </c>
      <c r="D836" s="89" t="s">
        <v>430</v>
      </c>
      <c r="E836" s="89"/>
      <c r="F836" s="91">
        <f>F837</f>
        <v>0</v>
      </c>
      <c r="G836" s="91">
        <f>G837</f>
        <v>0</v>
      </c>
      <c r="H836" s="56">
        <f t="shared" ref="H836:W837" si="694">H837</f>
        <v>0</v>
      </c>
      <c r="I836" s="56">
        <f t="shared" si="694"/>
        <v>0</v>
      </c>
      <c r="J836" s="56">
        <f t="shared" si="694"/>
        <v>0</v>
      </c>
      <c r="K836" s="56">
        <f t="shared" si="694"/>
        <v>0</v>
      </c>
      <c r="L836" s="56">
        <f t="shared" si="694"/>
        <v>0</v>
      </c>
      <c r="M836" s="56">
        <f t="shared" si="694"/>
        <v>0</v>
      </c>
      <c r="N836" s="56">
        <f t="shared" si="694"/>
        <v>0</v>
      </c>
      <c r="O836" s="56">
        <f t="shared" si="694"/>
        <v>0</v>
      </c>
      <c r="P836" s="56">
        <f t="shared" si="694"/>
        <v>0</v>
      </c>
      <c r="Q836" s="56">
        <f t="shared" si="694"/>
        <v>0</v>
      </c>
      <c r="R836" s="56">
        <f t="shared" si="694"/>
        <v>0</v>
      </c>
      <c r="S836" s="56">
        <f t="shared" si="694"/>
        <v>0</v>
      </c>
      <c r="T836" s="56">
        <f t="shared" si="694"/>
        <v>0</v>
      </c>
      <c r="U836" s="56">
        <f t="shared" si="694"/>
        <v>0</v>
      </c>
      <c r="V836" s="56">
        <f t="shared" si="694"/>
        <v>0</v>
      </c>
      <c r="W836" s="56">
        <f t="shared" si="694"/>
        <v>0</v>
      </c>
      <c r="X836" s="56">
        <f t="shared" ref="T836:Y837" si="695">X837</f>
        <v>0</v>
      </c>
      <c r="Y836" s="56">
        <f t="shared" si="695"/>
        <v>0</v>
      </c>
    </row>
    <row r="837" spans="1:25" s="126" customFormat="1" ht="33.75" hidden="1">
      <c r="A837" s="88" t="s">
        <v>273</v>
      </c>
      <c r="B837" s="89" t="s">
        <v>210</v>
      </c>
      <c r="C837" s="89" t="s">
        <v>22</v>
      </c>
      <c r="D837" s="89" t="s">
        <v>430</v>
      </c>
      <c r="E837" s="116">
        <v>400</v>
      </c>
      <c r="F837" s="91">
        <f>F838</f>
        <v>0</v>
      </c>
      <c r="G837" s="91">
        <f>G838</f>
        <v>0</v>
      </c>
      <c r="H837" s="56">
        <f t="shared" si="694"/>
        <v>0</v>
      </c>
      <c r="I837" s="56">
        <f t="shared" si="694"/>
        <v>0</v>
      </c>
      <c r="J837" s="56">
        <f t="shared" si="694"/>
        <v>0</v>
      </c>
      <c r="K837" s="56">
        <f t="shared" si="694"/>
        <v>0</v>
      </c>
      <c r="L837" s="56">
        <f t="shared" si="694"/>
        <v>0</v>
      </c>
      <c r="M837" s="56">
        <f t="shared" si="694"/>
        <v>0</v>
      </c>
      <c r="N837" s="56">
        <f t="shared" si="694"/>
        <v>0</v>
      </c>
      <c r="O837" s="56">
        <f t="shared" si="694"/>
        <v>0</v>
      </c>
      <c r="P837" s="56">
        <f t="shared" si="694"/>
        <v>0</v>
      </c>
      <c r="Q837" s="56">
        <f t="shared" si="694"/>
        <v>0</v>
      </c>
      <c r="R837" s="56">
        <f t="shared" si="694"/>
        <v>0</v>
      </c>
      <c r="S837" s="56">
        <f t="shared" si="694"/>
        <v>0</v>
      </c>
      <c r="T837" s="56">
        <f t="shared" si="695"/>
        <v>0</v>
      </c>
      <c r="U837" s="56">
        <f t="shared" si="695"/>
        <v>0</v>
      </c>
      <c r="V837" s="56">
        <f t="shared" si="695"/>
        <v>0</v>
      </c>
      <c r="W837" s="56">
        <f t="shared" si="695"/>
        <v>0</v>
      </c>
      <c r="X837" s="56">
        <f t="shared" si="695"/>
        <v>0</v>
      </c>
      <c r="Y837" s="56">
        <f t="shared" si="695"/>
        <v>0</v>
      </c>
    </row>
    <row r="838" spans="1:25" s="126" customFormat="1" ht="18.75" hidden="1">
      <c r="A838" s="88" t="s">
        <v>271</v>
      </c>
      <c r="B838" s="89" t="s">
        <v>210</v>
      </c>
      <c r="C838" s="89" t="s">
        <v>22</v>
      </c>
      <c r="D838" s="89" t="s">
        <v>430</v>
      </c>
      <c r="E838" s="116">
        <v>410</v>
      </c>
      <c r="F838" s="91">
        <f>981-981</f>
        <v>0</v>
      </c>
      <c r="G838" s="91"/>
      <c r="H838" s="36"/>
      <c r="I838" s="36"/>
      <c r="J838" s="36"/>
      <c r="K838" s="37"/>
      <c r="L838" s="35">
        <f>F838+H838+I838+J838+K838</f>
        <v>0</v>
      </c>
      <c r="M838" s="35">
        <f>G838+K838</f>
        <v>0</v>
      </c>
      <c r="N838" s="36"/>
      <c r="O838" s="36"/>
      <c r="P838" s="36"/>
      <c r="Q838" s="37"/>
      <c r="R838" s="35">
        <f>L838+N838+O838+P838+Q838</f>
        <v>0</v>
      </c>
      <c r="S838" s="35">
        <f>M838+Q838</f>
        <v>0</v>
      </c>
      <c r="T838" s="36"/>
      <c r="U838" s="36"/>
      <c r="V838" s="36"/>
      <c r="W838" s="37"/>
      <c r="X838" s="35">
        <f>R838+T838+U838+V838+W838</f>
        <v>0</v>
      </c>
      <c r="Y838" s="35">
        <f>S838+W838</f>
        <v>0</v>
      </c>
    </row>
    <row r="839" spans="1:25" s="31" customFormat="1" ht="18.75">
      <c r="A839" s="42" t="s">
        <v>453</v>
      </c>
      <c r="B839" s="77" t="s">
        <v>210</v>
      </c>
      <c r="C839" s="77" t="s">
        <v>22</v>
      </c>
      <c r="D839" s="77" t="s">
        <v>458</v>
      </c>
      <c r="E839" s="77"/>
      <c r="F839" s="35">
        <f>F840</f>
        <v>49180</v>
      </c>
      <c r="G839" s="35">
        <f>G840</f>
        <v>0</v>
      </c>
      <c r="H839" s="35">
        <f t="shared" ref="H839:W840" si="696">H840</f>
        <v>0</v>
      </c>
      <c r="I839" s="35">
        <f t="shared" si="696"/>
        <v>0</v>
      </c>
      <c r="J839" s="35">
        <f t="shared" si="696"/>
        <v>0</v>
      </c>
      <c r="K839" s="35">
        <f t="shared" si="696"/>
        <v>0</v>
      </c>
      <c r="L839" s="35">
        <f t="shared" si="696"/>
        <v>49180</v>
      </c>
      <c r="M839" s="35">
        <f t="shared" si="696"/>
        <v>0</v>
      </c>
      <c r="N839" s="35">
        <f t="shared" si="696"/>
        <v>0</v>
      </c>
      <c r="O839" s="35">
        <f t="shared" si="696"/>
        <v>0</v>
      </c>
      <c r="P839" s="35">
        <f t="shared" si="696"/>
        <v>0</v>
      </c>
      <c r="Q839" s="35">
        <f t="shared" si="696"/>
        <v>0</v>
      </c>
      <c r="R839" s="35">
        <f t="shared" si="696"/>
        <v>49180</v>
      </c>
      <c r="S839" s="35">
        <f t="shared" si="696"/>
        <v>0</v>
      </c>
      <c r="T839" s="35">
        <f t="shared" si="696"/>
        <v>0</v>
      </c>
      <c r="U839" s="35">
        <f t="shared" si="696"/>
        <v>0</v>
      </c>
      <c r="V839" s="35">
        <f t="shared" si="696"/>
        <v>0</v>
      </c>
      <c r="W839" s="35">
        <f t="shared" si="696"/>
        <v>0</v>
      </c>
      <c r="X839" s="35">
        <f t="shared" ref="T839:Y840" si="697">X840</f>
        <v>49180</v>
      </c>
      <c r="Y839" s="35">
        <f t="shared" si="697"/>
        <v>0</v>
      </c>
    </row>
    <row r="840" spans="1:25" s="31" customFormat="1" ht="50.25">
      <c r="A840" s="42" t="s">
        <v>99</v>
      </c>
      <c r="B840" s="77" t="s">
        <v>210</v>
      </c>
      <c r="C840" s="77" t="s">
        <v>22</v>
      </c>
      <c r="D840" s="77" t="s">
        <v>458</v>
      </c>
      <c r="E840" s="79">
        <v>600</v>
      </c>
      <c r="F840" s="35">
        <f>F841</f>
        <v>49180</v>
      </c>
      <c r="G840" s="35">
        <f>G841</f>
        <v>0</v>
      </c>
      <c r="H840" s="35">
        <f t="shared" si="696"/>
        <v>0</v>
      </c>
      <c r="I840" s="35">
        <f t="shared" si="696"/>
        <v>0</v>
      </c>
      <c r="J840" s="35">
        <f t="shared" si="696"/>
        <v>0</v>
      </c>
      <c r="K840" s="35">
        <f t="shared" si="696"/>
        <v>0</v>
      </c>
      <c r="L840" s="35">
        <f t="shared" si="696"/>
        <v>49180</v>
      </c>
      <c r="M840" s="35">
        <f t="shared" si="696"/>
        <v>0</v>
      </c>
      <c r="N840" s="35">
        <f t="shared" si="696"/>
        <v>0</v>
      </c>
      <c r="O840" s="35">
        <f t="shared" si="696"/>
        <v>0</v>
      </c>
      <c r="P840" s="35">
        <f t="shared" si="696"/>
        <v>0</v>
      </c>
      <c r="Q840" s="35">
        <f t="shared" si="696"/>
        <v>0</v>
      </c>
      <c r="R840" s="35">
        <f t="shared" si="696"/>
        <v>49180</v>
      </c>
      <c r="S840" s="35">
        <f t="shared" si="696"/>
        <v>0</v>
      </c>
      <c r="T840" s="35">
        <f t="shared" si="697"/>
        <v>0</v>
      </c>
      <c r="U840" s="35">
        <f t="shared" si="697"/>
        <v>0</v>
      </c>
      <c r="V840" s="35">
        <f t="shared" si="697"/>
        <v>0</v>
      </c>
      <c r="W840" s="35">
        <f t="shared" si="697"/>
        <v>0</v>
      </c>
      <c r="X840" s="35">
        <f t="shared" si="697"/>
        <v>49180</v>
      </c>
      <c r="Y840" s="35">
        <f t="shared" si="697"/>
        <v>0</v>
      </c>
    </row>
    <row r="841" spans="1:25" s="31" customFormat="1" ht="18.75">
      <c r="A841" s="42" t="s">
        <v>181</v>
      </c>
      <c r="B841" s="77" t="s">
        <v>210</v>
      </c>
      <c r="C841" s="77" t="s">
        <v>22</v>
      </c>
      <c r="D841" s="77" t="s">
        <v>458</v>
      </c>
      <c r="E841" s="79">
        <v>610</v>
      </c>
      <c r="F841" s="35">
        <v>49180</v>
      </c>
      <c r="G841" s="35"/>
      <c r="H841" s="36"/>
      <c r="I841" s="36"/>
      <c r="J841" s="36"/>
      <c r="K841" s="37"/>
      <c r="L841" s="35">
        <f>F841+H841+I841+J841+K841</f>
        <v>49180</v>
      </c>
      <c r="M841" s="35">
        <f>G841+K841</f>
        <v>0</v>
      </c>
      <c r="N841" s="36"/>
      <c r="O841" s="36"/>
      <c r="P841" s="36"/>
      <c r="Q841" s="37"/>
      <c r="R841" s="35">
        <f>L841+N841+O841+P841+Q841</f>
        <v>49180</v>
      </c>
      <c r="S841" s="35">
        <f>M841+Q841</f>
        <v>0</v>
      </c>
      <c r="T841" s="36"/>
      <c r="U841" s="36"/>
      <c r="V841" s="36"/>
      <c r="W841" s="37"/>
      <c r="X841" s="35">
        <f>R841+T841+U841+V841+W841</f>
        <v>49180</v>
      </c>
      <c r="Y841" s="35">
        <f>S841+W841</f>
        <v>0</v>
      </c>
    </row>
    <row r="842" spans="1:25" s="112" customFormat="1" ht="18.75" hidden="1">
      <c r="A842" s="42" t="s">
        <v>292</v>
      </c>
      <c r="B842" s="77" t="s">
        <v>210</v>
      </c>
      <c r="C842" s="77" t="s">
        <v>22</v>
      </c>
      <c r="D842" s="33" t="s">
        <v>459</v>
      </c>
      <c r="E842" s="77"/>
      <c r="F842" s="35">
        <f>F843</f>
        <v>0</v>
      </c>
      <c r="G842" s="55">
        <f>G843</f>
        <v>0</v>
      </c>
      <c r="H842" s="56">
        <f t="shared" ref="H842:W843" si="698">H843</f>
        <v>0</v>
      </c>
      <c r="I842" s="56">
        <f t="shared" si="698"/>
        <v>0</v>
      </c>
      <c r="J842" s="56">
        <f t="shared" si="698"/>
        <v>0</v>
      </c>
      <c r="K842" s="56">
        <f t="shared" si="698"/>
        <v>0</v>
      </c>
      <c r="L842" s="56">
        <f t="shared" si="698"/>
        <v>0</v>
      </c>
      <c r="M842" s="56">
        <f t="shared" si="698"/>
        <v>0</v>
      </c>
      <c r="N842" s="56">
        <f t="shared" si="698"/>
        <v>0</v>
      </c>
      <c r="O842" s="56">
        <f t="shared" si="698"/>
        <v>0</v>
      </c>
      <c r="P842" s="56">
        <f t="shared" si="698"/>
        <v>0</v>
      </c>
      <c r="Q842" s="56">
        <f t="shared" si="698"/>
        <v>0</v>
      </c>
      <c r="R842" s="56">
        <f t="shared" si="698"/>
        <v>0</v>
      </c>
      <c r="S842" s="56">
        <f t="shared" si="698"/>
        <v>0</v>
      </c>
      <c r="T842" s="56">
        <f t="shared" si="698"/>
        <v>0</v>
      </c>
      <c r="U842" s="56">
        <f t="shared" si="698"/>
        <v>0</v>
      </c>
      <c r="V842" s="56">
        <f t="shared" si="698"/>
        <v>0</v>
      </c>
      <c r="W842" s="56">
        <f t="shared" si="698"/>
        <v>0</v>
      </c>
      <c r="X842" s="56">
        <f t="shared" ref="T842:Y843" si="699">X843</f>
        <v>0</v>
      </c>
      <c r="Y842" s="56">
        <f t="shared" si="699"/>
        <v>0</v>
      </c>
    </row>
    <row r="843" spans="1:25" s="112" customFormat="1" ht="33.75" hidden="1">
      <c r="A843" s="32" t="s">
        <v>42</v>
      </c>
      <c r="B843" s="77" t="s">
        <v>210</v>
      </c>
      <c r="C843" s="77" t="s">
        <v>22</v>
      </c>
      <c r="D843" s="33" t="s">
        <v>459</v>
      </c>
      <c r="E843" s="79">
        <v>200</v>
      </c>
      <c r="F843" s="35">
        <f>F844</f>
        <v>0</v>
      </c>
      <c r="G843" s="55">
        <f>G844</f>
        <v>0</v>
      </c>
      <c r="H843" s="56">
        <f t="shared" si="698"/>
        <v>0</v>
      </c>
      <c r="I843" s="56">
        <f t="shared" si="698"/>
        <v>0</v>
      </c>
      <c r="J843" s="56">
        <f t="shared" si="698"/>
        <v>0</v>
      </c>
      <c r="K843" s="56">
        <f t="shared" si="698"/>
        <v>0</v>
      </c>
      <c r="L843" s="56">
        <f t="shared" si="698"/>
        <v>0</v>
      </c>
      <c r="M843" s="56">
        <f t="shared" si="698"/>
        <v>0</v>
      </c>
      <c r="N843" s="56">
        <f t="shared" si="698"/>
        <v>0</v>
      </c>
      <c r="O843" s="56">
        <f t="shared" si="698"/>
        <v>0</v>
      </c>
      <c r="P843" s="56">
        <f t="shared" si="698"/>
        <v>0</v>
      </c>
      <c r="Q843" s="56">
        <f t="shared" si="698"/>
        <v>0</v>
      </c>
      <c r="R843" s="56">
        <f t="shared" si="698"/>
        <v>0</v>
      </c>
      <c r="S843" s="56">
        <f t="shared" si="698"/>
        <v>0</v>
      </c>
      <c r="T843" s="56">
        <f t="shared" si="699"/>
        <v>0</v>
      </c>
      <c r="U843" s="56">
        <f t="shared" si="699"/>
        <v>0</v>
      </c>
      <c r="V843" s="56">
        <f t="shared" si="699"/>
        <v>0</v>
      </c>
      <c r="W843" s="56">
        <f t="shared" si="699"/>
        <v>0</v>
      </c>
      <c r="X843" s="56">
        <f t="shared" si="699"/>
        <v>0</v>
      </c>
      <c r="Y843" s="56">
        <f t="shared" si="699"/>
        <v>0</v>
      </c>
    </row>
    <row r="844" spans="1:25" s="112" customFormat="1" ht="50.25" hidden="1">
      <c r="A844" s="42" t="s">
        <v>43</v>
      </c>
      <c r="B844" s="77" t="s">
        <v>210</v>
      </c>
      <c r="C844" s="77" t="s">
        <v>22</v>
      </c>
      <c r="D844" s="33" t="s">
        <v>459</v>
      </c>
      <c r="E844" s="79">
        <v>240</v>
      </c>
      <c r="F844" s="35"/>
      <c r="G844" s="35"/>
      <c r="H844" s="36"/>
      <c r="I844" s="36"/>
      <c r="J844" s="36"/>
      <c r="K844" s="37"/>
      <c r="L844" s="35">
        <f>F844+H844+I844+J844+K844</f>
        <v>0</v>
      </c>
      <c r="M844" s="35">
        <f>G844+K844</f>
        <v>0</v>
      </c>
      <c r="N844" s="36"/>
      <c r="O844" s="36"/>
      <c r="P844" s="36"/>
      <c r="Q844" s="37"/>
      <c r="R844" s="35">
        <f>L844+N844+O844+P844+Q844</f>
        <v>0</v>
      </c>
      <c r="S844" s="35">
        <f>M844+Q844</f>
        <v>0</v>
      </c>
      <c r="T844" s="36"/>
      <c r="U844" s="36"/>
      <c r="V844" s="36"/>
      <c r="W844" s="37"/>
      <c r="X844" s="35">
        <f>R844+T844+U844+V844+W844</f>
        <v>0</v>
      </c>
      <c r="Y844" s="35">
        <f>S844+W844</f>
        <v>0</v>
      </c>
    </row>
    <row r="845" spans="1:25" s="31" customFormat="1" ht="66.75">
      <c r="A845" s="42" t="s">
        <v>244</v>
      </c>
      <c r="B845" s="77" t="s">
        <v>210</v>
      </c>
      <c r="C845" s="77" t="s">
        <v>22</v>
      </c>
      <c r="D845" s="77" t="s">
        <v>460</v>
      </c>
      <c r="E845" s="77"/>
      <c r="F845" s="35">
        <f t="shared" ref="F845:U847" si="700">F846</f>
        <v>34810</v>
      </c>
      <c r="G845" s="35">
        <f t="shared" si="700"/>
        <v>0</v>
      </c>
      <c r="H845" s="35">
        <f t="shared" si="700"/>
        <v>0</v>
      </c>
      <c r="I845" s="35">
        <f t="shared" si="700"/>
        <v>0</v>
      </c>
      <c r="J845" s="35">
        <f t="shared" si="700"/>
        <v>0</v>
      </c>
      <c r="K845" s="35">
        <f t="shared" si="700"/>
        <v>0</v>
      </c>
      <c r="L845" s="35">
        <f t="shared" si="700"/>
        <v>34810</v>
      </c>
      <c r="M845" s="35">
        <f t="shared" si="700"/>
        <v>0</v>
      </c>
      <c r="N845" s="35">
        <f t="shared" si="700"/>
        <v>0</v>
      </c>
      <c r="O845" s="35">
        <f t="shared" si="700"/>
        <v>0</v>
      </c>
      <c r="P845" s="35">
        <f t="shared" si="700"/>
        <v>0</v>
      </c>
      <c r="Q845" s="35">
        <f t="shared" si="700"/>
        <v>0</v>
      </c>
      <c r="R845" s="35">
        <f t="shared" si="700"/>
        <v>34810</v>
      </c>
      <c r="S845" s="35">
        <f t="shared" si="700"/>
        <v>0</v>
      </c>
      <c r="T845" s="35">
        <f t="shared" si="700"/>
        <v>0</v>
      </c>
      <c r="U845" s="35">
        <f t="shared" si="700"/>
        <v>0</v>
      </c>
      <c r="V845" s="35">
        <f t="shared" ref="T845:Y847" si="701">V846</f>
        <v>0</v>
      </c>
      <c r="W845" s="35">
        <f t="shared" si="701"/>
        <v>0</v>
      </c>
      <c r="X845" s="35">
        <f t="shared" si="701"/>
        <v>34810</v>
      </c>
      <c r="Y845" s="35">
        <f t="shared" si="701"/>
        <v>0</v>
      </c>
    </row>
    <row r="846" spans="1:25" s="31" customFormat="1" ht="33.75">
      <c r="A846" s="42" t="s">
        <v>461</v>
      </c>
      <c r="B846" s="77" t="s">
        <v>210</v>
      </c>
      <c r="C846" s="77" t="s">
        <v>22</v>
      </c>
      <c r="D846" s="77" t="s">
        <v>462</v>
      </c>
      <c r="E846" s="77"/>
      <c r="F846" s="35">
        <f t="shared" si="700"/>
        <v>34810</v>
      </c>
      <c r="G846" s="35">
        <f t="shared" si="700"/>
        <v>0</v>
      </c>
      <c r="H846" s="35">
        <f t="shared" si="700"/>
        <v>0</v>
      </c>
      <c r="I846" s="35">
        <f t="shared" si="700"/>
        <v>0</v>
      </c>
      <c r="J846" s="35">
        <f t="shared" si="700"/>
        <v>0</v>
      </c>
      <c r="K846" s="35">
        <f t="shared" si="700"/>
        <v>0</v>
      </c>
      <c r="L846" s="35">
        <f t="shared" si="700"/>
        <v>34810</v>
      </c>
      <c r="M846" s="35">
        <f t="shared" si="700"/>
        <v>0</v>
      </c>
      <c r="N846" s="35">
        <f t="shared" si="700"/>
        <v>0</v>
      </c>
      <c r="O846" s="35">
        <f t="shared" si="700"/>
        <v>0</v>
      </c>
      <c r="P846" s="35">
        <f t="shared" si="700"/>
        <v>0</v>
      </c>
      <c r="Q846" s="35">
        <f t="shared" si="700"/>
        <v>0</v>
      </c>
      <c r="R846" s="35">
        <f t="shared" si="700"/>
        <v>34810</v>
      </c>
      <c r="S846" s="35">
        <f t="shared" si="700"/>
        <v>0</v>
      </c>
      <c r="T846" s="35">
        <f t="shared" si="701"/>
        <v>0</v>
      </c>
      <c r="U846" s="35">
        <f t="shared" si="701"/>
        <v>0</v>
      </c>
      <c r="V846" s="35">
        <f t="shared" si="701"/>
        <v>0</v>
      </c>
      <c r="W846" s="35">
        <f t="shared" si="701"/>
        <v>0</v>
      </c>
      <c r="X846" s="35">
        <f t="shared" si="701"/>
        <v>34810</v>
      </c>
      <c r="Y846" s="35">
        <f t="shared" si="701"/>
        <v>0</v>
      </c>
    </row>
    <row r="847" spans="1:25" s="31" customFormat="1" ht="18.75">
      <c r="A847" s="42" t="s">
        <v>47</v>
      </c>
      <c r="B847" s="77" t="s">
        <v>210</v>
      </c>
      <c r="C847" s="77" t="s">
        <v>22</v>
      </c>
      <c r="D847" s="77" t="s">
        <v>462</v>
      </c>
      <c r="E847" s="79">
        <v>800</v>
      </c>
      <c r="F847" s="35">
        <f t="shared" si="700"/>
        <v>34810</v>
      </c>
      <c r="G847" s="35">
        <f t="shared" si="700"/>
        <v>0</v>
      </c>
      <c r="H847" s="35">
        <f t="shared" si="700"/>
        <v>0</v>
      </c>
      <c r="I847" s="35">
        <f t="shared" si="700"/>
        <v>0</v>
      </c>
      <c r="J847" s="35">
        <f t="shared" si="700"/>
        <v>0</v>
      </c>
      <c r="K847" s="35">
        <f t="shared" si="700"/>
        <v>0</v>
      </c>
      <c r="L847" s="35">
        <f t="shared" si="700"/>
        <v>34810</v>
      </c>
      <c r="M847" s="35">
        <f t="shared" si="700"/>
        <v>0</v>
      </c>
      <c r="N847" s="35">
        <f t="shared" si="700"/>
        <v>0</v>
      </c>
      <c r="O847" s="35">
        <f t="shared" si="700"/>
        <v>0</v>
      </c>
      <c r="P847" s="35">
        <f t="shared" si="700"/>
        <v>0</v>
      </c>
      <c r="Q847" s="35">
        <f t="shared" si="700"/>
        <v>0</v>
      </c>
      <c r="R847" s="35">
        <f t="shared" si="700"/>
        <v>34810</v>
      </c>
      <c r="S847" s="35">
        <f t="shared" si="700"/>
        <v>0</v>
      </c>
      <c r="T847" s="35">
        <f t="shared" si="701"/>
        <v>0</v>
      </c>
      <c r="U847" s="35">
        <f t="shared" si="701"/>
        <v>0</v>
      </c>
      <c r="V847" s="35">
        <f t="shared" si="701"/>
        <v>0</v>
      </c>
      <c r="W847" s="35">
        <f t="shared" si="701"/>
        <v>0</v>
      </c>
      <c r="X847" s="35">
        <f t="shared" si="701"/>
        <v>34810</v>
      </c>
      <c r="Y847" s="35">
        <f t="shared" si="701"/>
        <v>0</v>
      </c>
    </row>
    <row r="848" spans="1:25" s="31" customFormat="1" ht="66.75">
      <c r="A848" s="32" t="s">
        <v>248</v>
      </c>
      <c r="B848" s="77" t="s">
        <v>210</v>
      </c>
      <c r="C848" s="77" t="s">
        <v>22</v>
      </c>
      <c r="D848" s="77" t="s">
        <v>462</v>
      </c>
      <c r="E848" s="79">
        <v>810</v>
      </c>
      <c r="F848" s="35">
        <v>34810</v>
      </c>
      <c r="G848" s="35"/>
      <c r="H848" s="36"/>
      <c r="I848" s="36"/>
      <c r="J848" s="36"/>
      <c r="K848" s="37"/>
      <c r="L848" s="35">
        <f>F848+H848+I848+J848+K848</f>
        <v>34810</v>
      </c>
      <c r="M848" s="35">
        <f>G848+K848</f>
        <v>0</v>
      </c>
      <c r="N848" s="36"/>
      <c r="O848" s="36"/>
      <c r="P848" s="36"/>
      <c r="Q848" s="37"/>
      <c r="R848" s="35">
        <f>L848+N848+O848+P848+Q848</f>
        <v>34810</v>
      </c>
      <c r="S848" s="35">
        <f>M848+Q848</f>
        <v>0</v>
      </c>
      <c r="T848" s="36"/>
      <c r="U848" s="36"/>
      <c r="V848" s="36"/>
      <c r="W848" s="37"/>
      <c r="X848" s="35">
        <f>R848+T848+U848+V848+W848</f>
        <v>34810</v>
      </c>
      <c r="Y848" s="35">
        <f>S848+W848</f>
        <v>0</v>
      </c>
    </row>
    <row r="849" spans="1:25" s="112" customFormat="1" ht="18.75" hidden="1" customHeight="1">
      <c r="A849" s="120" t="s">
        <v>53</v>
      </c>
      <c r="B849" s="77" t="s">
        <v>210</v>
      </c>
      <c r="C849" s="77" t="s">
        <v>22</v>
      </c>
      <c r="D849" s="34" t="s">
        <v>436</v>
      </c>
      <c r="E849" s="77"/>
      <c r="F849" s="35">
        <f>F850+F853+F857+F860</f>
        <v>0</v>
      </c>
      <c r="G849" s="35">
        <f>G850+G853+G857+G860</f>
        <v>0</v>
      </c>
      <c r="H849" s="56">
        <f t="shared" ref="H849:M849" si="702">H850+H853+H857+H860</f>
        <v>0</v>
      </c>
      <c r="I849" s="56">
        <f t="shared" si="702"/>
        <v>0</v>
      </c>
      <c r="J849" s="56">
        <f t="shared" si="702"/>
        <v>0</v>
      </c>
      <c r="K849" s="56">
        <f t="shared" si="702"/>
        <v>0</v>
      </c>
      <c r="L849" s="56">
        <f t="shared" si="702"/>
        <v>0</v>
      </c>
      <c r="M849" s="56">
        <f t="shared" si="702"/>
        <v>0</v>
      </c>
      <c r="N849" s="56">
        <f t="shared" ref="N849:S849" si="703">N850+N853+N857+N860</f>
        <v>0</v>
      </c>
      <c r="O849" s="56">
        <f t="shared" si="703"/>
        <v>0</v>
      </c>
      <c r="P849" s="56">
        <f t="shared" si="703"/>
        <v>0</v>
      </c>
      <c r="Q849" s="56">
        <f t="shared" si="703"/>
        <v>0</v>
      </c>
      <c r="R849" s="56">
        <f t="shared" si="703"/>
        <v>0</v>
      </c>
      <c r="S849" s="56">
        <f t="shared" si="703"/>
        <v>0</v>
      </c>
      <c r="T849" s="56">
        <f t="shared" ref="T849:Y849" si="704">T850+T853+T857+T860</f>
        <v>0</v>
      </c>
      <c r="U849" s="56">
        <f t="shared" si="704"/>
        <v>0</v>
      </c>
      <c r="V849" s="56">
        <f t="shared" si="704"/>
        <v>0</v>
      </c>
      <c r="W849" s="56">
        <f t="shared" si="704"/>
        <v>0</v>
      </c>
      <c r="X849" s="56">
        <f t="shared" si="704"/>
        <v>0</v>
      </c>
      <c r="Y849" s="56">
        <f t="shared" si="704"/>
        <v>0</v>
      </c>
    </row>
    <row r="850" spans="1:25" s="112" customFormat="1" ht="83.25" hidden="1" customHeight="1">
      <c r="A850" s="54" t="s">
        <v>463</v>
      </c>
      <c r="B850" s="77" t="s">
        <v>210</v>
      </c>
      <c r="C850" s="77" t="s">
        <v>22</v>
      </c>
      <c r="D850" s="34" t="s">
        <v>464</v>
      </c>
      <c r="E850" s="33"/>
      <c r="F850" s="35">
        <f>F851</f>
        <v>0</v>
      </c>
      <c r="G850" s="35">
        <f>G851</f>
        <v>0</v>
      </c>
      <c r="H850" s="56">
        <f t="shared" ref="H850:W851" si="705">H851</f>
        <v>0</v>
      </c>
      <c r="I850" s="56">
        <f t="shared" si="705"/>
        <v>0</v>
      </c>
      <c r="J850" s="56">
        <f t="shared" si="705"/>
        <v>0</v>
      </c>
      <c r="K850" s="56">
        <f t="shared" si="705"/>
        <v>0</v>
      </c>
      <c r="L850" s="56">
        <f t="shared" si="705"/>
        <v>0</v>
      </c>
      <c r="M850" s="56">
        <f t="shared" si="705"/>
        <v>0</v>
      </c>
      <c r="N850" s="56">
        <f t="shared" si="705"/>
        <v>0</v>
      </c>
      <c r="O850" s="56">
        <f t="shared" si="705"/>
        <v>0</v>
      </c>
      <c r="P850" s="56">
        <f t="shared" si="705"/>
        <v>0</v>
      </c>
      <c r="Q850" s="56">
        <f t="shared" si="705"/>
        <v>0</v>
      </c>
      <c r="R850" s="56">
        <f t="shared" si="705"/>
        <v>0</v>
      </c>
      <c r="S850" s="56">
        <f t="shared" si="705"/>
        <v>0</v>
      </c>
      <c r="T850" s="56">
        <f t="shared" si="705"/>
        <v>0</v>
      </c>
      <c r="U850" s="56">
        <f t="shared" si="705"/>
        <v>0</v>
      </c>
      <c r="V850" s="56">
        <f t="shared" si="705"/>
        <v>0</v>
      </c>
      <c r="W850" s="56">
        <f t="shared" si="705"/>
        <v>0</v>
      </c>
      <c r="X850" s="56">
        <f t="shared" ref="T850:Y851" si="706">X851</f>
        <v>0</v>
      </c>
      <c r="Y850" s="56">
        <f t="shared" si="706"/>
        <v>0</v>
      </c>
    </row>
    <row r="851" spans="1:25" s="112" customFormat="1" ht="50.25" hidden="1" customHeight="1">
      <c r="A851" s="32" t="s">
        <v>99</v>
      </c>
      <c r="B851" s="77" t="s">
        <v>210</v>
      </c>
      <c r="C851" s="77" t="s">
        <v>22</v>
      </c>
      <c r="D851" s="34" t="s">
        <v>464</v>
      </c>
      <c r="E851" s="40">
        <v>600</v>
      </c>
      <c r="F851" s="35">
        <f>F852</f>
        <v>0</v>
      </c>
      <c r="G851" s="35">
        <f>G852</f>
        <v>0</v>
      </c>
      <c r="H851" s="56">
        <f t="shared" si="705"/>
        <v>0</v>
      </c>
      <c r="I851" s="56">
        <f t="shared" si="705"/>
        <v>0</v>
      </c>
      <c r="J851" s="56">
        <f t="shared" si="705"/>
        <v>0</v>
      </c>
      <c r="K851" s="56">
        <f t="shared" si="705"/>
        <v>0</v>
      </c>
      <c r="L851" s="56">
        <f t="shared" si="705"/>
        <v>0</v>
      </c>
      <c r="M851" s="56">
        <f t="shared" si="705"/>
        <v>0</v>
      </c>
      <c r="N851" s="56">
        <f t="shared" si="705"/>
        <v>0</v>
      </c>
      <c r="O851" s="56">
        <f t="shared" si="705"/>
        <v>0</v>
      </c>
      <c r="P851" s="56">
        <f t="shared" si="705"/>
        <v>0</v>
      </c>
      <c r="Q851" s="56">
        <f t="shared" si="705"/>
        <v>0</v>
      </c>
      <c r="R851" s="56">
        <f t="shared" si="705"/>
        <v>0</v>
      </c>
      <c r="S851" s="56">
        <f t="shared" si="705"/>
        <v>0</v>
      </c>
      <c r="T851" s="56">
        <f t="shared" si="706"/>
        <v>0</v>
      </c>
      <c r="U851" s="56">
        <f t="shared" si="706"/>
        <v>0</v>
      </c>
      <c r="V851" s="56">
        <f t="shared" si="706"/>
        <v>0</v>
      </c>
      <c r="W851" s="56">
        <f t="shared" si="706"/>
        <v>0</v>
      </c>
      <c r="X851" s="56">
        <f t="shared" si="706"/>
        <v>0</v>
      </c>
      <c r="Y851" s="56">
        <f t="shared" si="706"/>
        <v>0</v>
      </c>
    </row>
    <row r="852" spans="1:25" s="112" customFormat="1" ht="18.75" hidden="1" customHeight="1">
      <c r="A852" s="120" t="s">
        <v>181</v>
      </c>
      <c r="B852" s="77" t="s">
        <v>210</v>
      </c>
      <c r="C852" s="77" t="s">
        <v>22</v>
      </c>
      <c r="D852" s="34" t="s">
        <v>464</v>
      </c>
      <c r="E852" s="40">
        <v>610</v>
      </c>
      <c r="F852" s="35"/>
      <c r="G852" s="35"/>
      <c r="H852" s="36"/>
      <c r="I852" s="36"/>
      <c r="J852" s="36"/>
      <c r="K852" s="37"/>
      <c r="L852" s="35">
        <f>F852+H852+I852+J852+K852</f>
        <v>0</v>
      </c>
      <c r="M852" s="35">
        <f>G852+K852</f>
        <v>0</v>
      </c>
      <c r="N852" s="36"/>
      <c r="O852" s="36"/>
      <c r="P852" s="36"/>
      <c r="Q852" s="37"/>
      <c r="R852" s="35">
        <f>L852+N852+O852+P852+Q852</f>
        <v>0</v>
      </c>
      <c r="S852" s="35">
        <f>M852+Q852</f>
        <v>0</v>
      </c>
      <c r="T852" s="36"/>
      <c r="U852" s="36"/>
      <c r="V852" s="36"/>
      <c r="W852" s="37"/>
      <c r="X852" s="35">
        <f>R852+T852+U852+V852+W852</f>
        <v>0</v>
      </c>
      <c r="Y852" s="35">
        <f>S852+W852</f>
        <v>0</v>
      </c>
    </row>
    <row r="853" spans="1:25" s="112" customFormat="1" ht="99" hidden="1" customHeight="1">
      <c r="A853" s="127" t="s">
        <v>465</v>
      </c>
      <c r="B853" s="77" t="s">
        <v>210</v>
      </c>
      <c r="C853" s="77" t="s">
        <v>22</v>
      </c>
      <c r="D853" s="34" t="s">
        <v>466</v>
      </c>
      <c r="E853" s="33"/>
      <c r="F853" s="35">
        <f>F854</f>
        <v>0</v>
      </c>
      <c r="G853" s="35">
        <f>G854</f>
        <v>0</v>
      </c>
      <c r="H853" s="56">
        <f t="shared" ref="H853:Y853" si="707">H854</f>
        <v>0</v>
      </c>
      <c r="I853" s="56">
        <f t="shared" si="707"/>
        <v>0</v>
      </c>
      <c r="J853" s="56">
        <f t="shared" si="707"/>
        <v>0</v>
      </c>
      <c r="K853" s="56">
        <f t="shared" si="707"/>
        <v>0</v>
      </c>
      <c r="L853" s="56">
        <f t="shared" si="707"/>
        <v>0</v>
      </c>
      <c r="M853" s="56">
        <f t="shared" si="707"/>
        <v>0</v>
      </c>
      <c r="N853" s="56">
        <f t="shared" si="707"/>
        <v>0</v>
      </c>
      <c r="O853" s="56">
        <f t="shared" si="707"/>
        <v>0</v>
      </c>
      <c r="P853" s="56">
        <f t="shared" si="707"/>
        <v>0</v>
      </c>
      <c r="Q853" s="56">
        <f t="shared" si="707"/>
        <v>0</v>
      </c>
      <c r="R853" s="56">
        <f t="shared" si="707"/>
        <v>0</v>
      </c>
      <c r="S853" s="56">
        <f t="shared" si="707"/>
        <v>0</v>
      </c>
      <c r="T853" s="56">
        <f t="shared" si="707"/>
        <v>0</v>
      </c>
      <c r="U853" s="56">
        <f t="shared" si="707"/>
        <v>0</v>
      </c>
      <c r="V853" s="56">
        <f t="shared" si="707"/>
        <v>0</v>
      </c>
      <c r="W853" s="56">
        <f t="shared" si="707"/>
        <v>0</v>
      </c>
      <c r="X853" s="56">
        <f t="shared" si="707"/>
        <v>0</v>
      </c>
      <c r="Y853" s="56">
        <f t="shared" si="707"/>
        <v>0</v>
      </c>
    </row>
    <row r="854" spans="1:25" s="112" customFormat="1" ht="50.25" hidden="1" customHeight="1">
      <c r="A854" s="32" t="s">
        <v>99</v>
      </c>
      <c r="B854" s="77" t="s">
        <v>210</v>
      </c>
      <c r="C854" s="77" t="s">
        <v>22</v>
      </c>
      <c r="D854" s="34" t="s">
        <v>466</v>
      </c>
      <c r="E854" s="40">
        <v>600</v>
      </c>
      <c r="F854" s="35">
        <f>SUM(F855:F856)</f>
        <v>0</v>
      </c>
      <c r="G854" s="35">
        <f>SUM(G855:G856)</f>
        <v>0</v>
      </c>
      <c r="H854" s="56">
        <f t="shared" ref="H854:M854" si="708">SUM(H855:H856)</f>
        <v>0</v>
      </c>
      <c r="I854" s="56">
        <f t="shared" si="708"/>
        <v>0</v>
      </c>
      <c r="J854" s="56">
        <f t="shared" si="708"/>
        <v>0</v>
      </c>
      <c r="K854" s="56">
        <f t="shared" si="708"/>
        <v>0</v>
      </c>
      <c r="L854" s="56">
        <f t="shared" si="708"/>
        <v>0</v>
      </c>
      <c r="M854" s="56">
        <f t="shared" si="708"/>
        <v>0</v>
      </c>
      <c r="N854" s="56">
        <f t="shared" ref="N854:S854" si="709">SUM(N855:N856)</f>
        <v>0</v>
      </c>
      <c r="O854" s="56">
        <f t="shared" si="709"/>
        <v>0</v>
      </c>
      <c r="P854" s="56">
        <f t="shared" si="709"/>
        <v>0</v>
      </c>
      <c r="Q854" s="56">
        <f t="shared" si="709"/>
        <v>0</v>
      </c>
      <c r="R854" s="56">
        <f t="shared" si="709"/>
        <v>0</v>
      </c>
      <c r="S854" s="56">
        <f t="shared" si="709"/>
        <v>0</v>
      </c>
      <c r="T854" s="56">
        <f t="shared" ref="T854:Y854" si="710">SUM(T855:T856)</f>
        <v>0</v>
      </c>
      <c r="U854" s="56">
        <f t="shared" si="710"/>
        <v>0</v>
      </c>
      <c r="V854" s="56">
        <f t="shared" si="710"/>
        <v>0</v>
      </c>
      <c r="W854" s="56">
        <f t="shared" si="710"/>
        <v>0</v>
      </c>
      <c r="X854" s="56">
        <f t="shared" si="710"/>
        <v>0</v>
      </c>
      <c r="Y854" s="56">
        <f t="shared" si="710"/>
        <v>0</v>
      </c>
    </row>
    <row r="855" spans="1:25" s="112" customFormat="1" ht="18.75" hidden="1" customHeight="1">
      <c r="A855" s="120" t="s">
        <v>181</v>
      </c>
      <c r="B855" s="77" t="s">
        <v>210</v>
      </c>
      <c r="C855" s="77" t="s">
        <v>22</v>
      </c>
      <c r="D855" s="34" t="s">
        <v>466</v>
      </c>
      <c r="E855" s="40">
        <v>610</v>
      </c>
      <c r="F855" s="35"/>
      <c r="G855" s="35"/>
      <c r="H855" s="36"/>
      <c r="I855" s="36"/>
      <c r="J855" s="36"/>
      <c r="K855" s="37"/>
      <c r="L855" s="35">
        <f>F855+H855+I855+J855+K855</f>
        <v>0</v>
      </c>
      <c r="M855" s="35">
        <f>G855+K855</f>
        <v>0</v>
      </c>
      <c r="N855" s="36"/>
      <c r="O855" s="36"/>
      <c r="P855" s="36"/>
      <c r="Q855" s="37"/>
      <c r="R855" s="35">
        <f>L855+N855+O855+P855+Q855</f>
        <v>0</v>
      </c>
      <c r="S855" s="35">
        <f>M855+Q855</f>
        <v>0</v>
      </c>
      <c r="T855" s="36"/>
      <c r="U855" s="36"/>
      <c r="V855" s="36"/>
      <c r="W855" s="37"/>
      <c r="X855" s="35">
        <f>R855+T855+U855+V855+W855</f>
        <v>0</v>
      </c>
      <c r="Y855" s="35">
        <f>S855+W855</f>
        <v>0</v>
      </c>
    </row>
    <row r="856" spans="1:25" s="112" customFormat="1" ht="18.75" hidden="1" customHeight="1">
      <c r="A856" s="54" t="s">
        <v>100</v>
      </c>
      <c r="B856" s="77" t="s">
        <v>210</v>
      </c>
      <c r="C856" s="77" t="s">
        <v>22</v>
      </c>
      <c r="D856" s="34" t="s">
        <v>466</v>
      </c>
      <c r="E856" s="40">
        <v>620</v>
      </c>
      <c r="F856" s="35"/>
      <c r="G856" s="35"/>
      <c r="H856" s="36"/>
      <c r="I856" s="36"/>
      <c r="J856" s="36"/>
      <c r="K856" s="37"/>
      <c r="L856" s="35">
        <f>F856+H856+I856+J856+K856</f>
        <v>0</v>
      </c>
      <c r="M856" s="35">
        <f>G856+K856</f>
        <v>0</v>
      </c>
      <c r="N856" s="36"/>
      <c r="O856" s="36"/>
      <c r="P856" s="36"/>
      <c r="Q856" s="37"/>
      <c r="R856" s="35">
        <f>L856+N856+O856+P856+Q856</f>
        <v>0</v>
      </c>
      <c r="S856" s="35">
        <f>M856+Q856</f>
        <v>0</v>
      </c>
      <c r="T856" s="36"/>
      <c r="U856" s="36"/>
      <c r="V856" s="36"/>
      <c r="W856" s="37"/>
      <c r="X856" s="35">
        <f>R856+T856+U856+V856+W856</f>
        <v>0</v>
      </c>
      <c r="Y856" s="35">
        <f>S856+W856</f>
        <v>0</v>
      </c>
    </row>
    <row r="857" spans="1:25" s="112" customFormat="1" ht="66" hidden="1" customHeight="1">
      <c r="A857" s="128" t="s">
        <v>467</v>
      </c>
      <c r="B857" s="77" t="s">
        <v>210</v>
      </c>
      <c r="C857" s="77" t="s">
        <v>22</v>
      </c>
      <c r="D857" s="34" t="s">
        <v>468</v>
      </c>
      <c r="E857" s="33"/>
      <c r="F857" s="35">
        <f>F858</f>
        <v>0</v>
      </c>
      <c r="G857" s="35">
        <f>G858</f>
        <v>0</v>
      </c>
      <c r="H857" s="56">
        <f t="shared" ref="H857:W858" si="711">H858</f>
        <v>0</v>
      </c>
      <c r="I857" s="56">
        <f t="shared" si="711"/>
        <v>0</v>
      </c>
      <c r="J857" s="56">
        <f t="shared" si="711"/>
        <v>0</v>
      </c>
      <c r="K857" s="56">
        <f t="shared" si="711"/>
        <v>0</v>
      </c>
      <c r="L857" s="56">
        <f t="shared" si="711"/>
        <v>0</v>
      </c>
      <c r="M857" s="56">
        <f t="shared" si="711"/>
        <v>0</v>
      </c>
      <c r="N857" s="56">
        <f t="shared" si="711"/>
        <v>0</v>
      </c>
      <c r="O857" s="56">
        <f t="shared" si="711"/>
        <v>0</v>
      </c>
      <c r="P857" s="56">
        <f t="shared" si="711"/>
        <v>0</v>
      </c>
      <c r="Q857" s="56">
        <f t="shared" si="711"/>
        <v>0</v>
      </c>
      <c r="R857" s="56">
        <f t="shared" si="711"/>
        <v>0</v>
      </c>
      <c r="S857" s="56">
        <f t="shared" si="711"/>
        <v>0</v>
      </c>
      <c r="T857" s="56">
        <f t="shared" si="711"/>
        <v>0</v>
      </c>
      <c r="U857" s="56">
        <f t="shared" si="711"/>
        <v>0</v>
      </c>
      <c r="V857" s="56">
        <f t="shared" si="711"/>
        <v>0</v>
      </c>
      <c r="W857" s="56">
        <f t="shared" si="711"/>
        <v>0</v>
      </c>
      <c r="X857" s="56">
        <f t="shared" ref="T857:Y858" si="712">X858</f>
        <v>0</v>
      </c>
      <c r="Y857" s="56">
        <f t="shared" si="712"/>
        <v>0</v>
      </c>
    </row>
    <row r="858" spans="1:25" s="112" customFormat="1" ht="50.25" hidden="1" customHeight="1">
      <c r="A858" s="32" t="s">
        <v>99</v>
      </c>
      <c r="B858" s="77" t="s">
        <v>210</v>
      </c>
      <c r="C858" s="77" t="s">
        <v>22</v>
      </c>
      <c r="D858" s="34" t="s">
        <v>468</v>
      </c>
      <c r="E858" s="40">
        <v>600</v>
      </c>
      <c r="F858" s="35">
        <f>F859</f>
        <v>0</v>
      </c>
      <c r="G858" s="35">
        <f>G859</f>
        <v>0</v>
      </c>
      <c r="H858" s="56">
        <f t="shared" si="711"/>
        <v>0</v>
      </c>
      <c r="I858" s="56">
        <f t="shared" si="711"/>
        <v>0</v>
      </c>
      <c r="J858" s="56">
        <f t="shared" si="711"/>
        <v>0</v>
      </c>
      <c r="K858" s="56">
        <f t="shared" si="711"/>
        <v>0</v>
      </c>
      <c r="L858" s="56">
        <f t="shared" si="711"/>
        <v>0</v>
      </c>
      <c r="M858" s="56">
        <f t="shared" si="711"/>
        <v>0</v>
      </c>
      <c r="N858" s="56">
        <f t="shared" si="711"/>
        <v>0</v>
      </c>
      <c r="O858" s="56">
        <f t="shared" si="711"/>
        <v>0</v>
      </c>
      <c r="P858" s="56">
        <f t="shared" si="711"/>
        <v>0</v>
      </c>
      <c r="Q858" s="56">
        <f t="shared" si="711"/>
        <v>0</v>
      </c>
      <c r="R858" s="56">
        <f t="shared" si="711"/>
        <v>0</v>
      </c>
      <c r="S858" s="56">
        <f t="shared" si="711"/>
        <v>0</v>
      </c>
      <c r="T858" s="56">
        <f t="shared" si="712"/>
        <v>0</v>
      </c>
      <c r="U858" s="56">
        <f t="shared" si="712"/>
        <v>0</v>
      </c>
      <c r="V858" s="56">
        <f t="shared" si="712"/>
        <v>0</v>
      </c>
      <c r="W858" s="56">
        <f t="shared" si="712"/>
        <v>0</v>
      </c>
      <c r="X858" s="56">
        <f t="shared" si="712"/>
        <v>0</v>
      </c>
      <c r="Y858" s="56">
        <f t="shared" si="712"/>
        <v>0</v>
      </c>
    </row>
    <row r="859" spans="1:25" s="112" customFormat="1" ht="18.75" hidden="1" customHeight="1">
      <c r="A859" s="120" t="s">
        <v>181</v>
      </c>
      <c r="B859" s="77" t="s">
        <v>210</v>
      </c>
      <c r="C859" s="77" t="s">
        <v>22</v>
      </c>
      <c r="D859" s="34" t="s">
        <v>468</v>
      </c>
      <c r="E859" s="40">
        <v>610</v>
      </c>
      <c r="F859" s="35"/>
      <c r="G859" s="35"/>
      <c r="H859" s="36"/>
      <c r="I859" s="36"/>
      <c r="J859" s="36"/>
      <c r="K859" s="37"/>
      <c r="L859" s="35">
        <f>F859+H859+I859+J859+K859</f>
        <v>0</v>
      </c>
      <c r="M859" s="35">
        <f>G859+K859</f>
        <v>0</v>
      </c>
      <c r="N859" s="36"/>
      <c r="O859" s="36"/>
      <c r="P859" s="36"/>
      <c r="Q859" s="37"/>
      <c r="R859" s="35">
        <f>L859+N859+O859+P859+Q859</f>
        <v>0</v>
      </c>
      <c r="S859" s="35">
        <f>M859+Q859</f>
        <v>0</v>
      </c>
      <c r="T859" s="36"/>
      <c r="U859" s="36"/>
      <c r="V859" s="36"/>
      <c r="W859" s="37"/>
      <c r="X859" s="35">
        <f>R859+T859+U859+V859+W859</f>
        <v>0</v>
      </c>
      <c r="Y859" s="35">
        <f>S859+W859</f>
        <v>0</v>
      </c>
    </row>
    <row r="860" spans="1:25" s="112" customFormat="1" ht="66" hidden="1" customHeight="1">
      <c r="A860" s="128" t="s">
        <v>469</v>
      </c>
      <c r="B860" s="77" t="s">
        <v>210</v>
      </c>
      <c r="C860" s="77" t="s">
        <v>22</v>
      </c>
      <c r="D860" s="34" t="s">
        <v>470</v>
      </c>
      <c r="E860" s="33"/>
      <c r="F860" s="35">
        <f>F861</f>
        <v>0</v>
      </c>
      <c r="G860" s="35">
        <f>G861</f>
        <v>0</v>
      </c>
      <c r="H860" s="56">
        <f t="shared" ref="H860:W861" si="713">H861</f>
        <v>0</v>
      </c>
      <c r="I860" s="56">
        <f t="shared" si="713"/>
        <v>0</v>
      </c>
      <c r="J860" s="56">
        <f t="shared" si="713"/>
        <v>0</v>
      </c>
      <c r="K860" s="56">
        <f t="shared" si="713"/>
        <v>0</v>
      </c>
      <c r="L860" s="56">
        <f t="shared" si="713"/>
        <v>0</v>
      </c>
      <c r="M860" s="56">
        <f t="shared" si="713"/>
        <v>0</v>
      </c>
      <c r="N860" s="56">
        <f t="shared" si="713"/>
        <v>0</v>
      </c>
      <c r="O860" s="56">
        <f t="shared" si="713"/>
        <v>0</v>
      </c>
      <c r="P860" s="56">
        <f t="shared" si="713"/>
        <v>0</v>
      </c>
      <c r="Q860" s="56">
        <f t="shared" si="713"/>
        <v>0</v>
      </c>
      <c r="R860" s="56">
        <f t="shared" si="713"/>
        <v>0</v>
      </c>
      <c r="S860" s="56">
        <f t="shared" si="713"/>
        <v>0</v>
      </c>
      <c r="T860" s="56">
        <f t="shared" si="713"/>
        <v>0</v>
      </c>
      <c r="U860" s="56">
        <f t="shared" si="713"/>
        <v>0</v>
      </c>
      <c r="V860" s="56">
        <f t="shared" si="713"/>
        <v>0</v>
      </c>
      <c r="W860" s="56">
        <f t="shared" si="713"/>
        <v>0</v>
      </c>
      <c r="X860" s="56">
        <f t="shared" ref="T860:Y861" si="714">X861</f>
        <v>0</v>
      </c>
      <c r="Y860" s="56">
        <f t="shared" si="714"/>
        <v>0</v>
      </c>
    </row>
    <row r="861" spans="1:25" s="112" customFormat="1" ht="50.25" hidden="1" customHeight="1">
      <c r="A861" s="32" t="s">
        <v>99</v>
      </c>
      <c r="B861" s="77" t="s">
        <v>210</v>
      </c>
      <c r="C861" s="77" t="s">
        <v>22</v>
      </c>
      <c r="D861" s="34" t="s">
        <v>470</v>
      </c>
      <c r="E861" s="40">
        <v>600</v>
      </c>
      <c r="F861" s="35">
        <f>F862</f>
        <v>0</v>
      </c>
      <c r="G861" s="35">
        <f>G862</f>
        <v>0</v>
      </c>
      <c r="H861" s="56">
        <f t="shared" si="713"/>
        <v>0</v>
      </c>
      <c r="I861" s="56">
        <f t="shared" si="713"/>
        <v>0</v>
      </c>
      <c r="J861" s="56">
        <f t="shared" si="713"/>
        <v>0</v>
      </c>
      <c r="K861" s="56">
        <f t="shared" si="713"/>
        <v>0</v>
      </c>
      <c r="L861" s="56">
        <f t="shared" si="713"/>
        <v>0</v>
      </c>
      <c r="M861" s="56">
        <f t="shared" si="713"/>
        <v>0</v>
      </c>
      <c r="N861" s="56">
        <f t="shared" si="713"/>
        <v>0</v>
      </c>
      <c r="O861" s="56">
        <f t="shared" si="713"/>
        <v>0</v>
      </c>
      <c r="P861" s="56">
        <f t="shared" si="713"/>
        <v>0</v>
      </c>
      <c r="Q861" s="56">
        <f t="shared" si="713"/>
        <v>0</v>
      </c>
      <c r="R861" s="56">
        <f t="shared" si="713"/>
        <v>0</v>
      </c>
      <c r="S861" s="56">
        <f t="shared" si="713"/>
        <v>0</v>
      </c>
      <c r="T861" s="56">
        <f t="shared" si="714"/>
        <v>0</v>
      </c>
      <c r="U861" s="56">
        <f t="shared" si="714"/>
        <v>0</v>
      </c>
      <c r="V861" s="56">
        <f t="shared" si="714"/>
        <v>0</v>
      </c>
      <c r="W861" s="56">
        <f t="shared" si="714"/>
        <v>0</v>
      </c>
      <c r="X861" s="56">
        <f t="shared" si="714"/>
        <v>0</v>
      </c>
      <c r="Y861" s="56">
        <f t="shared" si="714"/>
        <v>0</v>
      </c>
    </row>
    <row r="862" spans="1:25" s="112" customFormat="1" ht="18.75" hidden="1" customHeight="1">
      <c r="A862" s="120" t="s">
        <v>181</v>
      </c>
      <c r="B862" s="77" t="s">
        <v>210</v>
      </c>
      <c r="C862" s="77" t="s">
        <v>22</v>
      </c>
      <c r="D862" s="34" t="s">
        <v>470</v>
      </c>
      <c r="E862" s="40">
        <v>610</v>
      </c>
      <c r="F862" s="35"/>
      <c r="G862" s="35"/>
      <c r="H862" s="36"/>
      <c r="I862" s="36"/>
      <c r="J862" s="36"/>
      <c r="K862" s="37"/>
      <c r="L862" s="35">
        <f>F862+H862+I862+J862+K862</f>
        <v>0</v>
      </c>
      <c r="M862" s="35">
        <f>G862+K862</f>
        <v>0</v>
      </c>
      <c r="N862" s="36"/>
      <c r="O862" s="36"/>
      <c r="P862" s="36"/>
      <c r="Q862" s="37"/>
      <c r="R862" s="35">
        <f>L862+N862+O862+P862+Q862</f>
        <v>0</v>
      </c>
      <c r="S862" s="35">
        <f>M862+Q862</f>
        <v>0</v>
      </c>
      <c r="T862" s="36"/>
      <c r="U862" s="36"/>
      <c r="V862" s="36"/>
      <c r="W862" s="37"/>
      <c r="X862" s="35">
        <f>R862+T862+U862+V862+W862</f>
        <v>0</v>
      </c>
      <c r="Y862" s="35">
        <f>S862+W862</f>
        <v>0</v>
      </c>
    </row>
    <row r="863" spans="1:25" s="112" customFormat="1" ht="116.25" hidden="1" customHeight="1">
      <c r="A863" s="120" t="s">
        <v>471</v>
      </c>
      <c r="B863" s="77" t="s">
        <v>210</v>
      </c>
      <c r="C863" s="77" t="s">
        <v>22</v>
      </c>
      <c r="D863" s="34" t="s">
        <v>472</v>
      </c>
      <c r="E863" s="33"/>
      <c r="F863" s="106"/>
      <c r="G863" s="106"/>
      <c r="H863" s="129"/>
      <c r="I863" s="129"/>
      <c r="J863" s="129"/>
      <c r="K863" s="129"/>
      <c r="L863" s="129"/>
      <c r="M863" s="129"/>
      <c r="N863" s="129"/>
      <c r="O863" s="129"/>
      <c r="P863" s="129"/>
      <c r="Q863" s="129"/>
      <c r="R863" s="129"/>
      <c r="S863" s="129"/>
      <c r="T863" s="129"/>
      <c r="U863" s="129"/>
      <c r="V863" s="129"/>
      <c r="W863" s="129"/>
      <c r="X863" s="129"/>
      <c r="Y863" s="129"/>
    </row>
    <row r="864" spans="1:25" s="112" customFormat="1" ht="50.25" hidden="1" customHeight="1">
      <c r="A864" s="32" t="s">
        <v>99</v>
      </c>
      <c r="B864" s="77" t="s">
        <v>210</v>
      </c>
      <c r="C864" s="77" t="s">
        <v>22</v>
      </c>
      <c r="D864" s="34" t="s">
        <v>472</v>
      </c>
      <c r="E864" s="40">
        <v>600</v>
      </c>
      <c r="F864" s="106"/>
      <c r="G864" s="106"/>
      <c r="H864" s="129"/>
      <c r="I864" s="129"/>
      <c r="J864" s="129"/>
      <c r="K864" s="129"/>
      <c r="L864" s="129"/>
      <c r="M864" s="129"/>
      <c r="N864" s="129"/>
      <c r="O864" s="129"/>
      <c r="P864" s="129"/>
      <c r="Q864" s="129"/>
      <c r="R864" s="129"/>
      <c r="S864" s="129"/>
      <c r="T864" s="129"/>
      <c r="U864" s="129"/>
      <c r="V864" s="129"/>
      <c r="W864" s="129"/>
      <c r="X864" s="129"/>
      <c r="Y864" s="129"/>
    </row>
    <row r="865" spans="1:25" s="112" customFormat="1" ht="18.75" hidden="1" customHeight="1">
      <c r="A865" s="120" t="s">
        <v>181</v>
      </c>
      <c r="B865" s="77" t="s">
        <v>210</v>
      </c>
      <c r="C865" s="77" t="s">
        <v>22</v>
      </c>
      <c r="D865" s="34" t="s">
        <v>472</v>
      </c>
      <c r="E865" s="40">
        <v>610</v>
      </c>
      <c r="F865" s="106"/>
      <c r="G865" s="106"/>
      <c r="H865" s="36"/>
      <c r="I865" s="36"/>
      <c r="J865" s="36"/>
      <c r="K865" s="37"/>
      <c r="L865" s="35">
        <f>F865+H865+I865+J865+K865</f>
        <v>0</v>
      </c>
      <c r="M865" s="35">
        <f>G865+K865</f>
        <v>0</v>
      </c>
      <c r="N865" s="36"/>
      <c r="O865" s="36"/>
      <c r="P865" s="36"/>
      <c r="Q865" s="37"/>
      <c r="R865" s="35">
        <f>L865+N865+O865+P865+Q865</f>
        <v>0</v>
      </c>
      <c r="S865" s="35">
        <f>M865+Q865</f>
        <v>0</v>
      </c>
      <c r="T865" s="36"/>
      <c r="U865" s="36"/>
      <c r="V865" s="36"/>
      <c r="W865" s="37"/>
      <c r="X865" s="35">
        <f>R865+T865+U865+V865+W865</f>
        <v>0</v>
      </c>
      <c r="Y865" s="35">
        <f>S865+W865</f>
        <v>0</v>
      </c>
    </row>
    <row r="866" spans="1:25" s="112" customFormat="1" ht="66.75" hidden="1" customHeight="1">
      <c r="A866" s="120" t="s">
        <v>473</v>
      </c>
      <c r="B866" s="77" t="s">
        <v>210</v>
      </c>
      <c r="C866" s="77" t="s">
        <v>22</v>
      </c>
      <c r="D866" s="34" t="s">
        <v>474</v>
      </c>
      <c r="E866" s="33"/>
      <c r="F866" s="35">
        <f>F867</f>
        <v>0</v>
      </c>
      <c r="G866" s="35">
        <f>G867</f>
        <v>0</v>
      </c>
      <c r="H866" s="56">
        <f t="shared" ref="H866:W867" si="715">H867</f>
        <v>0</v>
      </c>
      <c r="I866" s="56">
        <f t="shared" si="715"/>
        <v>0</v>
      </c>
      <c r="J866" s="56">
        <f t="shared" si="715"/>
        <v>0</v>
      </c>
      <c r="K866" s="56">
        <f t="shared" si="715"/>
        <v>0</v>
      </c>
      <c r="L866" s="56">
        <f t="shared" si="715"/>
        <v>0</v>
      </c>
      <c r="M866" s="56">
        <f t="shared" si="715"/>
        <v>0</v>
      </c>
      <c r="N866" s="56">
        <f t="shared" si="715"/>
        <v>0</v>
      </c>
      <c r="O866" s="56">
        <f t="shared" si="715"/>
        <v>0</v>
      </c>
      <c r="P866" s="56">
        <f t="shared" si="715"/>
        <v>0</v>
      </c>
      <c r="Q866" s="56">
        <f t="shared" si="715"/>
        <v>0</v>
      </c>
      <c r="R866" s="56">
        <f t="shared" si="715"/>
        <v>0</v>
      </c>
      <c r="S866" s="56">
        <f t="shared" si="715"/>
        <v>0</v>
      </c>
      <c r="T866" s="56">
        <f t="shared" si="715"/>
        <v>0</v>
      </c>
      <c r="U866" s="56">
        <f t="shared" si="715"/>
        <v>0</v>
      </c>
      <c r="V866" s="56">
        <f t="shared" si="715"/>
        <v>0</v>
      </c>
      <c r="W866" s="56">
        <f t="shared" si="715"/>
        <v>0</v>
      </c>
      <c r="X866" s="56">
        <f t="shared" ref="T866:Y867" si="716">X867</f>
        <v>0</v>
      </c>
      <c r="Y866" s="56">
        <f t="shared" si="716"/>
        <v>0</v>
      </c>
    </row>
    <row r="867" spans="1:25" s="112" customFormat="1" ht="50.25" hidden="1" customHeight="1">
      <c r="A867" s="120" t="s">
        <v>99</v>
      </c>
      <c r="B867" s="77" t="s">
        <v>210</v>
      </c>
      <c r="C867" s="77" t="s">
        <v>22</v>
      </c>
      <c r="D867" s="34" t="s">
        <v>474</v>
      </c>
      <c r="E867" s="40">
        <v>600</v>
      </c>
      <c r="F867" s="35">
        <f>F868</f>
        <v>0</v>
      </c>
      <c r="G867" s="35">
        <f>G868</f>
        <v>0</v>
      </c>
      <c r="H867" s="56">
        <f t="shared" si="715"/>
        <v>0</v>
      </c>
      <c r="I867" s="56">
        <f t="shared" si="715"/>
        <v>0</v>
      </c>
      <c r="J867" s="56">
        <f t="shared" si="715"/>
        <v>0</v>
      </c>
      <c r="K867" s="56">
        <f t="shared" si="715"/>
        <v>0</v>
      </c>
      <c r="L867" s="56">
        <f t="shared" si="715"/>
        <v>0</v>
      </c>
      <c r="M867" s="56">
        <f t="shared" si="715"/>
        <v>0</v>
      </c>
      <c r="N867" s="56">
        <f t="shared" si="715"/>
        <v>0</v>
      </c>
      <c r="O867" s="56">
        <f t="shared" si="715"/>
        <v>0</v>
      </c>
      <c r="P867" s="56">
        <f t="shared" si="715"/>
        <v>0</v>
      </c>
      <c r="Q867" s="56">
        <f t="shared" si="715"/>
        <v>0</v>
      </c>
      <c r="R867" s="56">
        <f t="shared" si="715"/>
        <v>0</v>
      </c>
      <c r="S867" s="56">
        <f t="shared" si="715"/>
        <v>0</v>
      </c>
      <c r="T867" s="56">
        <f t="shared" si="716"/>
        <v>0</v>
      </c>
      <c r="U867" s="56">
        <f t="shared" si="716"/>
        <v>0</v>
      </c>
      <c r="V867" s="56">
        <f t="shared" si="716"/>
        <v>0</v>
      </c>
      <c r="W867" s="56">
        <f t="shared" si="716"/>
        <v>0</v>
      </c>
      <c r="X867" s="56">
        <f t="shared" si="716"/>
        <v>0</v>
      </c>
      <c r="Y867" s="56">
        <f t="shared" si="716"/>
        <v>0</v>
      </c>
    </row>
    <row r="868" spans="1:25" s="112" customFormat="1" ht="18.75" hidden="1" customHeight="1">
      <c r="A868" s="120" t="s">
        <v>181</v>
      </c>
      <c r="B868" s="77" t="s">
        <v>210</v>
      </c>
      <c r="C868" s="77" t="s">
        <v>22</v>
      </c>
      <c r="D868" s="34" t="s">
        <v>474</v>
      </c>
      <c r="E868" s="40">
        <v>610</v>
      </c>
      <c r="F868" s="35"/>
      <c r="G868" s="35"/>
      <c r="H868" s="36"/>
      <c r="I868" s="36"/>
      <c r="J868" s="36"/>
      <c r="K868" s="37"/>
      <c r="L868" s="35">
        <f>F868+H868+I868+J868+K868</f>
        <v>0</v>
      </c>
      <c r="M868" s="35">
        <f>G868+K868</f>
        <v>0</v>
      </c>
      <c r="N868" s="36"/>
      <c r="O868" s="36"/>
      <c r="P868" s="36"/>
      <c r="Q868" s="37"/>
      <c r="R868" s="35">
        <f>L868+N868+O868+P868+Q868</f>
        <v>0</v>
      </c>
      <c r="S868" s="35">
        <f>M868+Q868</f>
        <v>0</v>
      </c>
      <c r="T868" s="36"/>
      <c r="U868" s="36"/>
      <c r="V868" s="36"/>
      <c r="W868" s="37"/>
      <c r="X868" s="35">
        <f>R868+T868+U868+V868+W868</f>
        <v>0</v>
      </c>
      <c r="Y868" s="35">
        <f>S868+W868</f>
        <v>0</v>
      </c>
    </row>
    <row r="869" spans="1:25" s="112" customFormat="1" ht="83.25" hidden="1" customHeight="1">
      <c r="A869" s="120" t="s">
        <v>443</v>
      </c>
      <c r="B869" s="77" t="s">
        <v>210</v>
      </c>
      <c r="C869" s="77" t="s">
        <v>22</v>
      </c>
      <c r="D869" s="77" t="s">
        <v>475</v>
      </c>
      <c r="E869" s="33"/>
      <c r="F869" s="35">
        <f>F870</f>
        <v>0</v>
      </c>
      <c r="G869" s="35">
        <f>G870</f>
        <v>0</v>
      </c>
      <c r="H869" s="56">
        <f t="shared" ref="H869:W870" si="717">H870</f>
        <v>0</v>
      </c>
      <c r="I869" s="56">
        <f t="shared" si="717"/>
        <v>0</v>
      </c>
      <c r="J869" s="56">
        <f t="shared" si="717"/>
        <v>0</v>
      </c>
      <c r="K869" s="56">
        <f t="shared" si="717"/>
        <v>0</v>
      </c>
      <c r="L869" s="56">
        <f t="shared" si="717"/>
        <v>0</v>
      </c>
      <c r="M869" s="56">
        <f t="shared" si="717"/>
        <v>0</v>
      </c>
      <c r="N869" s="56">
        <f t="shared" si="717"/>
        <v>0</v>
      </c>
      <c r="O869" s="56">
        <f t="shared" si="717"/>
        <v>0</v>
      </c>
      <c r="P869" s="56">
        <f t="shared" si="717"/>
        <v>0</v>
      </c>
      <c r="Q869" s="56">
        <f t="shared" si="717"/>
        <v>0</v>
      </c>
      <c r="R869" s="56">
        <f t="shared" si="717"/>
        <v>0</v>
      </c>
      <c r="S869" s="56">
        <f t="shared" si="717"/>
        <v>0</v>
      </c>
      <c r="T869" s="56">
        <f t="shared" si="717"/>
        <v>0</v>
      </c>
      <c r="U869" s="56">
        <f t="shared" si="717"/>
        <v>0</v>
      </c>
      <c r="V869" s="56">
        <f t="shared" si="717"/>
        <v>0</v>
      </c>
      <c r="W869" s="56">
        <f t="shared" si="717"/>
        <v>0</v>
      </c>
      <c r="X869" s="56">
        <f t="shared" ref="T869:Y870" si="718">X870</f>
        <v>0</v>
      </c>
      <c r="Y869" s="56">
        <f t="shared" si="718"/>
        <v>0</v>
      </c>
    </row>
    <row r="870" spans="1:25" s="112" customFormat="1" ht="50.25" hidden="1" customHeight="1">
      <c r="A870" s="32" t="s">
        <v>99</v>
      </c>
      <c r="B870" s="77" t="s">
        <v>210</v>
      </c>
      <c r="C870" s="77" t="s">
        <v>22</v>
      </c>
      <c r="D870" s="77" t="s">
        <v>475</v>
      </c>
      <c r="E870" s="40">
        <v>600</v>
      </c>
      <c r="F870" s="35">
        <f>F871</f>
        <v>0</v>
      </c>
      <c r="G870" s="35">
        <f>G871</f>
        <v>0</v>
      </c>
      <c r="H870" s="56">
        <f t="shared" si="717"/>
        <v>0</v>
      </c>
      <c r="I870" s="56">
        <f t="shared" si="717"/>
        <v>0</v>
      </c>
      <c r="J870" s="56">
        <f t="shared" si="717"/>
        <v>0</v>
      </c>
      <c r="K870" s="56">
        <f t="shared" si="717"/>
        <v>0</v>
      </c>
      <c r="L870" s="56">
        <f t="shared" si="717"/>
        <v>0</v>
      </c>
      <c r="M870" s="56">
        <f t="shared" si="717"/>
        <v>0</v>
      </c>
      <c r="N870" s="56">
        <f t="shared" si="717"/>
        <v>0</v>
      </c>
      <c r="O870" s="56">
        <f t="shared" si="717"/>
        <v>0</v>
      </c>
      <c r="P870" s="56">
        <f t="shared" si="717"/>
        <v>0</v>
      </c>
      <c r="Q870" s="56">
        <f t="shared" si="717"/>
        <v>0</v>
      </c>
      <c r="R870" s="56">
        <f t="shared" si="717"/>
        <v>0</v>
      </c>
      <c r="S870" s="56">
        <f t="shared" si="717"/>
        <v>0</v>
      </c>
      <c r="T870" s="56">
        <f t="shared" si="718"/>
        <v>0</v>
      </c>
      <c r="U870" s="56">
        <f t="shared" si="718"/>
        <v>0</v>
      </c>
      <c r="V870" s="56">
        <f t="shared" si="718"/>
        <v>0</v>
      </c>
      <c r="W870" s="56">
        <f t="shared" si="718"/>
        <v>0</v>
      </c>
      <c r="X870" s="56">
        <f t="shared" si="718"/>
        <v>0</v>
      </c>
      <c r="Y870" s="56">
        <f t="shared" si="718"/>
        <v>0</v>
      </c>
    </row>
    <row r="871" spans="1:25" s="112" customFormat="1" ht="18.75" hidden="1" customHeight="1">
      <c r="A871" s="120" t="s">
        <v>181</v>
      </c>
      <c r="B871" s="77" t="s">
        <v>210</v>
      </c>
      <c r="C871" s="77" t="s">
        <v>22</v>
      </c>
      <c r="D871" s="77" t="s">
        <v>475</v>
      </c>
      <c r="E871" s="40">
        <v>610</v>
      </c>
      <c r="F871" s="35"/>
      <c r="G871" s="35"/>
      <c r="H871" s="36"/>
      <c r="I871" s="36"/>
      <c r="J871" s="36"/>
      <c r="K871" s="37"/>
      <c r="L871" s="35">
        <f>F871+H871+I871+J871+K871</f>
        <v>0</v>
      </c>
      <c r="M871" s="35">
        <f>G871+K871</f>
        <v>0</v>
      </c>
      <c r="N871" s="36"/>
      <c r="O871" s="36"/>
      <c r="P871" s="36"/>
      <c r="Q871" s="37"/>
      <c r="R871" s="35">
        <f>L871+N871+O871+P871+Q871</f>
        <v>0</v>
      </c>
      <c r="S871" s="35">
        <f>M871+Q871</f>
        <v>0</v>
      </c>
      <c r="T871" s="36"/>
      <c r="U871" s="36"/>
      <c r="V871" s="36"/>
      <c r="W871" s="37"/>
      <c r="X871" s="35">
        <f>R871+T871+U871+V871+W871</f>
        <v>0</v>
      </c>
      <c r="Y871" s="35">
        <f>S871+W871</f>
        <v>0</v>
      </c>
    </row>
    <row r="872" spans="1:25" s="31" customFormat="1" ht="133.5">
      <c r="A872" s="48" t="s">
        <v>476</v>
      </c>
      <c r="B872" s="77" t="s">
        <v>210</v>
      </c>
      <c r="C872" s="77" t="s">
        <v>22</v>
      </c>
      <c r="D872" s="77" t="s">
        <v>477</v>
      </c>
      <c r="E872" s="77"/>
      <c r="F872" s="35">
        <f>F873</f>
        <v>352</v>
      </c>
      <c r="G872" s="35">
        <f>G873</f>
        <v>0</v>
      </c>
      <c r="H872" s="35">
        <f t="shared" ref="H872:W873" si="719">H873</f>
        <v>0</v>
      </c>
      <c r="I872" s="35">
        <f t="shared" si="719"/>
        <v>0</v>
      </c>
      <c r="J872" s="35">
        <f t="shared" si="719"/>
        <v>0</v>
      </c>
      <c r="K872" s="35">
        <f t="shared" si="719"/>
        <v>0</v>
      </c>
      <c r="L872" s="35">
        <f t="shared" si="719"/>
        <v>352</v>
      </c>
      <c r="M872" s="35">
        <f t="shared" si="719"/>
        <v>0</v>
      </c>
      <c r="N872" s="35">
        <f t="shared" si="719"/>
        <v>0</v>
      </c>
      <c r="O872" s="35">
        <f t="shared" si="719"/>
        <v>0</v>
      </c>
      <c r="P872" s="35">
        <f t="shared" si="719"/>
        <v>0</v>
      </c>
      <c r="Q872" s="35">
        <f t="shared" si="719"/>
        <v>0</v>
      </c>
      <c r="R872" s="35">
        <f t="shared" si="719"/>
        <v>352</v>
      </c>
      <c r="S872" s="35">
        <f t="shared" si="719"/>
        <v>0</v>
      </c>
      <c r="T872" s="35">
        <f t="shared" si="719"/>
        <v>0</v>
      </c>
      <c r="U872" s="35">
        <f t="shared" si="719"/>
        <v>0</v>
      </c>
      <c r="V872" s="35">
        <f t="shared" si="719"/>
        <v>0</v>
      </c>
      <c r="W872" s="35">
        <f t="shared" si="719"/>
        <v>0</v>
      </c>
      <c r="X872" s="35">
        <f t="shared" ref="T872:Y873" si="720">X873</f>
        <v>352</v>
      </c>
      <c r="Y872" s="35">
        <f t="shared" si="720"/>
        <v>0</v>
      </c>
    </row>
    <row r="873" spans="1:25" s="31" customFormat="1" ht="18.75">
      <c r="A873" s="42" t="s">
        <v>47</v>
      </c>
      <c r="B873" s="77" t="s">
        <v>210</v>
      </c>
      <c r="C873" s="77" t="s">
        <v>22</v>
      </c>
      <c r="D873" s="77" t="s">
        <v>477</v>
      </c>
      <c r="E873" s="79">
        <v>800</v>
      </c>
      <c r="F873" s="35">
        <f>F874</f>
        <v>352</v>
      </c>
      <c r="G873" s="35">
        <f>G874</f>
        <v>0</v>
      </c>
      <c r="H873" s="35">
        <f t="shared" si="719"/>
        <v>0</v>
      </c>
      <c r="I873" s="35">
        <f t="shared" si="719"/>
        <v>0</v>
      </c>
      <c r="J873" s="35">
        <f t="shared" si="719"/>
        <v>0</v>
      </c>
      <c r="K873" s="35">
        <f t="shared" si="719"/>
        <v>0</v>
      </c>
      <c r="L873" s="35">
        <f t="shared" si="719"/>
        <v>352</v>
      </c>
      <c r="M873" s="35">
        <f t="shared" si="719"/>
        <v>0</v>
      </c>
      <c r="N873" s="35">
        <f t="shared" si="719"/>
        <v>0</v>
      </c>
      <c r="O873" s="35">
        <f t="shared" si="719"/>
        <v>0</v>
      </c>
      <c r="P873" s="35">
        <f t="shared" si="719"/>
        <v>0</v>
      </c>
      <c r="Q873" s="35">
        <f t="shared" si="719"/>
        <v>0</v>
      </c>
      <c r="R873" s="35">
        <f t="shared" si="719"/>
        <v>352</v>
      </c>
      <c r="S873" s="35">
        <f t="shared" si="719"/>
        <v>0</v>
      </c>
      <c r="T873" s="35">
        <f t="shared" si="720"/>
        <v>0</v>
      </c>
      <c r="U873" s="35">
        <f t="shared" si="720"/>
        <v>0</v>
      </c>
      <c r="V873" s="35">
        <f t="shared" si="720"/>
        <v>0</v>
      </c>
      <c r="W873" s="35">
        <f t="shared" si="720"/>
        <v>0</v>
      </c>
      <c r="X873" s="35">
        <f t="shared" si="720"/>
        <v>352</v>
      </c>
      <c r="Y873" s="35">
        <f t="shared" si="720"/>
        <v>0</v>
      </c>
    </row>
    <row r="874" spans="1:25" s="31" customFormat="1" ht="66.75">
      <c r="A874" s="32" t="s">
        <v>248</v>
      </c>
      <c r="B874" s="77" t="s">
        <v>210</v>
      </c>
      <c r="C874" s="77" t="s">
        <v>22</v>
      </c>
      <c r="D874" s="77" t="s">
        <v>477</v>
      </c>
      <c r="E874" s="79">
        <v>810</v>
      </c>
      <c r="F874" s="35">
        <v>352</v>
      </c>
      <c r="G874" s="35"/>
      <c r="H874" s="36"/>
      <c r="I874" s="36"/>
      <c r="J874" s="36"/>
      <c r="K874" s="37"/>
      <c r="L874" s="35">
        <f>F874+H874+I874+J874+K874</f>
        <v>352</v>
      </c>
      <c r="M874" s="35">
        <f>G874+K874</f>
        <v>0</v>
      </c>
      <c r="N874" s="36"/>
      <c r="O874" s="36"/>
      <c r="P874" s="36"/>
      <c r="Q874" s="37"/>
      <c r="R874" s="35">
        <f>L874+N874+O874+P874+Q874</f>
        <v>352</v>
      </c>
      <c r="S874" s="35">
        <f>M874+Q874</f>
        <v>0</v>
      </c>
      <c r="T874" s="36"/>
      <c r="U874" s="36"/>
      <c r="V874" s="36"/>
      <c r="W874" s="37"/>
      <c r="X874" s="35">
        <f>R874+T874+U874+V874+W874</f>
        <v>352</v>
      </c>
      <c r="Y874" s="35">
        <f>S874+W874</f>
        <v>0</v>
      </c>
    </row>
    <row r="875" spans="1:25" s="126" customFormat="1" ht="83.25" hidden="1">
      <c r="A875" s="88" t="s">
        <v>478</v>
      </c>
      <c r="B875" s="130" t="s">
        <v>210</v>
      </c>
      <c r="C875" s="130" t="s">
        <v>22</v>
      </c>
      <c r="D875" s="130" t="s">
        <v>479</v>
      </c>
      <c r="E875" s="130"/>
      <c r="F875" s="91">
        <f>F876</f>
        <v>0</v>
      </c>
      <c r="G875" s="91">
        <f>G876</f>
        <v>0</v>
      </c>
      <c r="H875" s="56">
        <f t="shared" ref="H875:W876" si="721">H876</f>
        <v>0</v>
      </c>
      <c r="I875" s="56">
        <f t="shared" si="721"/>
        <v>0</v>
      </c>
      <c r="J875" s="56">
        <f t="shared" si="721"/>
        <v>0</v>
      </c>
      <c r="K875" s="56">
        <f t="shared" si="721"/>
        <v>0</v>
      </c>
      <c r="L875" s="56">
        <f t="shared" si="721"/>
        <v>0</v>
      </c>
      <c r="M875" s="56">
        <f t="shared" si="721"/>
        <v>0</v>
      </c>
      <c r="N875" s="56">
        <f t="shared" si="721"/>
        <v>0</v>
      </c>
      <c r="O875" s="56">
        <f t="shared" si="721"/>
        <v>0</v>
      </c>
      <c r="P875" s="56">
        <f t="shared" si="721"/>
        <v>0</v>
      </c>
      <c r="Q875" s="56">
        <f t="shared" si="721"/>
        <v>0</v>
      </c>
      <c r="R875" s="56">
        <f t="shared" si="721"/>
        <v>0</v>
      </c>
      <c r="S875" s="56">
        <f t="shared" si="721"/>
        <v>0</v>
      </c>
      <c r="T875" s="56">
        <f t="shared" si="721"/>
        <v>0</v>
      </c>
      <c r="U875" s="56">
        <f t="shared" si="721"/>
        <v>0</v>
      </c>
      <c r="V875" s="56">
        <f t="shared" si="721"/>
        <v>0</v>
      </c>
      <c r="W875" s="56">
        <f t="shared" si="721"/>
        <v>0</v>
      </c>
      <c r="X875" s="56">
        <f t="shared" ref="T875:Y876" si="722">X876</f>
        <v>0</v>
      </c>
      <c r="Y875" s="56">
        <f t="shared" si="722"/>
        <v>0</v>
      </c>
    </row>
    <row r="876" spans="1:25" s="126" customFormat="1" ht="50.25" hidden="1">
      <c r="A876" s="88" t="s">
        <v>99</v>
      </c>
      <c r="B876" s="130" t="s">
        <v>210</v>
      </c>
      <c r="C876" s="130" t="s">
        <v>22</v>
      </c>
      <c r="D876" s="130" t="s">
        <v>479</v>
      </c>
      <c r="E876" s="131">
        <v>600</v>
      </c>
      <c r="F876" s="91">
        <f>F877</f>
        <v>0</v>
      </c>
      <c r="G876" s="91">
        <f>G877</f>
        <v>0</v>
      </c>
      <c r="H876" s="56">
        <f t="shared" si="721"/>
        <v>0</v>
      </c>
      <c r="I876" s="56">
        <f t="shared" si="721"/>
        <v>0</v>
      </c>
      <c r="J876" s="56">
        <f t="shared" si="721"/>
        <v>0</v>
      </c>
      <c r="K876" s="56">
        <f t="shared" si="721"/>
        <v>0</v>
      </c>
      <c r="L876" s="56">
        <f t="shared" si="721"/>
        <v>0</v>
      </c>
      <c r="M876" s="56">
        <f t="shared" si="721"/>
        <v>0</v>
      </c>
      <c r="N876" s="56">
        <f t="shared" si="721"/>
        <v>0</v>
      </c>
      <c r="O876" s="56">
        <f t="shared" si="721"/>
        <v>0</v>
      </c>
      <c r="P876" s="56">
        <f t="shared" si="721"/>
        <v>0</v>
      </c>
      <c r="Q876" s="56">
        <f t="shared" si="721"/>
        <v>0</v>
      </c>
      <c r="R876" s="56">
        <f t="shared" si="721"/>
        <v>0</v>
      </c>
      <c r="S876" s="56">
        <f t="shared" si="721"/>
        <v>0</v>
      </c>
      <c r="T876" s="56">
        <f t="shared" si="722"/>
        <v>0</v>
      </c>
      <c r="U876" s="56">
        <f t="shared" si="722"/>
        <v>0</v>
      </c>
      <c r="V876" s="56">
        <f t="shared" si="722"/>
        <v>0</v>
      </c>
      <c r="W876" s="56">
        <f t="shared" si="722"/>
        <v>0</v>
      </c>
      <c r="X876" s="56">
        <f t="shared" si="722"/>
        <v>0</v>
      </c>
      <c r="Y876" s="56">
        <f t="shared" si="722"/>
        <v>0</v>
      </c>
    </row>
    <row r="877" spans="1:25" s="126" customFormat="1" ht="18.75" hidden="1">
      <c r="A877" s="88" t="s">
        <v>181</v>
      </c>
      <c r="B877" s="130" t="s">
        <v>210</v>
      </c>
      <c r="C877" s="130" t="s">
        <v>22</v>
      </c>
      <c r="D877" s="130" t="s">
        <v>479</v>
      </c>
      <c r="E877" s="131">
        <v>610</v>
      </c>
      <c r="F877" s="91"/>
      <c r="G877" s="91"/>
      <c r="H877" s="36"/>
      <c r="I877" s="36"/>
      <c r="J877" s="36"/>
      <c r="K877" s="37"/>
      <c r="L877" s="35">
        <f>F877+H877+I877+J877+K877</f>
        <v>0</v>
      </c>
      <c r="M877" s="35">
        <f>G877+K877</f>
        <v>0</v>
      </c>
      <c r="N877" s="36"/>
      <c r="O877" s="36"/>
      <c r="P877" s="36"/>
      <c r="Q877" s="37"/>
      <c r="R877" s="35">
        <f>L877+N877+O877+P877+Q877</f>
        <v>0</v>
      </c>
      <c r="S877" s="35">
        <f>M877+Q877</f>
        <v>0</v>
      </c>
      <c r="T877" s="36"/>
      <c r="U877" s="36"/>
      <c r="V877" s="36"/>
      <c r="W877" s="37"/>
      <c r="X877" s="35">
        <f>R877+T877+U877+V877+W877</f>
        <v>0</v>
      </c>
      <c r="Y877" s="35">
        <f>S877+W877</f>
        <v>0</v>
      </c>
    </row>
    <row r="878" spans="1:25" s="112" customFormat="1" ht="83.25">
      <c r="A878" s="32" t="s">
        <v>443</v>
      </c>
      <c r="B878" s="77" t="s">
        <v>210</v>
      </c>
      <c r="C878" s="77" t="s">
        <v>22</v>
      </c>
      <c r="D878" s="77" t="s">
        <v>480</v>
      </c>
      <c r="E878" s="33"/>
      <c r="F878" s="35">
        <f>F879</f>
        <v>3102</v>
      </c>
      <c r="G878" s="35">
        <f>G879</f>
        <v>0</v>
      </c>
      <c r="H878" s="35">
        <f t="shared" ref="H878:W879" si="723">H879</f>
        <v>0</v>
      </c>
      <c r="I878" s="35">
        <f t="shared" si="723"/>
        <v>0</v>
      </c>
      <c r="J878" s="35">
        <f t="shared" si="723"/>
        <v>0</v>
      </c>
      <c r="K878" s="35">
        <f t="shared" si="723"/>
        <v>0</v>
      </c>
      <c r="L878" s="35">
        <f t="shared" si="723"/>
        <v>3102</v>
      </c>
      <c r="M878" s="35">
        <f t="shared" si="723"/>
        <v>0</v>
      </c>
      <c r="N878" s="35">
        <f t="shared" si="723"/>
        <v>0</v>
      </c>
      <c r="O878" s="35">
        <f t="shared" si="723"/>
        <v>0</v>
      </c>
      <c r="P878" s="35">
        <f t="shared" si="723"/>
        <v>0</v>
      </c>
      <c r="Q878" s="35">
        <f t="shared" si="723"/>
        <v>0</v>
      </c>
      <c r="R878" s="35">
        <f t="shared" si="723"/>
        <v>3102</v>
      </c>
      <c r="S878" s="35">
        <f t="shared" si="723"/>
        <v>0</v>
      </c>
      <c r="T878" s="35">
        <f t="shared" si="723"/>
        <v>0</v>
      </c>
      <c r="U878" s="35">
        <f t="shared" si="723"/>
        <v>0</v>
      </c>
      <c r="V878" s="35">
        <f t="shared" si="723"/>
        <v>0</v>
      </c>
      <c r="W878" s="35">
        <f t="shared" si="723"/>
        <v>0</v>
      </c>
      <c r="X878" s="35">
        <f t="shared" ref="T878:Y879" si="724">X879</f>
        <v>3102</v>
      </c>
      <c r="Y878" s="35">
        <f t="shared" si="724"/>
        <v>0</v>
      </c>
    </row>
    <row r="879" spans="1:25" s="112" customFormat="1" ht="50.25">
      <c r="A879" s="32" t="s">
        <v>99</v>
      </c>
      <c r="B879" s="77" t="s">
        <v>210</v>
      </c>
      <c r="C879" s="77" t="s">
        <v>22</v>
      </c>
      <c r="D879" s="77" t="s">
        <v>480</v>
      </c>
      <c r="E879" s="40">
        <v>600</v>
      </c>
      <c r="F879" s="35">
        <f>F880</f>
        <v>3102</v>
      </c>
      <c r="G879" s="35">
        <f>G880</f>
        <v>0</v>
      </c>
      <c r="H879" s="35">
        <f t="shared" si="723"/>
        <v>0</v>
      </c>
      <c r="I879" s="35">
        <f t="shared" si="723"/>
        <v>0</v>
      </c>
      <c r="J879" s="35">
        <f t="shared" si="723"/>
        <v>0</v>
      </c>
      <c r="K879" s="35">
        <f t="shared" si="723"/>
        <v>0</v>
      </c>
      <c r="L879" s="35">
        <f t="shared" si="723"/>
        <v>3102</v>
      </c>
      <c r="M879" s="35">
        <f t="shared" si="723"/>
        <v>0</v>
      </c>
      <c r="N879" s="35">
        <f t="shared" si="723"/>
        <v>0</v>
      </c>
      <c r="O879" s="35">
        <f t="shared" si="723"/>
        <v>0</v>
      </c>
      <c r="P879" s="35">
        <f t="shared" si="723"/>
        <v>0</v>
      </c>
      <c r="Q879" s="35">
        <f t="shared" si="723"/>
        <v>0</v>
      </c>
      <c r="R879" s="35">
        <f t="shared" si="723"/>
        <v>3102</v>
      </c>
      <c r="S879" s="35">
        <f t="shared" si="723"/>
        <v>0</v>
      </c>
      <c r="T879" s="35">
        <f t="shared" si="724"/>
        <v>0</v>
      </c>
      <c r="U879" s="35">
        <f t="shared" si="724"/>
        <v>0</v>
      </c>
      <c r="V879" s="35">
        <f t="shared" si="724"/>
        <v>0</v>
      </c>
      <c r="W879" s="35">
        <f t="shared" si="724"/>
        <v>0</v>
      </c>
      <c r="X879" s="35">
        <f t="shared" si="724"/>
        <v>3102</v>
      </c>
      <c r="Y879" s="35">
        <f t="shared" si="724"/>
        <v>0</v>
      </c>
    </row>
    <row r="880" spans="1:25" s="112" customFormat="1" ht="18.75">
      <c r="A880" s="32" t="s">
        <v>181</v>
      </c>
      <c r="B880" s="77" t="s">
        <v>210</v>
      </c>
      <c r="C880" s="77" t="s">
        <v>22</v>
      </c>
      <c r="D880" s="77" t="s">
        <v>480</v>
      </c>
      <c r="E880" s="40">
        <v>610</v>
      </c>
      <c r="F880" s="35">
        <v>3102</v>
      </c>
      <c r="G880" s="35"/>
      <c r="H880" s="36"/>
      <c r="I880" s="36"/>
      <c r="J880" s="36"/>
      <c r="K880" s="37"/>
      <c r="L880" s="35">
        <f>F880+H880+I880+J880+K880</f>
        <v>3102</v>
      </c>
      <c r="M880" s="35">
        <f>G880+K880</f>
        <v>0</v>
      </c>
      <c r="N880" s="36"/>
      <c r="O880" s="36"/>
      <c r="P880" s="36"/>
      <c r="Q880" s="37"/>
      <c r="R880" s="35">
        <f>L880+N880+O880+P880+Q880</f>
        <v>3102</v>
      </c>
      <c r="S880" s="35">
        <f>M880+Q880</f>
        <v>0</v>
      </c>
      <c r="T880" s="36"/>
      <c r="U880" s="36"/>
      <c r="V880" s="36"/>
      <c r="W880" s="37"/>
      <c r="X880" s="35">
        <f>R880+T880+U880+V880+W880</f>
        <v>3102</v>
      </c>
      <c r="Y880" s="35">
        <f>S880+W880</f>
        <v>0</v>
      </c>
    </row>
    <row r="881" spans="1:25" s="31" customFormat="1" ht="83.25">
      <c r="A881" s="61" t="s">
        <v>443</v>
      </c>
      <c r="B881" s="77" t="s">
        <v>210</v>
      </c>
      <c r="C881" s="77" t="s">
        <v>22</v>
      </c>
      <c r="D881" s="77" t="s">
        <v>446</v>
      </c>
      <c r="E881" s="38"/>
      <c r="F881" s="58">
        <f>F882</f>
        <v>532</v>
      </c>
      <c r="G881" s="58">
        <f>G882</f>
        <v>0</v>
      </c>
      <c r="H881" s="58">
        <f t="shared" ref="H881:W882" si="725">H882</f>
        <v>0</v>
      </c>
      <c r="I881" s="58">
        <f t="shared" si="725"/>
        <v>0</v>
      </c>
      <c r="J881" s="58">
        <f t="shared" si="725"/>
        <v>0</v>
      </c>
      <c r="K881" s="58">
        <f t="shared" si="725"/>
        <v>0</v>
      </c>
      <c r="L881" s="58">
        <f t="shared" si="725"/>
        <v>532</v>
      </c>
      <c r="M881" s="58">
        <f t="shared" si="725"/>
        <v>0</v>
      </c>
      <c r="N881" s="58">
        <f t="shared" si="725"/>
        <v>0</v>
      </c>
      <c r="O881" s="58">
        <f t="shared" si="725"/>
        <v>0</v>
      </c>
      <c r="P881" s="58">
        <f t="shared" si="725"/>
        <v>0</v>
      </c>
      <c r="Q881" s="58">
        <f t="shared" si="725"/>
        <v>0</v>
      </c>
      <c r="R881" s="58">
        <f t="shared" si="725"/>
        <v>532</v>
      </c>
      <c r="S881" s="58">
        <f t="shared" si="725"/>
        <v>0</v>
      </c>
      <c r="T881" s="58">
        <f t="shared" si="725"/>
        <v>0</v>
      </c>
      <c r="U881" s="58">
        <f t="shared" si="725"/>
        <v>0</v>
      </c>
      <c r="V881" s="58">
        <f t="shared" si="725"/>
        <v>0</v>
      </c>
      <c r="W881" s="58">
        <f t="shared" si="725"/>
        <v>0</v>
      </c>
      <c r="X881" s="58">
        <f t="shared" ref="T881:Y882" si="726">X882</f>
        <v>532</v>
      </c>
      <c r="Y881" s="58">
        <f t="shared" si="726"/>
        <v>0</v>
      </c>
    </row>
    <row r="882" spans="1:25" s="31" customFormat="1" ht="50.25">
      <c r="A882" s="32" t="s">
        <v>99</v>
      </c>
      <c r="B882" s="77" t="s">
        <v>210</v>
      </c>
      <c r="C882" s="77" t="s">
        <v>22</v>
      </c>
      <c r="D882" s="77" t="s">
        <v>446</v>
      </c>
      <c r="E882" s="38">
        <v>600</v>
      </c>
      <c r="F882" s="35">
        <f>F883</f>
        <v>532</v>
      </c>
      <c r="G882" s="35">
        <f>G883</f>
        <v>0</v>
      </c>
      <c r="H882" s="35">
        <f t="shared" si="725"/>
        <v>0</v>
      </c>
      <c r="I882" s="35">
        <f t="shared" si="725"/>
        <v>0</v>
      </c>
      <c r="J882" s="35">
        <f t="shared" si="725"/>
        <v>0</v>
      </c>
      <c r="K882" s="35">
        <f t="shared" si="725"/>
        <v>0</v>
      </c>
      <c r="L882" s="35">
        <f t="shared" si="725"/>
        <v>532</v>
      </c>
      <c r="M882" s="35">
        <f t="shared" si="725"/>
        <v>0</v>
      </c>
      <c r="N882" s="35">
        <f t="shared" si="725"/>
        <v>0</v>
      </c>
      <c r="O882" s="35">
        <f t="shared" si="725"/>
        <v>0</v>
      </c>
      <c r="P882" s="35">
        <f t="shared" si="725"/>
        <v>0</v>
      </c>
      <c r="Q882" s="35">
        <f t="shared" si="725"/>
        <v>0</v>
      </c>
      <c r="R882" s="35">
        <f t="shared" si="725"/>
        <v>532</v>
      </c>
      <c r="S882" s="35">
        <f t="shared" si="725"/>
        <v>0</v>
      </c>
      <c r="T882" s="35">
        <f t="shared" si="726"/>
        <v>0</v>
      </c>
      <c r="U882" s="35">
        <f t="shared" si="726"/>
        <v>0</v>
      </c>
      <c r="V882" s="35">
        <f t="shared" si="726"/>
        <v>0</v>
      </c>
      <c r="W882" s="35">
        <f t="shared" si="726"/>
        <v>0</v>
      </c>
      <c r="X882" s="35">
        <f t="shared" si="726"/>
        <v>532</v>
      </c>
      <c r="Y882" s="35">
        <f t="shared" si="726"/>
        <v>0</v>
      </c>
    </row>
    <row r="883" spans="1:25" s="31" customFormat="1" ht="18.75">
      <c r="A883" s="61" t="s">
        <v>181</v>
      </c>
      <c r="B883" s="77" t="s">
        <v>210</v>
      </c>
      <c r="C883" s="77" t="s">
        <v>22</v>
      </c>
      <c r="D883" s="77" t="s">
        <v>446</v>
      </c>
      <c r="E883" s="38">
        <v>610</v>
      </c>
      <c r="F883" s="35">
        <v>532</v>
      </c>
      <c r="G883" s="35"/>
      <c r="H883" s="36"/>
      <c r="I883" s="36"/>
      <c r="J883" s="36"/>
      <c r="K883" s="37"/>
      <c r="L883" s="35">
        <f>F883+H883+I883+J883+K883</f>
        <v>532</v>
      </c>
      <c r="M883" s="35">
        <f>G883+K883</f>
        <v>0</v>
      </c>
      <c r="N883" s="36"/>
      <c r="O883" s="36"/>
      <c r="P883" s="36"/>
      <c r="Q883" s="37"/>
      <c r="R883" s="35">
        <f>L883+N883+O883+P883+Q883</f>
        <v>532</v>
      </c>
      <c r="S883" s="35">
        <f>M883+Q883</f>
        <v>0</v>
      </c>
      <c r="T883" s="36"/>
      <c r="U883" s="36"/>
      <c r="V883" s="36"/>
      <c r="W883" s="37"/>
      <c r="X883" s="35">
        <f>R883+T883+U883+V883+W883</f>
        <v>532</v>
      </c>
      <c r="Y883" s="35">
        <f>S883+W883</f>
        <v>0</v>
      </c>
    </row>
    <row r="884" spans="1:25" s="126" customFormat="1" ht="83.25" hidden="1">
      <c r="A884" s="132" t="s">
        <v>443</v>
      </c>
      <c r="B884" s="130" t="s">
        <v>210</v>
      </c>
      <c r="C884" s="130" t="s">
        <v>22</v>
      </c>
      <c r="D884" s="130" t="s">
        <v>481</v>
      </c>
      <c r="E884" s="124"/>
      <c r="F884" s="91">
        <f>F885</f>
        <v>0</v>
      </c>
      <c r="G884" s="90">
        <f>G885</f>
        <v>0</v>
      </c>
      <c r="H884" s="56">
        <f t="shared" ref="H884:W885" si="727">H885</f>
        <v>0</v>
      </c>
      <c r="I884" s="56">
        <f t="shared" si="727"/>
        <v>0</v>
      </c>
      <c r="J884" s="56">
        <f t="shared" si="727"/>
        <v>0</v>
      </c>
      <c r="K884" s="56">
        <f t="shared" si="727"/>
        <v>0</v>
      </c>
      <c r="L884" s="56">
        <f t="shared" si="727"/>
        <v>0</v>
      </c>
      <c r="M884" s="56">
        <f t="shared" si="727"/>
        <v>0</v>
      </c>
      <c r="N884" s="56">
        <f t="shared" si="727"/>
        <v>0</v>
      </c>
      <c r="O884" s="56">
        <f t="shared" si="727"/>
        <v>0</v>
      </c>
      <c r="P884" s="56">
        <f t="shared" si="727"/>
        <v>0</v>
      </c>
      <c r="Q884" s="56">
        <f t="shared" si="727"/>
        <v>0</v>
      </c>
      <c r="R884" s="56">
        <f t="shared" si="727"/>
        <v>0</v>
      </c>
      <c r="S884" s="56">
        <f t="shared" si="727"/>
        <v>0</v>
      </c>
      <c r="T884" s="56">
        <f t="shared" si="727"/>
        <v>0</v>
      </c>
      <c r="U884" s="56">
        <f t="shared" si="727"/>
        <v>0</v>
      </c>
      <c r="V884" s="56">
        <f t="shared" si="727"/>
        <v>0</v>
      </c>
      <c r="W884" s="56">
        <f t="shared" si="727"/>
        <v>0</v>
      </c>
      <c r="X884" s="56">
        <f t="shared" ref="T884:Y885" si="728">X885</f>
        <v>0</v>
      </c>
      <c r="Y884" s="56">
        <f t="shared" si="728"/>
        <v>0</v>
      </c>
    </row>
    <row r="885" spans="1:25" s="126" customFormat="1" ht="50.25" hidden="1">
      <c r="A885" s="88" t="s">
        <v>99</v>
      </c>
      <c r="B885" s="130" t="s">
        <v>210</v>
      </c>
      <c r="C885" s="130" t="s">
        <v>22</v>
      </c>
      <c r="D885" s="130" t="s">
        <v>481</v>
      </c>
      <c r="E885" s="124">
        <v>600</v>
      </c>
      <c r="F885" s="91">
        <f>F886</f>
        <v>0</v>
      </c>
      <c r="G885" s="91">
        <f>G886</f>
        <v>0</v>
      </c>
      <c r="H885" s="56">
        <f t="shared" si="727"/>
        <v>0</v>
      </c>
      <c r="I885" s="56">
        <f t="shared" si="727"/>
        <v>0</v>
      </c>
      <c r="J885" s="56">
        <f t="shared" si="727"/>
        <v>0</v>
      </c>
      <c r="K885" s="56">
        <f t="shared" si="727"/>
        <v>0</v>
      </c>
      <c r="L885" s="56">
        <f t="shared" si="727"/>
        <v>0</v>
      </c>
      <c r="M885" s="56">
        <f t="shared" si="727"/>
        <v>0</v>
      </c>
      <c r="N885" s="56">
        <f t="shared" si="727"/>
        <v>0</v>
      </c>
      <c r="O885" s="56">
        <f t="shared" si="727"/>
        <v>0</v>
      </c>
      <c r="P885" s="56">
        <f t="shared" si="727"/>
        <v>0</v>
      </c>
      <c r="Q885" s="56">
        <f t="shared" si="727"/>
        <v>0</v>
      </c>
      <c r="R885" s="56">
        <f t="shared" si="727"/>
        <v>0</v>
      </c>
      <c r="S885" s="56">
        <f t="shared" si="727"/>
        <v>0</v>
      </c>
      <c r="T885" s="56">
        <f t="shared" si="728"/>
        <v>0</v>
      </c>
      <c r="U885" s="56">
        <f t="shared" si="728"/>
        <v>0</v>
      </c>
      <c r="V885" s="56">
        <f t="shared" si="728"/>
        <v>0</v>
      </c>
      <c r="W885" s="56">
        <f t="shared" si="728"/>
        <v>0</v>
      </c>
      <c r="X885" s="56">
        <f t="shared" si="728"/>
        <v>0</v>
      </c>
      <c r="Y885" s="56">
        <f t="shared" si="728"/>
        <v>0</v>
      </c>
    </row>
    <row r="886" spans="1:25" s="126" customFormat="1" ht="18.75" hidden="1">
      <c r="A886" s="132" t="s">
        <v>181</v>
      </c>
      <c r="B886" s="130" t="s">
        <v>210</v>
      </c>
      <c r="C886" s="130" t="s">
        <v>22</v>
      </c>
      <c r="D886" s="130" t="s">
        <v>481</v>
      </c>
      <c r="E886" s="124">
        <v>610</v>
      </c>
      <c r="F886" s="91">
        <f>6813-6813</f>
        <v>0</v>
      </c>
      <c r="G886" s="91"/>
      <c r="H886" s="36"/>
      <c r="I886" s="36"/>
      <c r="J886" s="36"/>
      <c r="K886" s="37"/>
      <c r="L886" s="35">
        <f>F886+H886+I886+J886+K886</f>
        <v>0</v>
      </c>
      <c r="M886" s="35">
        <f>G886+K886</f>
        <v>0</v>
      </c>
      <c r="N886" s="36"/>
      <c r="O886" s="36"/>
      <c r="P886" s="36"/>
      <c r="Q886" s="37"/>
      <c r="R886" s="35">
        <f>L886+N886+O886+P886+Q886</f>
        <v>0</v>
      </c>
      <c r="S886" s="35">
        <f>M886+Q886</f>
        <v>0</v>
      </c>
      <c r="T886" s="36"/>
      <c r="U886" s="36"/>
      <c r="V886" s="36"/>
      <c r="W886" s="37"/>
      <c r="X886" s="35">
        <f>R886+T886+U886+V886+W886</f>
        <v>0</v>
      </c>
      <c r="Y886" s="35">
        <f>S886+W886</f>
        <v>0</v>
      </c>
    </row>
    <row r="887" spans="1:25" s="31" customFormat="1" ht="50.25">
      <c r="A887" s="120" t="s">
        <v>447</v>
      </c>
      <c r="B887" s="77" t="s">
        <v>210</v>
      </c>
      <c r="C887" s="77" t="s">
        <v>22</v>
      </c>
      <c r="D887" s="77" t="s">
        <v>482</v>
      </c>
      <c r="E887" s="38"/>
      <c r="F887" s="35">
        <f>F888</f>
        <v>1334</v>
      </c>
      <c r="G887" s="35"/>
      <c r="H887" s="35">
        <f t="shared" ref="H887:W888" si="729">H888</f>
        <v>0</v>
      </c>
      <c r="I887" s="35">
        <f t="shared" si="729"/>
        <v>0</v>
      </c>
      <c r="J887" s="35">
        <f t="shared" si="729"/>
        <v>0</v>
      </c>
      <c r="K887" s="35">
        <f t="shared" si="729"/>
        <v>0</v>
      </c>
      <c r="L887" s="35">
        <f t="shared" si="729"/>
        <v>1334</v>
      </c>
      <c r="M887" s="35">
        <f t="shared" si="729"/>
        <v>0</v>
      </c>
      <c r="N887" s="35">
        <f t="shared" si="729"/>
        <v>0</v>
      </c>
      <c r="O887" s="35">
        <f t="shared" si="729"/>
        <v>0</v>
      </c>
      <c r="P887" s="35">
        <f t="shared" si="729"/>
        <v>0</v>
      </c>
      <c r="Q887" s="35">
        <f t="shared" si="729"/>
        <v>0</v>
      </c>
      <c r="R887" s="35">
        <f t="shared" si="729"/>
        <v>1334</v>
      </c>
      <c r="S887" s="35">
        <f t="shared" si="729"/>
        <v>0</v>
      </c>
      <c r="T887" s="35">
        <f t="shared" si="729"/>
        <v>0</v>
      </c>
      <c r="U887" s="35">
        <f t="shared" si="729"/>
        <v>0</v>
      </c>
      <c r="V887" s="35">
        <f t="shared" si="729"/>
        <v>0</v>
      </c>
      <c r="W887" s="35">
        <f t="shared" si="729"/>
        <v>0</v>
      </c>
      <c r="X887" s="35">
        <f t="shared" ref="T887:Y888" si="730">X888</f>
        <v>1334</v>
      </c>
      <c r="Y887" s="35">
        <f t="shared" si="730"/>
        <v>0</v>
      </c>
    </row>
    <row r="888" spans="1:25" s="31" customFormat="1" ht="50.25">
      <c r="A888" s="32" t="s">
        <v>99</v>
      </c>
      <c r="B888" s="77" t="s">
        <v>210</v>
      </c>
      <c r="C888" s="77" t="s">
        <v>22</v>
      </c>
      <c r="D888" s="77" t="s">
        <v>482</v>
      </c>
      <c r="E888" s="38">
        <v>600</v>
      </c>
      <c r="F888" s="35">
        <f>F889</f>
        <v>1334</v>
      </c>
      <c r="G888" s="35"/>
      <c r="H888" s="35">
        <f t="shared" si="729"/>
        <v>0</v>
      </c>
      <c r="I888" s="35">
        <f t="shared" si="729"/>
        <v>0</v>
      </c>
      <c r="J888" s="35">
        <f t="shared" si="729"/>
        <v>0</v>
      </c>
      <c r="K888" s="35">
        <f t="shared" si="729"/>
        <v>0</v>
      </c>
      <c r="L888" s="35">
        <f t="shared" si="729"/>
        <v>1334</v>
      </c>
      <c r="M888" s="35">
        <f t="shared" si="729"/>
        <v>0</v>
      </c>
      <c r="N888" s="35">
        <f t="shared" si="729"/>
        <v>0</v>
      </c>
      <c r="O888" s="35">
        <f t="shared" si="729"/>
        <v>0</v>
      </c>
      <c r="P888" s="35">
        <f t="shared" si="729"/>
        <v>0</v>
      </c>
      <c r="Q888" s="35">
        <f t="shared" si="729"/>
        <v>0</v>
      </c>
      <c r="R888" s="35">
        <f t="shared" si="729"/>
        <v>1334</v>
      </c>
      <c r="S888" s="35">
        <f t="shared" si="729"/>
        <v>0</v>
      </c>
      <c r="T888" s="35">
        <f t="shared" si="730"/>
        <v>0</v>
      </c>
      <c r="U888" s="35">
        <f t="shared" si="730"/>
        <v>0</v>
      </c>
      <c r="V888" s="35">
        <f t="shared" si="730"/>
        <v>0</v>
      </c>
      <c r="W888" s="35">
        <f t="shared" si="730"/>
        <v>0</v>
      </c>
      <c r="X888" s="35">
        <f t="shared" si="730"/>
        <v>1334</v>
      </c>
      <c r="Y888" s="35">
        <f t="shared" si="730"/>
        <v>0</v>
      </c>
    </row>
    <row r="889" spans="1:25" s="31" customFormat="1" ht="18.75">
      <c r="A889" s="120" t="s">
        <v>181</v>
      </c>
      <c r="B889" s="77" t="s">
        <v>210</v>
      </c>
      <c r="C889" s="77" t="s">
        <v>22</v>
      </c>
      <c r="D889" s="77" t="s">
        <v>482</v>
      </c>
      <c r="E889" s="38">
        <v>610</v>
      </c>
      <c r="F889" s="35">
        <v>1334</v>
      </c>
      <c r="G889" s="35"/>
      <c r="H889" s="36"/>
      <c r="I889" s="36"/>
      <c r="J889" s="36"/>
      <c r="K889" s="37"/>
      <c r="L889" s="35">
        <f>F889+H889+I889+J889+K889</f>
        <v>1334</v>
      </c>
      <c r="M889" s="35">
        <f>G889+K889</f>
        <v>0</v>
      </c>
      <c r="N889" s="36"/>
      <c r="O889" s="36"/>
      <c r="P889" s="36"/>
      <c r="Q889" s="37"/>
      <c r="R889" s="35">
        <f>L889+N889+O889+P889+Q889</f>
        <v>1334</v>
      </c>
      <c r="S889" s="35">
        <f>M889+Q889</f>
        <v>0</v>
      </c>
      <c r="T889" s="36"/>
      <c r="U889" s="36"/>
      <c r="V889" s="36"/>
      <c r="W889" s="37"/>
      <c r="X889" s="35">
        <f>R889+T889+U889+V889+W889</f>
        <v>1334</v>
      </c>
      <c r="Y889" s="35">
        <f>S889+W889</f>
        <v>0</v>
      </c>
    </row>
    <row r="890" spans="1:25" s="31" customFormat="1" ht="33.75">
      <c r="A890" s="32" t="s">
        <v>483</v>
      </c>
      <c r="B890" s="77" t="s">
        <v>210</v>
      </c>
      <c r="C890" s="77" t="s">
        <v>22</v>
      </c>
      <c r="D890" s="77" t="s">
        <v>484</v>
      </c>
      <c r="E890" s="33"/>
      <c r="F890" s="35">
        <f>F891</f>
        <v>540212</v>
      </c>
      <c r="G890" s="35">
        <f>G891</f>
        <v>516542</v>
      </c>
      <c r="H890" s="35">
        <f t="shared" ref="H890:W891" si="731">H891</f>
        <v>0</v>
      </c>
      <c r="I890" s="35">
        <f t="shared" si="731"/>
        <v>0</v>
      </c>
      <c r="J890" s="35">
        <f t="shared" si="731"/>
        <v>0</v>
      </c>
      <c r="K890" s="35">
        <f t="shared" si="731"/>
        <v>0</v>
      </c>
      <c r="L890" s="35">
        <f t="shared" si="731"/>
        <v>540212</v>
      </c>
      <c r="M890" s="35">
        <f t="shared" si="731"/>
        <v>516542</v>
      </c>
      <c r="N890" s="35">
        <f t="shared" si="731"/>
        <v>0</v>
      </c>
      <c r="O890" s="35">
        <f t="shared" si="731"/>
        <v>0</v>
      </c>
      <c r="P890" s="35">
        <f t="shared" si="731"/>
        <v>0</v>
      </c>
      <c r="Q890" s="35">
        <f t="shared" si="731"/>
        <v>0</v>
      </c>
      <c r="R890" s="35">
        <f t="shared" si="731"/>
        <v>540212</v>
      </c>
      <c r="S890" s="35">
        <f t="shared" si="731"/>
        <v>516542</v>
      </c>
      <c r="T890" s="35">
        <f t="shared" si="731"/>
        <v>0</v>
      </c>
      <c r="U890" s="35">
        <f t="shared" si="731"/>
        <v>0</v>
      </c>
      <c r="V890" s="35">
        <f t="shared" si="731"/>
        <v>0</v>
      </c>
      <c r="W890" s="35">
        <f t="shared" si="731"/>
        <v>0</v>
      </c>
      <c r="X890" s="35">
        <f t="shared" ref="T890:Y891" si="732">X891</f>
        <v>540212</v>
      </c>
      <c r="Y890" s="35">
        <f t="shared" si="732"/>
        <v>516542</v>
      </c>
    </row>
    <row r="891" spans="1:25" s="31" customFormat="1" ht="33.75">
      <c r="A891" s="32" t="s">
        <v>273</v>
      </c>
      <c r="B891" s="77" t="s">
        <v>210</v>
      </c>
      <c r="C891" s="77" t="s">
        <v>22</v>
      </c>
      <c r="D891" s="77" t="s">
        <v>484</v>
      </c>
      <c r="E891" s="40">
        <v>400</v>
      </c>
      <c r="F891" s="35">
        <f>F892</f>
        <v>540212</v>
      </c>
      <c r="G891" s="35">
        <f>G892</f>
        <v>516542</v>
      </c>
      <c r="H891" s="35">
        <f t="shared" si="731"/>
        <v>0</v>
      </c>
      <c r="I891" s="35">
        <f t="shared" si="731"/>
        <v>0</v>
      </c>
      <c r="J891" s="35">
        <f t="shared" si="731"/>
        <v>0</v>
      </c>
      <c r="K891" s="35">
        <f t="shared" si="731"/>
        <v>0</v>
      </c>
      <c r="L891" s="35">
        <f t="shared" si="731"/>
        <v>540212</v>
      </c>
      <c r="M891" s="35">
        <f t="shared" si="731"/>
        <v>516542</v>
      </c>
      <c r="N891" s="35">
        <f t="shared" si="731"/>
        <v>0</v>
      </c>
      <c r="O891" s="35">
        <f t="shared" si="731"/>
        <v>0</v>
      </c>
      <c r="P891" s="35">
        <f t="shared" si="731"/>
        <v>0</v>
      </c>
      <c r="Q891" s="35">
        <f t="shared" si="731"/>
        <v>0</v>
      </c>
      <c r="R891" s="35">
        <f t="shared" si="731"/>
        <v>540212</v>
      </c>
      <c r="S891" s="35">
        <f t="shared" si="731"/>
        <v>516542</v>
      </c>
      <c r="T891" s="35">
        <f t="shared" si="732"/>
        <v>0</v>
      </c>
      <c r="U891" s="35">
        <f t="shared" si="732"/>
        <v>0</v>
      </c>
      <c r="V891" s="35">
        <f t="shared" si="732"/>
        <v>0</v>
      </c>
      <c r="W891" s="35">
        <f t="shared" si="732"/>
        <v>0</v>
      </c>
      <c r="X891" s="35">
        <f t="shared" si="732"/>
        <v>540212</v>
      </c>
      <c r="Y891" s="35">
        <f t="shared" si="732"/>
        <v>516542</v>
      </c>
    </row>
    <row r="892" spans="1:25" s="31" customFormat="1" ht="18.75">
      <c r="A892" s="32" t="s">
        <v>271</v>
      </c>
      <c r="B892" s="77" t="s">
        <v>210</v>
      </c>
      <c r="C892" s="77" t="s">
        <v>22</v>
      </c>
      <c r="D892" s="77" t="s">
        <v>484</v>
      </c>
      <c r="E892" s="40">
        <v>410</v>
      </c>
      <c r="F892" s="35">
        <f>384044+156168</f>
        <v>540212</v>
      </c>
      <c r="G892" s="35">
        <f>364842+151700</f>
        <v>516542</v>
      </c>
      <c r="H892" s="36"/>
      <c r="I892" s="36"/>
      <c r="J892" s="36"/>
      <c r="K892" s="37"/>
      <c r="L892" s="35">
        <f>F892+H892+I892+J892+K892</f>
        <v>540212</v>
      </c>
      <c r="M892" s="35">
        <f>G892+K892</f>
        <v>516542</v>
      </c>
      <c r="N892" s="36"/>
      <c r="O892" s="36"/>
      <c r="P892" s="36"/>
      <c r="Q892" s="37"/>
      <c r="R892" s="35">
        <f>L892+N892+O892+P892+Q892</f>
        <v>540212</v>
      </c>
      <c r="S892" s="35">
        <f>M892+Q892</f>
        <v>516542</v>
      </c>
      <c r="T892" s="36"/>
      <c r="U892" s="36"/>
      <c r="V892" s="36"/>
      <c r="W892" s="37"/>
      <c r="X892" s="35">
        <f>R892+T892+U892+V892+W892</f>
        <v>540212</v>
      </c>
      <c r="Y892" s="35">
        <f>S892+W892</f>
        <v>516542</v>
      </c>
    </row>
    <row r="893" spans="1:25" s="126" customFormat="1" ht="33.75" hidden="1">
      <c r="A893" s="88" t="s">
        <v>483</v>
      </c>
      <c r="B893" s="130" t="s">
        <v>210</v>
      </c>
      <c r="C893" s="130" t="s">
        <v>22</v>
      </c>
      <c r="D893" s="130" t="s">
        <v>485</v>
      </c>
      <c r="E893" s="89"/>
      <c r="F893" s="91">
        <f>F894</f>
        <v>0</v>
      </c>
      <c r="G893" s="91">
        <f>G894</f>
        <v>0</v>
      </c>
      <c r="H893" s="56">
        <f t="shared" ref="H893:W894" si="733">H894</f>
        <v>0</v>
      </c>
      <c r="I893" s="56">
        <f t="shared" si="733"/>
        <v>0</v>
      </c>
      <c r="J893" s="56">
        <f t="shared" si="733"/>
        <v>0</v>
      </c>
      <c r="K893" s="56">
        <f t="shared" si="733"/>
        <v>0</v>
      </c>
      <c r="L893" s="56">
        <f t="shared" si="733"/>
        <v>0</v>
      </c>
      <c r="M893" s="56">
        <f t="shared" si="733"/>
        <v>0</v>
      </c>
      <c r="N893" s="56">
        <f t="shared" si="733"/>
        <v>0</v>
      </c>
      <c r="O893" s="56">
        <f t="shared" si="733"/>
        <v>0</v>
      </c>
      <c r="P893" s="56">
        <f t="shared" si="733"/>
        <v>0</v>
      </c>
      <c r="Q893" s="56">
        <f t="shared" si="733"/>
        <v>0</v>
      </c>
      <c r="R893" s="56">
        <f t="shared" si="733"/>
        <v>0</v>
      </c>
      <c r="S893" s="56">
        <f t="shared" si="733"/>
        <v>0</v>
      </c>
      <c r="T893" s="56">
        <f t="shared" si="733"/>
        <v>0</v>
      </c>
      <c r="U893" s="56">
        <f t="shared" si="733"/>
        <v>0</v>
      </c>
      <c r="V893" s="56">
        <f t="shared" si="733"/>
        <v>0</v>
      </c>
      <c r="W893" s="56">
        <f t="shared" si="733"/>
        <v>0</v>
      </c>
      <c r="X893" s="56">
        <f t="shared" ref="T893:Y894" si="734">X894</f>
        <v>0</v>
      </c>
      <c r="Y893" s="56">
        <f t="shared" si="734"/>
        <v>0</v>
      </c>
    </row>
    <row r="894" spans="1:25" s="126" customFormat="1" ht="33.75" hidden="1">
      <c r="A894" s="88" t="s">
        <v>273</v>
      </c>
      <c r="B894" s="130" t="s">
        <v>210</v>
      </c>
      <c r="C894" s="130" t="s">
        <v>22</v>
      </c>
      <c r="D894" s="130" t="s">
        <v>485</v>
      </c>
      <c r="E894" s="116">
        <v>400</v>
      </c>
      <c r="F894" s="91">
        <f>F895</f>
        <v>0</v>
      </c>
      <c r="G894" s="91">
        <f>G895</f>
        <v>0</v>
      </c>
      <c r="H894" s="56">
        <f t="shared" si="733"/>
        <v>0</v>
      </c>
      <c r="I894" s="56">
        <f t="shared" si="733"/>
        <v>0</v>
      </c>
      <c r="J894" s="56">
        <f t="shared" si="733"/>
        <v>0</v>
      </c>
      <c r="K894" s="56">
        <f t="shared" si="733"/>
        <v>0</v>
      </c>
      <c r="L894" s="56">
        <f t="shared" si="733"/>
        <v>0</v>
      </c>
      <c r="M894" s="56">
        <f t="shared" si="733"/>
        <v>0</v>
      </c>
      <c r="N894" s="56">
        <f t="shared" si="733"/>
        <v>0</v>
      </c>
      <c r="O894" s="56">
        <f t="shared" si="733"/>
        <v>0</v>
      </c>
      <c r="P894" s="56">
        <f t="shared" si="733"/>
        <v>0</v>
      </c>
      <c r="Q894" s="56">
        <f t="shared" si="733"/>
        <v>0</v>
      </c>
      <c r="R894" s="56">
        <f t="shared" si="733"/>
        <v>0</v>
      </c>
      <c r="S894" s="56">
        <f t="shared" si="733"/>
        <v>0</v>
      </c>
      <c r="T894" s="56">
        <f t="shared" si="734"/>
        <v>0</v>
      </c>
      <c r="U894" s="56">
        <f t="shared" si="734"/>
        <v>0</v>
      </c>
      <c r="V894" s="56">
        <f t="shared" si="734"/>
        <v>0</v>
      </c>
      <c r="W894" s="56">
        <f t="shared" si="734"/>
        <v>0</v>
      </c>
      <c r="X894" s="56">
        <f t="shared" si="734"/>
        <v>0</v>
      </c>
      <c r="Y894" s="56">
        <f t="shared" si="734"/>
        <v>0</v>
      </c>
    </row>
    <row r="895" spans="1:25" s="105" customFormat="1" ht="18.75" hidden="1">
      <c r="A895" s="80" t="s">
        <v>271</v>
      </c>
      <c r="B895" s="81" t="s">
        <v>210</v>
      </c>
      <c r="C895" s="81" t="s">
        <v>22</v>
      </c>
      <c r="D895" s="81" t="s">
        <v>485</v>
      </c>
      <c r="E895" s="66">
        <v>410</v>
      </c>
      <c r="F895" s="56">
        <f>69735-69735</f>
        <v>0</v>
      </c>
      <c r="G895" s="56">
        <f>66248-66248</f>
        <v>0</v>
      </c>
      <c r="H895" s="56"/>
      <c r="I895" s="56"/>
      <c r="J895" s="56"/>
      <c r="K895" s="56"/>
      <c r="L895" s="56">
        <f>F895+H895+I895+J895+K895</f>
        <v>0</v>
      </c>
      <c r="M895" s="56">
        <f>G895+K895</f>
        <v>0</v>
      </c>
      <c r="N895" s="56"/>
      <c r="O895" s="56"/>
      <c r="P895" s="56"/>
      <c r="Q895" s="56"/>
      <c r="R895" s="56">
        <f>L895+N895+O895+P895+Q895</f>
        <v>0</v>
      </c>
      <c r="S895" s="56">
        <f>M895+Q895</f>
        <v>0</v>
      </c>
      <c r="T895" s="56"/>
      <c r="U895" s="56"/>
      <c r="V895" s="56"/>
      <c r="W895" s="56"/>
      <c r="X895" s="56">
        <f>R895+T895+U895+V895+W895</f>
        <v>0</v>
      </c>
      <c r="Y895" s="56">
        <f>S895+W895</f>
        <v>0</v>
      </c>
    </row>
    <row r="896" spans="1:25" s="112" customFormat="1" ht="50.25">
      <c r="A896" s="32" t="s">
        <v>374</v>
      </c>
      <c r="B896" s="77" t="s">
        <v>210</v>
      </c>
      <c r="C896" s="77" t="s">
        <v>22</v>
      </c>
      <c r="D896" s="33" t="s">
        <v>375</v>
      </c>
      <c r="E896" s="33"/>
      <c r="F896" s="35">
        <f>F897+F901</f>
        <v>2817</v>
      </c>
      <c r="G896" s="35">
        <f>G897+G901</f>
        <v>0</v>
      </c>
      <c r="H896" s="35">
        <f t="shared" ref="H896:M896" si="735">H897+H901</f>
        <v>0</v>
      </c>
      <c r="I896" s="35">
        <f t="shared" si="735"/>
        <v>0</v>
      </c>
      <c r="J896" s="35">
        <f t="shared" si="735"/>
        <v>0</v>
      </c>
      <c r="K896" s="35">
        <f t="shared" si="735"/>
        <v>0</v>
      </c>
      <c r="L896" s="35">
        <f t="shared" si="735"/>
        <v>2817</v>
      </c>
      <c r="M896" s="35">
        <f t="shared" si="735"/>
        <v>0</v>
      </c>
      <c r="N896" s="35">
        <f t="shared" ref="N896:S896" si="736">N897+N901</f>
        <v>0</v>
      </c>
      <c r="O896" s="35">
        <f t="shared" si="736"/>
        <v>0</v>
      </c>
      <c r="P896" s="35">
        <f t="shared" si="736"/>
        <v>0</v>
      </c>
      <c r="Q896" s="35">
        <f t="shared" si="736"/>
        <v>0</v>
      </c>
      <c r="R896" s="35">
        <f t="shared" si="736"/>
        <v>2817</v>
      </c>
      <c r="S896" s="35">
        <f t="shared" si="736"/>
        <v>0</v>
      </c>
      <c r="T896" s="35">
        <f t="shared" ref="T896:Y896" si="737">T897+T901</f>
        <v>0</v>
      </c>
      <c r="U896" s="35">
        <f t="shared" si="737"/>
        <v>0</v>
      </c>
      <c r="V896" s="35">
        <f t="shared" si="737"/>
        <v>0</v>
      </c>
      <c r="W896" s="35">
        <f t="shared" si="737"/>
        <v>0</v>
      </c>
      <c r="X896" s="35">
        <f t="shared" si="737"/>
        <v>2817</v>
      </c>
      <c r="Y896" s="35">
        <f t="shared" si="737"/>
        <v>0</v>
      </c>
    </row>
    <row r="897" spans="1:25" s="112" customFormat="1" ht="18.75">
      <c r="A897" s="103" t="s">
        <v>85</v>
      </c>
      <c r="B897" s="33" t="s">
        <v>210</v>
      </c>
      <c r="C897" s="33" t="s">
        <v>22</v>
      </c>
      <c r="D897" s="33" t="s">
        <v>376</v>
      </c>
      <c r="E897" s="33"/>
      <c r="F897" s="35">
        <f t="shared" ref="F897:U899" si="738">F898</f>
        <v>2817</v>
      </c>
      <c r="G897" s="35">
        <f t="shared" si="738"/>
        <v>0</v>
      </c>
      <c r="H897" s="35">
        <f t="shared" si="738"/>
        <v>0</v>
      </c>
      <c r="I897" s="35">
        <f t="shared" si="738"/>
        <v>0</v>
      </c>
      <c r="J897" s="35">
        <f t="shared" si="738"/>
        <v>0</v>
      </c>
      <c r="K897" s="35">
        <f t="shared" si="738"/>
        <v>0</v>
      </c>
      <c r="L897" s="35">
        <f t="shared" si="738"/>
        <v>2817</v>
      </c>
      <c r="M897" s="35">
        <f t="shared" si="738"/>
        <v>0</v>
      </c>
      <c r="N897" s="35">
        <f t="shared" si="738"/>
        <v>0</v>
      </c>
      <c r="O897" s="35">
        <f t="shared" si="738"/>
        <v>0</v>
      </c>
      <c r="P897" s="35">
        <f t="shared" si="738"/>
        <v>0</v>
      </c>
      <c r="Q897" s="35">
        <f t="shared" si="738"/>
        <v>0</v>
      </c>
      <c r="R897" s="35">
        <f t="shared" si="738"/>
        <v>2817</v>
      </c>
      <c r="S897" s="35">
        <f t="shared" si="738"/>
        <v>0</v>
      </c>
      <c r="T897" s="35">
        <f t="shared" si="738"/>
        <v>0</v>
      </c>
      <c r="U897" s="35">
        <f t="shared" si="738"/>
        <v>0</v>
      </c>
      <c r="V897" s="35">
        <f t="shared" ref="T897:Y899" si="739">V898</f>
        <v>0</v>
      </c>
      <c r="W897" s="35">
        <f t="shared" si="739"/>
        <v>0</v>
      </c>
      <c r="X897" s="35">
        <f t="shared" si="739"/>
        <v>2817</v>
      </c>
      <c r="Y897" s="35">
        <f t="shared" si="739"/>
        <v>0</v>
      </c>
    </row>
    <row r="898" spans="1:25" s="112" customFormat="1" ht="18.75">
      <c r="A898" s="42" t="s">
        <v>453</v>
      </c>
      <c r="B898" s="77" t="s">
        <v>210</v>
      </c>
      <c r="C898" s="77" t="s">
        <v>22</v>
      </c>
      <c r="D898" s="77" t="s">
        <v>486</v>
      </c>
      <c r="E898" s="77"/>
      <c r="F898" s="35">
        <f t="shared" si="738"/>
        <v>2817</v>
      </c>
      <c r="G898" s="35">
        <f t="shared" si="738"/>
        <v>0</v>
      </c>
      <c r="H898" s="35">
        <f t="shared" si="738"/>
        <v>0</v>
      </c>
      <c r="I898" s="35">
        <f t="shared" si="738"/>
        <v>0</v>
      </c>
      <c r="J898" s="35">
        <f t="shared" si="738"/>
        <v>0</v>
      </c>
      <c r="K898" s="35">
        <f t="shared" si="738"/>
        <v>0</v>
      </c>
      <c r="L898" s="35">
        <f t="shared" si="738"/>
        <v>2817</v>
      </c>
      <c r="M898" s="35">
        <f t="shared" si="738"/>
        <v>0</v>
      </c>
      <c r="N898" s="35">
        <f t="shared" si="738"/>
        <v>0</v>
      </c>
      <c r="O898" s="35">
        <f t="shared" si="738"/>
        <v>0</v>
      </c>
      <c r="P898" s="35">
        <f t="shared" si="738"/>
        <v>0</v>
      </c>
      <c r="Q898" s="35">
        <f t="shared" si="738"/>
        <v>0</v>
      </c>
      <c r="R898" s="35">
        <f t="shared" si="738"/>
        <v>2817</v>
      </c>
      <c r="S898" s="35">
        <f t="shared" si="738"/>
        <v>0</v>
      </c>
      <c r="T898" s="35">
        <f t="shared" si="739"/>
        <v>0</v>
      </c>
      <c r="U898" s="35">
        <f t="shared" si="739"/>
        <v>0</v>
      </c>
      <c r="V898" s="35">
        <f t="shared" si="739"/>
        <v>0</v>
      </c>
      <c r="W898" s="35">
        <f t="shared" si="739"/>
        <v>0</v>
      </c>
      <c r="X898" s="35">
        <f t="shared" si="739"/>
        <v>2817</v>
      </c>
      <c r="Y898" s="35">
        <f t="shared" si="739"/>
        <v>0</v>
      </c>
    </row>
    <row r="899" spans="1:25" s="112" customFormat="1" ht="50.25">
      <c r="A899" s="42" t="s">
        <v>99</v>
      </c>
      <c r="B899" s="77" t="s">
        <v>210</v>
      </c>
      <c r="C899" s="77" t="s">
        <v>22</v>
      </c>
      <c r="D899" s="77" t="s">
        <v>486</v>
      </c>
      <c r="E899" s="79">
        <v>600</v>
      </c>
      <c r="F899" s="35">
        <f t="shared" si="738"/>
        <v>2817</v>
      </c>
      <c r="G899" s="35">
        <f t="shared" si="738"/>
        <v>0</v>
      </c>
      <c r="H899" s="35">
        <f t="shared" si="738"/>
        <v>0</v>
      </c>
      <c r="I899" s="35">
        <f t="shared" si="738"/>
        <v>0</v>
      </c>
      <c r="J899" s="35">
        <f t="shared" si="738"/>
        <v>0</v>
      </c>
      <c r="K899" s="35">
        <f t="shared" si="738"/>
        <v>0</v>
      </c>
      <c r="L899" s="35">
        <f t="shared" si="738"/>
        <v>2817</v>
      </c>
      <c r="M899" s="35">
        <f t="shared" si="738"/>
        <v>0</v>
      </c>
      <c r="N899" s="35">
        <f t="shared" si="738"/>
        <v>0</v>
      </c>
      <c r="O899" s="35">
        <f t="shared" si="738"/>
        <v>0</v>
      </c>
      <c r="P899" s="35">
        <f t="shared" si="738"/>
        <v>0</v>
      </c>
      <c r="Q899" s="35">
        <f t="shared" si="738"/>
        <v>0</v>
      </c>
      <c r="R899" s="35">
        <f t="shared" si="738"/>
        <v>2817</v>
      </c>
      <c r="S899" s="35">
        <f t="shared" si="738"/>
        <v>0</v>
      </c>
      <c r="T899" s="35">
        <f t="shared" si="739"/>
        <v>0</v>
      </c>
      <c r="U899" s="35">
        <f t="shared" si="739"/>
        <v>0</v>
      </c>
      <c r="V899" s="35">
        <f t="shared" si="739"/>
        <v>0</v>
      </c>
      <c r="W899" s="35">
        <f t="shared" si="739"/>
        <v>0</v>
      </c>
      <c r="X899" s="35">
        <f t="shared" si="739"/>
        <v>2817</v>
      </c>
      <c r="Y899" s="35">
        <f t="shared" si="739"/>
        <v>0</v>
      </c>
    </row>
    <row r="900" spans="1:25" s="112" customFormat="1" ht="18.75">
      <c r="A900" s="42" t="s">
        <v>181</v>
      </c>
      <c r="B900" s="77" t="s">
        <v>210</v>
      </c>
      <c r="C900" s="77" t="s">
        <v>22</v>
      </c>
      <c r="D900" s="77" t="s">
        <v>486</v>
      </c>
      <c r="E900" s="79">
        <v>610</v>
      </c>
      <c r="F900" s="35">
        <v>2817</v>
      </c>
      <c r="G900" s="35"/>
      <c r="H900" s="36"/>
      <c r="I900" s="36"/>
      <c r="J900" s="36"/>
      <c r="K900" s="37"/>
      <c r="L900" s="35">
        <f>F900+H900+I900+J900+K900</f>
        <v>2817</v>
      </c>
      <c r="M900" s="35">
        <f>G900+K900</f>
        <v>0</v>
      </c>
      <c r="N900" s="36"/>
      <c r="O900" s="36"/>
      <c r="P900" s="36"/>
      <c r="Q900" s="37"/>
      <c r="R900" s="35">
        <f>L900+N900+O900+P900+Q900</f>
        <v>2817</v>
      </c>
      <c r="S900" s="35">
        <f>M900+Q900</f>
        <v>0</v>
      </c>
      <c r="T900" s="36"/>
      <c r="U900" s="36"/>
      <c r="V900" s="36"/>
      <c r="W900" s="37"/>
      <c r="X900" s="35">
        <f>R900+T900+U900+V900+W900</f>
        <v>2817</v>
      </c>
      <c r="Y900" s="35">
        <f>S900+W900</f>
        <v>0</v>
      </c>
    </row>
    <row r="901" spans="1:25" s="126" customFormat="1" ht="83.25" hidden="1">
      <c r="A901" s="32" t="s">
        <v>357</v>
      </c>
      <c r="B901" s="77" t="s">
        <v>210</v>
      </c>
      <c r="C901" s="77" t="s">
        <v>22</v>
      </c>
      <c r="D901" s="77" t="s">
        <v>487</v>
      </c>
      <c r="E901" s="33"/>
      <c r="F901" s="35">
        <f>F902</f>
        <v>0</v>
      </c>
      <c r="G901" s="35">
        <f>G902</f>
        <v>0</v>
      </c>
      <c r="H901" s="56">
        <f t="shared" ref="H901:W902" si="740">H902</f>
        <v>0</v>
      </c>
      <c r="I901" s="56">
        <f t="shared" si="740"/>
        <v>0</v>
      </c>
      <c r="J901" s="56">
        <f t="shared" si="740"/>
        <v>0</v>
      </c>
      <c r="K901" s="56">
        <f t="shared" si="740"/>
        <v>0</v>
      </c>
      <c r="L901" s="56">
        <f t="shared" si="740"/>
        <v>0</v>
      </c>
      <c r="M901" s="56">
        <f t="shared" si="740"/>
        <v>0</v>
      </c>
      <c r="N901" s="56">
        <f t="shared" si="740"/>
        <v>0</v>
      </c>
      <c r="O901" s="56">
        <f t="shared" si="740"/>
        <v>0</v>
      </c>
      <c r="P901" s="56">
        <f t="shared" si="740"/>
        <v>0</v>
      </c>
      <c r="Q901" s="56">
        <f t="shared" si="740"/>
        <v>0</v>
      </c>
      <c r="R901" s="56">
        <f t="shared" si="740"/>
        <v>0</v>
      </c>
      <c r="S901" s="56">
        <f t="shared" si="740"/>
        <v>0</v>
      </c>
      <c r="T901" s="56">
        <f t="shared" si="740"/>
        <v>0</v>
      </c>
      <c r="U901" s="56">
        <f t="shared" si="740"/>
        <v>0</v>
      </c>
      <c r="V901" s="56">
        <f t="shared" si="740"/>
        <v>0</v>
      </c>
      <c r="W901" s="56">
        <f t="shared" si="740"/>
        <v>0</v>
      </c>
      <c r="X901" s="56">
        <f t="shared" ref="T901:Y902" si="741">X902</f>
        <v>0</v>
      </c>
      <c r="Y901" s="56">
        <f t="shared" si="741"/>
        <v>0</v>
      </c>
    </row>
    <row r="902" spans="1:25" s="126" customFormat="1" ht="50.25" hidden="1">
      <c r="A902" s="32" t="s">
        <v>99</v>
      </c>
      <c r="B902" s="77" t="s">
        <v>210</v>
      </c>
      <c r="C902" s="77" t="s">
        <v>22</v>
      </c>
      <c r="D902" s="77" t="s">
        <v>487</v>
      </c>
      <c r="E902" s="40">
        <v>600</v>
      </c>
      <c r="F902" s="35">
        <f>F903</f>
        <v>0</v>
      </c>
      <c r="G902" s="35">
        <f>G903</f>
        <v>0</v>
      </c>
      <c r="H902" s="56">
        <f t="shared" si="740"/>
        <v>0</v>
      </c>
      <c r="I902" s="56">
        <f t="shared" si="740"/>
        <v>0</v>
      </c>
      <c r="J902" s="56">
        <f t="shared" si="740"/>
        <v>0</v>
      </c>
      <c r="K902" s="56">
        <f t="shared" si="740"/>
        <v>0</v>
      </c>
      <c r="L902" s="56">
        <f t="shared" si="740"/>
        <v>0</v>
      </c>
      <c r="M902" s="56">
        <f t="shared" si="740"/>
        <v>0</v>
      </c>
      <c r="N902" s="56">
        <f t="shared" si="740"/>
        <v>0</v>
      </c>
      <c r="O902" s="56">
        <f t="shared" si="740"/>
        <v>0</v>
      </c>
      <c r="P902" s="56">
        <f t="shared" si="740"/>
        <v>0</v>
      </c>
      <c r="Q902" s="56">
        <f t="shared" si="740"/>
        <v>0</v>
      </c>
      <c r="R902" s="56">
        <f t="shared" si="740"/>
        <v>0</v>
      </c>
      <c r="S902" s="56">
        <f t="shared" si="740"/>
        <v>0</v>
      </c>
      <c r="T902" s="56">
        <f t="shared" si="741"/>
        <v>0</v>
      </c>
      <c r="U902" s="56">
        <f t="shared" si="741"/>
        <v>0</v>
      </c>
      <c r="V902" s="56">
        <f t="shared" si="741"/>
        <v>0</v>
      </c>
      <c r="W902" s="56">
        <f t="shared" si="741"/>
        <v>0</v>
      </c>
      <c r="X902" s="56">
        <f t="shared" si="741"/>
        <v>0</v>
      </c>
      <c r="Y902" s="56">
        <f t="shared" si="741"/>
        <v>0</v>
      </c>
    </row>
    <row r="903" spans="1:25" s="126" customFormat="1" ht="18.75" hidden="1">
      <c r="A903" s="32" t="s">
        <v>181</v>
      </c>
      <c r="B903" s="77" t="s">
        <v>210</v>
      </c>
      <c r="C903" s="77" t="s">
        <v>22</v>
      </c>
      <c r="D903" s="77" t="s">
        <v>487</v>
      </c>
      <c r="E903" s="40">
        <v>610</v>
      </c>
      <c r="F903" s="35"/>
      <c r="G903" s="35"/>
      <c r="H903" s="36"/>
      <c r="I903" s="36"/>
      <c r="J903" s="36"/>
      <c r="K903" s="37"/>
      <c r="L903" s="35">
        <f>F903+H903+I903+J903+K903</f>
        <v>0</v>
      </c>
      <c r="M903" s="35">
        <f>G903+K903</f>
        <v>0</v>
      </c>
      <c r="N903" s="36"/>
      <c r="O903" s="36"/>
      <c r="P903" s="36"/>
      <c r="Q903" s="37"/>
      <c r="R903" s="35">
        <f>L903+N903+O903+P903+Q903</f>
        <v>0</v>
      </c>
      <c r="S903" s="35">
        <f>M903+Q903</f>
        <v>0</v>
      </c>
      <c r="T903" s="36"/>
      <c r="U903" s="36"/>
      <c r="V903" s="36"/>
      <c r="W903" s="37"/>
      <c r="X903" s="35">
        <f>R903+T903+U903+V903+W903</f>
        <v>0</v>
      </c>
      <c r="Y903" s="35">
        <f>S903+W903</f>
        <v>0</v>
      </c>
    </row>
    <row r="904" spans="1:25" s="126" customFormat="1" ht="18.75" hidden="1">
      <c r="A904" s="42" t="s">
        <v>33</v>
      </c>
      <c r="B904" s="77" t="s">
        <v>210</v>
      </c>
      <c r="C904" s="77" t="s">
        <v>22</v>
      </c>
      <c r="D904" s="45" t="s">
        <v>34</v>
      </c>
      <c r="E904" s="33"/>
      <c r="F904" s="35">
        <f t="shared" ref="F904:U907" si="742">F905</f>
        <v>0</v>
      </c>
      <c r="G904" s="35">
        <f t="shared" si="742"/>
        <v>0</v>
      </c>
      <c r="H904" s="56">
        <f t="shared" si="742"/>
        <v>0</v>
      </c>
      <c r="I904" s="56">
        <f t="shared" si="742"/>
        <v>0</v>
      </c>
      <c r="J904" s="56">
        <f t="shared" si="742"/>
        <v>0</v>
      </c>
      <c r="K904" s="56">
        <f t="shared" si="742"/>
        <v>0</v>
      </c>
      <c r="L904" s="56">
        <f t="shared" si="742"/>
        <v>0</v>
      </c>
      <c r="M904" s="56">
        <f t="shared" si="742"/>
        <v>0</v>
      </c>
      <c r="N904" s="56">
        <f t="shared" si="742"/>
        <v>0</v>
      </c>
      <c r="O904" s="56">
        <f t="shared" si="742"/>
        <v>0</v>
      </c>
      <c r="P904" s="56">
        <f t="shared" si="742"/>
        <v>0</v>
      </c>
      <c r="Q904" s="56">
        <f t="shared" si="742"/>
        <v>0</v>
      </c>
      <c r="R904" s="56">
        <f t="shared" si="742"/>
        <v>0</v>
      </c>
      <c r="S904" s="56">
        <f t="shared" si="742"/>
        <v>0</v>
      </c>
      <c r="T904" s="56">
        <f t="shared" si="742"/>
        <v>0</v>
      </c>
      <c r="U904" s="56">
        <f t="shared" si="742"/>
        <v>0</v>
      </c>
      <c r="V904" s="56">
        <f t="shared" ref="T904:Y907" si="743">V905</f>
        <v>0</v>
      </c>
      <c r="W904" s="56">
        <f t="shared" si="743"/>
        <v>0</v>
      </c>
      <c r="X904" s="56">
        <f t="shared" si="743"/>
        <v>0</v>
      </c>
      <c r="Y904" s="56">
        <f t="shared" si="743"/>
        <v>0</v>
      </c>
    </row>
    <row r="905" spans="1:25" s="126" customFormat="1" ht="18.75" hidden="1">
      <c r="A905" s="32" t="s">
        <v>85</v>
      </c>
      <c r="B905" s="77" t="s">
        <v>210</v>
      </c>
      <c r="C905" s="77" t="s">
        <v>22</v>
      </c>
      <c r="D905" s="52" t="s">
        <v>154</v>
      </c>
      <c r="E905" s="33"/>
      <c r="F905" s="35">
        <f t="shared" si="742"/>
        <v>0</v>
      </c>
      <c r="G905" s="35">
        <f t="shared" si="742"/>
        <v>0</v>
      </c>
      <c r="H905" s="56">
        <f t="shared" si="742"/>
        <v>0</v>
      </c>
      <c r="I905" s="56">
        <f t="shared" si="742"/>
        <v>0</v>
      </c>
      <c r="J905" s="56">
        <f t="shared" si="742"/>
        <v>0</v>
      </c>
      <c r="K905" s="56">
        <f t="shared" si="742"/>
        <v>0</v>
      </c>
      <c r="L905" s="56">
        <f t="shared" si="742"/>
        <v>0</v>
      </c>
      <c r="M905" s="56">
        <f t="shared" si="742"/>
        <v>0</v>
      </c>
      <c r="N905" s="56">
        <f t="shared" si="742"/>
        <v>0</v>
      </c>
      <c r="O905" s="56">
        <f t="shared" si="742"/>
        <v>0</v>
      </c>
      <c r="P905" s="56">
        <f t="shared" si="742"/>
        <v>0</v>
      </c>
      <c r="Q905" s="56">
        <f t="shared" si="742"/>
        <v>0</v>
      </c>
      <c r="R905" s="56">
        <f t="shared" si="742"/>
        <v>0</v>
      </c>
      <c r="S905" s="56">
        <f t="shared" si="742"/>
        <v>0</v>
      </c>
      <c r="T905" s="56">
        <f t="shared" si="743"/>
        <v>0</v>
      </c>
      <c r="U905" s="56">
        <f t="shared" si="743"/>
        <v>0</v>
      </c>
      <c r="V905" s="56">
        <f t="shared" si="743"/>
        <v>0</v>
      </c>
      <c r="W905" s="56">
        <f t="shared" si="743"/>
        <v>0</v>
      </c>
      <c r="X905" s="56">
        <f t="shared" si="743"/>
        <v>0</v>
      </c>
      <c r="Y905" s="56">
        <f t="shared" si="743"/>
        <v>0</v>
      </c>
    </row>
    <row r="906" spans="1:25" s="126" customFormat="1" ht="18.75" hidden="1">
      <c r="A906" s="42" t="s">
        <v>453</v>
      </c>
      <c r="B906" s="77" t="s">
        <v>210</v>
      </c>
      <c r="C906" s="77" t="s">
        <v>22</v>
      </c>
      <c r="D906" s="77" t="s">
        <v>488</v>
      </c>
      <c r="E906" s="33"/>
      <c r="F906" s="35">
        <f t="shared" si="742"/>
        <v>0</v>
      </c>
      <c r="G906" s="35">
        <f t="shared" si="742"/>
        <v>0</v>
      </c>
      <c r="H906" s="56">
        <f t="shared" si="742"/>
        <v>0</v>
      </c>
      <c r="I906" s="56">
        <f t="shared" si="742"/>
        <v>0</v>
      </c>
      <c r="J906" s="56">
        <f t="shared" si="742"/>
        <v>0</v>
      </c>
      <c r="K906" s="56">
        <f t="shared" si="742"/>
        <v>0</v>
      </c>
      <c r="L906" s="56">
        <f t="shared" si="742"/>
        <v>0</v>
      </c>
      <c r="M906" s="56">
        <f t="shared" si="742"/>
        <v>0</v>
      </c>
      <c r="N906" s="56">
        <f t="shared" si="742"/>
        <v>0</v>
      </c>
      <c r="O906" s="56">
        <f t="shared" si="742"/>
        <v>0</v>
      </c>
      <c r="P906" s="56">
        <f t="shared" si="742"/>
        <v>0</v>
      </c>
      <c r="Q906" s="56">
        <f t="shared" si="742"/>
        <v>0</v>
      </c>
      <c r="R906" s="56">
        <f t="shared" si="742"/>
        <v>0</v>
      </c>
      <c r="S906" s="56">
        <f t="shared" si="742"/>
        <v>0</v>
      </c>
      <c r="T906" s="56">
        <f t="shared" si="743"/>
        <v>0</v>
      </c>
      <c r="U906" s="56">
        <f t="shared" si="743"/>
        <v>0</v>
      </c>
      <c r="V906" s="56">
        <f t="shared" si="743"/>
        <v>0</v>
      </c>
      <c r="W906" s="56">
        <f t="shared" si="743"/>
        <v>0</v>
      </c>
      <c r="X906" s="56">
        <f t="shared" si="743"/>
        <v>0</v>
      </c>
      <c r="Y906" s="56">
        <f t="shared" si="743"/>
        <v>0</v>
      </c>
    </row>
    <row r="907" spans="1:25" s="126" customFormat="1" ht="50.25" hidden="1">
      <c r="A907" s="32" t="s">
        <v>99</v>
      </c>
      <c r="B907" s="77" t="s">
        <v>210</v>
      </c>
      <c r="C907" s="77" t="s">
        <v>22</v>
      </c>
      <c r="D907" s="77" t="s">
        <v>488</v>
      </c>
      <c r="E907" s="40">
        <v>600</v>
      </c>
      <c r="F907" s="35">
        <f t="shared" si="742"/>
        <v>0</v>
      </c>
      <c r="G907" s="35">
        <f t="shared" si="742"/>
        <v>0</v>
      </c>
      <c r="H907" s="56">
        <f t="shared" si="742"/>
        <v>0</v>
      </c>
      <c r="I907" s="56">
        <f t="shared" si="742"/>
        <v>0</v>
      </c>
      <c r="J907" s="56">
        <f t="shared" si="742"/>
        <v>0</v>
      </c>
      <c r="K907" s="56">
        <f t="shared" si="742"/>
        <v>0</v>
      </c>
      <c r="L907" s="56">
        <f t="shared" si="742"/>
        <v>0</v>
      </c>
      <c r="M907" s="56">
        <f t="shared" si="742"/>
        <v>0</v>
      </c>
      <c r="N907" s="56">
        <f t="shared" si="742"/>
        <v>0</v>
      </c>
      <c r="O907" s="56">
        <f t="shared" si="742"/>
        <v>0</v>
      </c>
      <c r="P907" s="56">
        <f t="shared" si="742"/>
        <v>0</v>
      </c>
      <c r="Q907" s="56">
        <f t="shared" si="742"/>
        <v>0</v>
      </c>
      <c r="R907" s="56">
        <f t="shared" si="742"/>
        <v>0</v>
      </c>
      <c r="S907" s="56">
        <f t="shared" si="742"/>
        <v>0</v>
      </c>
      <c r="T907" s="56">
        <f t="shared" si="743"/>
        <v>0</v>
      </c>
      <c r="U907" s="56">
        <f t="shared" si="743"/>
        <v>0</v>
      </c>
      <c r="V907" s="56">
        <f t="shared" si="743"/>
        <v>0</v>
      </c>
      <c r="W907" s="56">
        <f t="shared" si="743"/>
        <v>0</v>
      </c>
      <c r="X907" s="56">
        <f t="shared" si="743"/>
        <v>0</v>
      </c>
      <c r="Y907" s="56">
        <f t="shared" si="743"/>
        <v>0</v>
      </c>
    </row>
    <row r="908" spans="1:25" s="105" customFormat="1" ht="18.75" hidden="1">
      <c r="A908" s="80" t="s">
        <v>181</v>
      </c>
      <c r="B908" s="81" t="s">
        <v>210</v>
      </c>
      <c r="C908" s="81" t="s">
        <v>22</v>
      </c>
      <c r="D908" s="81" t="s">
        <v>488</v>
      </c>
      <c r="E908" s="66">
        <v>610</v>
      </c>
      <c r="F908" s="56"/>
      <c r="G908" s="56"/>
      <c r="H908" s="56"/>
      <c r="I908" s="56"/>
      <c r="J908" s="56"/>
      <c r="K908" s="56"/>
      <c r="L908" s="56">
        <f>F908+H908+I908+J908+K908</f>
        <v>0</v>
      </c>
      <c r="M908" s="56">
        <f>G908+K908</f>
        <v>0</v>
      </c>
      <c r="N908" s="56"/>
      <c r="O908" s="56"/>
      <c r="P908" s="56"/>
      <c r="Q908" s="56"/>
      <c r="R908" s="56">
        <f>L908+N908+O908+P908+Q908</f>
        <v>0</v>
      </c>
      <c r="S908" s="56">
        <f>M908+Q908</f>
        <v>0</v>
      </c>
      <c r="T908" s="56"/>
      <c r="U908" s="56"/>
      <c r="V908" s="56"/>
      <c r="W908" s="56"/>
      <c r="X908" s="56">
        <f>R908+T908+U908+V908+W908</f>
        <v>0</v>
      </c>
      <c r="Y908" s="56">
        <f>S908+W908</f>
        <v>0</v>
      </c>
    </row>
    <row r="909" spans="1:25" s="41" customFormat="1" ht="16.5">
      <c r="A909" s="120"/>
      <c r="B909" s="77"/>
      <c r="C909" s="77"/>
      <c r="D909" s="133"/>
      <c r="E909" s="33"/>
      <c r="F909" s="59"/>
      <c r="G909" s="59"/>
      <c r="H909" s="59"/>
      <c r="I909" s="59"/>
      <c r="J909" s="59"/>
      <c r="K909" s="59"/>
      <c r="L909" s="59"/>
      <c r="M909" s="59"/>
      <c r="N909" s="59"/>
      <c r="O909" s="59"/>
      <c r="P909" s="59"/>
      <c r="Q909" s="59"/>
      <c r="R909" s="59">
        <v>0</v>
      </c>
      <c r="S909" s="59"/>
      <c r="T909" s="59"/>
      <c r="U909" s="59"/>
      <c r="V909" s="59"/>
      <c r="W909" s="59"/>
      <c r="X909" s="59">
        <v>0</v>
      </c>
      <c r="Y909" s="59"/>
    </row>
    <row r="910" spans="1:25" s="41" customFormat="1" ht="18.75">
      <c r="A910" s="25" t="s">
        <v>489</v>
      </c>
      <c r="B910" s="26" t="s">
        <v>210</v>
      </c>
      <c r="C910" s="26" t="s">
        <v>32</v>
      </c>
      <c r="D910" s="133"/>
      <c r="E910" s="33"/>
      <c r="F910" s="119">
        <f>F911+F941+F960+F975+F965+F970+F926</f>
        <v>1183778</v>
      </c>
      <c r="G910" s="119">
        <f>G911+G941+G960+G975+G965+G970+G926</f>
        <v>0</v>
      </c>
      <c r="H910" s="119">
        <f t="shared" ref="H910:M910" si="744">H911+H941+H960+H975+H965+H970+H926</f>
        <v>0</v>
      </c>
      <c r="I910" s="119">
        <f t="shared" si="744"/>
        <v>0</v>
      </c>
      <c r="J910" s="119">
        <f t="shared" si="744"/>
        <v>0</v>
      </c>
      <c r="K910" s="119">
        <f t="shared" si="744"/>
        <v>0</v>
      </c>
      <c r="L910" s="119">
        <f t="shared" si="744"/>
        <v>1183778</v>
      </c>
      <c r="M910" s="119">
        <f t="shared" si="744"/>
        <v>0</v>
      </c>
      <c r="N910" s="119">
        <f t="shared" ref="N910:S910" si="745">N911+N941+N960+N975+N965+N970+N926</f>
        <v>0</v>
      </c>
      <c r="O910" s="119">
        <f t="shared" si="745"/>
        <v>0</v>
      </c>
      <c r="P910" s="119">
        <f t="shared" si="745"/>
        <v>0</v>
      </c>
      <c r="Q910" s="119">
        <f t="shared" si="745"/>
        <v>0</v>
      </c>
      <c r="R910" s="119">
        <f t="shared" si="745"/>
        <v>1183778</v>
      </c>
      <c r="S910" s="119">
        <f t="shared" si="745"/>
        <v>0</v>
      </c>
      <c r="T910" s="119">
        <f t="shared" ref="T910:Y910" si="746">T911+T941+T960+T975+T965+T970+T926</f>
        <v>0</v>
      </c>
      <c r="U910" s="119">
        <f t="shared" si="746"/>
        <v>0</v>
      </c>
      <c r="V910" s="119">
        <f t="shared" si="746"/>
        <v>0</v>
      </c>
      <c r="W910" s="119">
        <f t="shared" si="746"/>
        <v>0</v>
      </c>
      <c r="X910" s="119">
        <f t="shared" si="746"/>
        <v>1183778</v>
      </c>
      <c r="Y910" s="119">
        <f t="shared" si="746"/>
        <v>0</v>
      </c>
    </row>
    <row r="911" spans="1:25" s="41" customFormat="1" ht="33.75">
      <c r="A911" s="42" t="s">
        <v>83</v>
      </c>
      <c r="B911" s="33" t="s">
        <v>210</v>
      </c>
      <c r="C911" s="33" t="s">
        <v>32</v>
      </c>
      <c r="D911" s="38" t="s">
        <v>84</v>
      </c>
      <c r="E911" s="26"/>
      <c r="F911" s="35">
        <f>F912+F916+F923+F920</f>
        <v>442914</v>
      </c>
      <c r="G911" s="35">
        <f>G912+G916+G923+G920</f>
        <v>0</v>
      </c>
      <c r="H911" s="35">
        <f t="shared" ref="H911:M911" si="747">H912+H916+H923+H920</f>
        <v>0</v>
      </c>
      <c r="I911" s="35">
        <f t="shared" si="747"/>
        <v>0</v>
      </c>
      <c r="J911" s="35">
        <f t="shared" si="747"/>
        <v>0</v>
      </c>
      <c r="K911" s="35">
        <f t="shared" si="747"/>
        <v>0</v>
      </c>
      <c r="L911" s="35">
        <f t="shared" si="747"/>
        <v>442914</v>
      </c>
      <c r="M911" s="35">
        <f t="shared" si="747"/>
        <v>0</v>
      </c>
      <c r="N911" s="35">
        <f t="shared" ref="N911:S911" si="748">N912+N916+N923+N920</f>
        <v>0</v>
      </c>
      <c r="O911" s="35">
        <f t="shared" si="748"/>
        <v>0</v>
      </c>
      <c r="P911" s="35">
        <f t="shared" si="748"/>
        <v>0</v>
      </c>
      <c r="Q911" s="35">
        <f t="shared" si="748"/>
        <v>0</v>
      </c>
      <c r="R911" s="35">
        <f t="shared" si="748"/>
        <v>442914</v>
      </c>
      <c r="S911" s="35">
        <f t="shared" si="748"/>
        <v>0</v>
      </c>
      <c r="T911" s="35">
        <f t="shared" ref="T911:Y911" si="749">T912+T916+T923+T920</f>
        <v>0</v>
      </c>
      <c r="U911" s="35">
        <f t="shared" si="749"/>
        <v>0</v>
      </c>
      <c r="V911" s="35">
        <f t="shared" si="749"/>
        <v>0</v>
      </c>
      <c r="W911" s="35">
        <f t="shared" si="749"/>
        <v>0</v>
      </c>
      <c r="X911" s="35">
        <f t="shared" si="749"/>
        <v>442914</v>
      </c>
      <c r="Y911" s="35">
        <f t="shared" si="749"/>
        <v>0</v>
      </c>
    </row>
    <row r="912" spans="1:25" s="41" customFormat="1" ht="33">
      <c r="A912" s="48" t="s">
        <v>95</v>
      </c>
      <c r="B912" s="33" t="s">
        <v>210</v>
      </c>
      <c r="C912" s="33" t="s">
        <v>32</v>
      </c>
      <c r="D912" s="52" t="s">
        <v>490</v>
      </c>
      <c r="E912" s="33"/>
      <c r="F912" s="35">
        <f t="shared" ref="F912:U914" si="750">F913</f>
        <v>440746</v>
      </c>
      <c r="G912" s="35">
        <f t="shared" si="750"/>
        <v>0</v>
      </c>
      <c r="H912" s="35">
        <f t="shared" si="750"/>
        <v>0</v>
      </c>
      <c r="I912" s="35">
        <f t="shared" si="750"/>
        <v>0</v>
      </c>
      <c r="J912" s="35">
        <f t="shared" si="750"/>
        <v>0</v>
      </c>
      <c r="K912" s="35">
        <f t="shared" si="750"/>
        <v>0</v>
      </c>
      <c r="L912" s="35">
        <f t="shared" si="750"/>
        <v>440746</v>
      </c>
      <c r="M912" s="35">
        <f t="shared" si="750"/>
        <v>0</v>
      </c>
      <c r="N912" s="35">
        <f t="shared" si="750"/>
        <v>0</v>
      </c>
      <c r="O912" s="35">
        <f t="shared" si="750"/>
        <v>0</v>
      </c>
      <c r="P912" s="35">
        <f t="shared" si="750"/>
        <v>0</v>
      </c>
      <c r="Q912" s="35">
        <f t="shared" si="750"/>
        <v>0</v>
      </c>
      <c r="R912" s="35">
        <f t="shared" si="750"/>
        <v>440746</v>
      </c>
      <c r="S912" s="35">
        <f t="shared" si="750"/>
        <v>0</v>
      </c>
      <c r="T912" s="35">
        <f t="shared" si="750"/>
        <v>0</v>
      </c>
      <c r="U912" s="35">
        <f t="shared" si="750"/>
        <v>0</v>
      </c>
      <c r="V912" s="35">
        <f t="shared" ref="T912:Y914" si="751">V913</f>
        <v>0</v>
      </c>
      <c r="W912" s="35">
        <f t="shared" si="751"/>
        <v>0</v>
      </c>
      <c r="X912" s="35">
        <f t="shared" si="751"/>
        <v>440746</v>
      </c>
      <c r="Y912" s="35">
        <f t="shared" si="751"/>
        <v>0</v>
      </c>
    </row>
    <row r="913" spans="1:25" s="41" customFormat="1" ht="16.5">
      <c r="A913" s="32" t="s">
        <v>491</v>
      </c>
      <c r="B913" s="33" t="s">
        <v>210</v>
      </c>
      <c r="C913" s="33" t="s">
        <v>32</v>
      </c>
      <c r="D913" s="52" t="s">
        <v>492</v>
      </c>
      <c r="E913" s="33"/>
      <c r="F913" s="35">
        <f t="shared" si="750"/>
        <v>440746</v>
      </c>
      <c r="G913" s="35">
        <f t="shared" si="750"/>
        <v>0</v>
      </c>
      <c r="H913" s="35">
        <f t="shared" si="750"/>
        <v>0</v>
      </c>
      <c r="I913" s="35">
        <f t="shared" si="750"/>
        <v>0</v>
      </c>
      <c r="J913" s="35">
        <f t="shared" si="750"/>
        <v>0</v>
      </c>
      <c r="K913" s="35">
        <f t="shared" si="750"/>
        <v>0</v>
      </c>
      <c r="L913" s="35">
        <f t="shared" si="750"/>
        <v>440746</v>
      </c>
      <c r="M913" s="35">
        <f t="shared" si="750"/>
        <v>0</v>
      </c>
      <c r="N913" s="35">
        <f t="shared" si="750"/>
        <v>0</v>
      </c>
      <c r="O913" s="35">
        <f t="shared" si="750"/>
        <v>0</v>
      </c>
      <c r="P913" s="35">
        <f t="shared" si="750"/>
        <v>0</v>
      </c>
      <c r="Q913" s="35">
        <f t="shared" si="750"/>
        <v>0</v>
      </c>
      <c r="R913" s="35">
        <f t="shared" si="750"/>
        <v>440746</v>
      </c>
      <c r="S913" s="35">
        <f t="shared" si="750"/>
        <v>0</v>
      </c>
      <c r="T913" s="35">
        <f t="shared" si="751"/>
        <v>0</v>
      </c>
      <c r="U913" s="35">
        <f t="shared" si="751"/>
        <v>0</v>
      </c>
      <c r="V913" s="35">
        <f t="shared" si="751"/>
        <v>0</v>
      </c>
      <c r="W913" s="35">
        <f t="shared" si="751"/>
        <v>0</v>
      </c>
      <c r="X913" s="35">
        <f t="shared" si="751"/>
        <v>440746</v>
      </c>
      <c r="Y913" s="35">
        <f t="shared" si="751"/>
        <v>0</v>
      </c>
    </row>
    <row r="914" spans="1:25" s="41" customFormat="1" ht="49.5">
      <c r="A914" s="42" t="s">
        <v>99</v>
      </c>
      <c r="B914" s="33" t="s">
        <v>210</v>
      </c>
      <c r="C914" s="33" t="s">
        <v>32</v>
      </c>
      <c r="D914" s="52" t="s">
        <v>492</v>
      </c>
      <c r="E914" s="40">
        <v>600</v>
      </c>
      <c r="F914" s="35">
        <f t="shared" si="750"/>
        <v>440746</v>
      </c>
      <c r="G914" s="35">
        <f t="shared" si="750"/>
        <v>0</v>
      </c>
      <c r="H914" s="35">
        <f t="shared" si="750"/>
        <v>0</v>
      </c>
      <c r="I914" s="35">
        <f t="shared" si="750"/>
        <v>0</v>
      </c>
      <c r="J914" s="35">
        <f t="shared" si="750"/>
        <v>0</v>
      </c>
      <c r="K914" s="35">
        <f t="shared" si="750"/>
        <v>0</v>
      </c>
      <c r="L914" s="35">
        <f t="shared" si="750"/>
        <v>440746</v>
      </c>
      <c r="M914" s="35">
        <f t="shared" si="750"/>
        <v>0</v>
      </c>
      <c r="N914" s="35">
        <f t="shared" si="750"/>
        <v>0</v>
      </c>
      <c r="O914" s="35">
        <f t="shared" si="750"/>
        <v>0</v>
      </c>
      <c r="P914" s="35">
        <f t="shared" si="750"/>
        <v>0</v>
      </c>
      <c r="Q914" s="35">
        <f t="shared" si="750"/>
        <v>0</v>
      </c>
      <c r="R914" s="35">
        <f t="shared" si="750"/>
        <v>440746</v>
      </c>
      <c r="S914" s="35">
        <f t="shared" si="750"/>
        <v>0</v>
      </c>
      <c r="T914" s="35">
        <f t="shared" si="751"/>
        <v>0</v>
      </c>
      <c r="U914" s="35">
        <f t="shared" si="751"/>
        <v>0</v>
      </c>
      <c r="V914" s="35">
        <f t="shared" si="751"/>
        <v>0</v>
      </c>
      <c r="W914" s="35">
        <f t="shared" si="751"/>
        <v>0</v>
      </c>
      <c r="X914" s="35">
        <f t="shared" si="751"/>
        <v>440746</v>
      </c>
      <c r="Y914" s="35">
        <f t="shared" si="751"/>
        <v>0</v>
      </c>
    </row>
    <row r="915" spans="1:25" s="41" customFormat="1" ht="16.5">
      <c r="A915" s="42" t="s">
        <v>181</v>
      </c>
      <c r="B915" s="33" t="s">
        <v>210</v>
      </c>
      <c r="C915" s="33" t="s">
        <v>32</v>
      </c>
      <c r="D915" s="52" t="s">
        <v>492</v>
      </c>
      <c r="E915" s="40">
        <v>610</v>
      </c>
      <c r="F915" s="35">
        <f>439146+1600</f>
        <v>440746</v>
      </c>
      <c r="G915" s="35"/>
      <c r="H915" s="36"/>
      <c r="I915" s="36"/>
      <c r="J915" s="36"/>
      <c r="K915" s="37"/>
      <c r="L915" s="35">
        <f>F915+H915+I915+J915+K915</f>
        <v>440746</v>
      </c>
      <c r="M915" s="35">
        <f>G915+K915</f>
        <v>0</v>
      </c>
      <c r="N915" s="36"/>
      <c r="O915" s="36"/>
      <c r="P915" s="36"/>
      <c r="Q915" s="37"/>
      <c r="R915" s="35">
        <f>L915+N915+O915+P915+Q915</f>
        <v>440746</v>
      </c>
      <c r="S915" s="35">
        <f>M915+Q915</f>
        <v>0</v>
      </c>
      <c r="T915" s="36"/>
      <c r="U915" s="36"/>
      <c r="V915" s="36"/>
      <c r="W915" s="37"/>
      <c r="X915" s="35">
        <f>R915+T915+U915+V915+W915</f>
        <v>440746</v>
      </c>
      <c r="Y915" s="35">
        <f>S915+W915</f>
        <v>0</v>
      </c>
    </row>
    <row r="916" spans="1:25" s="41" customFormat="1" ht="16.5">
      <c r="A916" s="42" t="s">
        <v>85</v>
      </c>
      <c r="B916" s="33" t="s">
        <v>210</v>
      </c>
      <c r="C916" s="33" t="s">
        <v>32</v>
      </c>
      <c r="D916" s="52" t="s">
        <v>86</v>
      </c>
      <c r="E916" s="33"/>
      <c r="F916" s="35">
        <f t="shared" ref="F916:U918" si="752">F917</f>
        <v>1594</v>
      </c>
      <c r="G916" s="35">
        <f t="shared" si="752"/>
        <v>0</v>
      </c>
      <c r="H916" s="35">
        <f t="shared" si="752"/>
        <v>0</v>
      </c>
      <c r="I916" s="35">
        <f t="shared" si="752"/>
        <v>0</v>
      </c>
      <c r="J916" s="35">
        <f t="shared" si="752"/>
        <v>0</v>
      </c>
      <c r="K916" s="35">
        <f t="shared" si="752"/>
        <v>0</v>
      </c>
      <c r="L916" s="35">
        <f t="shared" si="752"/>
        <v>1594</v>
      </c>
      <c r="M916" s="35">
        <f t="shared" si="752"/>
        <v>0</v>
      </c>
      <c r="N916" s="35">
        <f t="shared" si="752"/>
        <v>0</v>
      </c>
      <c r="O916" s="35">
        <f t="shared" si="752"/>
        <v>0</v>
      </c>
      <c r="P916" s="35">
        <f t="shared" si="752"/>
        <v>0</v>
      </c>
      <c r="Q916" s="35">
        <f t="shared" si="752"/>
        <v>0</v>
      </c>
      <c r="R916" s="35">
        <f t="shared" si="752"/>
        <v>1594</v>
      </c>
      <c r="S916" s="35">
        <f t="shared" si="752"/>
        <v>0</v>
      </c>
      <c r="T916" s="35">
        <f t="shared" si="752"/>
        <v>0</v>
      </c>
      <c r="U916" s="35">
        <f t="shared" si="752"/>
        <v>0</v>
      </c>
      <c r="V916" s="35">
        <f t="shared" ref="T916:Y918" si="753">V917</f>
        <v>0</v>
      </c>
      <c r="W916" s="35">
        <f t="shared" si="753"/>
        <v>0</v>
      </c>
      <c r="X916" s="35">
        <f t="shared" si="753"/>
        <v>1594</v>
      </c>
      <c r="Y916" s="35">
        <f t="shared" si="753"/>
        <v>0</v>
      </c>
    </row>
    <row r="917" spans="1:25" s="41" customFormat="1" ht="28.5" customHeight="1">
      <c r="A917" s="42" t="s">
        <v>493</v>
      </c>
      <c r="B917" s="33" t="s">
        <v>210</v>
      </c>
      <c r="C917" s="33" t="s">
        <v>32</v>
      </c>
      <c r="D917" s="52" t="s">
        <v>494</v>
      </c>
      <c r="E917" s="33"/>
      <c r="F917" s="35">
        <f t="shared" si="752"/>
        <v>1594</v>
      </c>
      <c r="G917" s="35">
        <f t="shared" si="752"/>
        <v>0</v>
      </c>
      <c r="H917" s="35">
        <f t="shared" si="752"/>
        <v>0</v>
      </c>
      <c r="I917" s="35">
        <f t="shared" si="752"/>
        <v>0</v>
      </c>
      <c r="J917" s="35">
        <f t="shared" si="752"/>
        <v>0</v>
      </c>
      <c r="K917" s="35">
        <f t="shared" si="752"/>
        <v>0</v>
      </c>
      <c r="L917" s="35">
        <f t="shared" si="752"/>
        <v>1594</v>
      </c>
      <c r="M917" s="35">
        <f t="shared" si="752"/>
        <v>0</v>
      </c>
      <c r="N917" s="35">
        <f t="shared" si="752"/>
        <v>0</v>
      </c>
      <c r="O917" s="35">
        <f t="shared" si="752"/>
        <v>0</v>
      </c>
      <c r="P917" s="35">
        <f t="shared" si="752"/>
        <v>0</v>
      </c>
      <c r="Q917" s="35">
        <f t="shared" si="752"/>
        <v>0</v>
      </c>
      <c r="R917" s="35">
        <f t="shared" si="752"/>
        <v>1594</v>
      </c>
      <c r="S917" s="35">
        <f t="shared" si="752"/>
        <v>0</v>
      </c>
      <c r="T917" s="35">
        <f t="shared" si="753"/>
        <v>0</v>
      </c>
      <c r="U917" s="35">
        <f t="shared" si="753"/>
        <v>0</v>
      </c>
      <c r="V917" s="35">
        <f t="shared" si="753"/>
        <v>0</v>
      </c>
      <c r="W917" s="35">
        <f t="shared" si="753"/>
        <v>0</v>
      </c>
      <c r="X917" s="35">
        <f t="shared" si="753"/>
        <v>1594</v>
      </c>
      <c r="Y917" s="35">
        <f t="shared" si="753"/>
        <v>0</v>
      </c>
    </row>
    <row r="918" spans="1:25" s="41" customFormat="1" ht="49.5">
      <c r="A918" s="42" t="s">
        <v>99</v>
      </c>
      <c r="B918" s="33" t="s">
        <v>210</v>
      </c>
      <c r="C918" s="33" t="s">
        <v>32</v>
      </c>
      <c r="D918" s="52" t="s">
        <v>494</v>
      </c>
      <c r="E918" s="40">
        <v>600</v>
      </c>
      <c r="F918" s="35">
        <f t="shared" si="752"/>
        <v>1594</v>
      </c>
      <c r="G918" s="35">
        <f t="shared" si="752"/>
        <v>0</v>
      </c>
      <c r="H918" s="35">
        <f t="shared" si="752"/>
        <v>0</v>
      </c>
      <c r="I918" s="35">
        <f t="shared" si="752"/>
        <v>0</v>
      </c>
      <c r="J918" s="35">
        <f t="shared" si="752"/>
        <v>0</v>
      </c>
      <c r="K918" s="35">
        <f t="shared" si="752"/>
        <v>0</v>
      </c>
      <c r="L918" s="35">
        <f t="shared" si="752"/>
        <v>1594</v>
      </c>
      <c r="M918" s="35">
        <f t="shared" si="752"/>
        <v>0</v>
      </c>
      <c r="N918" s="35">
        <f t="shared" si="752"/>
        <v>0</v>
      </c>
      <c r="O918" s="35">
        <f t="shared" si="752"/>
        <v>0</v>
      </c>
      <c r="P918" s="35">
        <f t="shared" si="752"/>
        <v>0</v>
      </c>
      <c r="Q918" s="35">
        <f t="shared" si="752"/>
        <v>0</v>
      </c>
      <c r="R918" s="35">
        <f t="shared" si="752"/>
        <v>1594</v>
      </c>
      <c r="S918" s="35">
        <f t="shared" si="752"/>
        <v>0</v>
      </c>
      <c r="T918" s="35">
        <f t="shared" si="753"/>
        <v>0</v>
      </c>
      <c r="U918" s="35">
        <f t="shared" si="753"/>
        <v>0</v>
      </c>
      <c r="V918" s="35">
        <f t="shared" si="753"/>
        <v>0</v>
      </c>
      <c r="W918" s="35">
        <f t="shared" si="753"/>
        <v>0</v>
      </c>
      <c r="X918" s="35">
        <f t="shared" si="753"/>
        <v>1594</v>
      </c>
      <c r="Y918" s="35">
        <f t="shared" si="753"/>
        <v>0</v>
      </c>
    </row>
    <row r="919" spans="1:25" s="41" customFormat="1" ht="16.5">
      <c r="A919" s="42" t="s">
        <v>181</v>
      </c>
      <c r="B919" s="33" t="s">
        <v>210</v>
      </c>
      <c r="C919" s="33" t="s">
        <v>32</v>
      </c>
      <c r="D919" s="52" t="s">
        <v>494</v>
      </c>
      <c r="E919" s="40">
        <v>610</v>
      </c>
      <c r="F919" s="35">
        <f>1106+488</f>
        <v>1594</v>
      </c>
      <c r="G919" s="35"/>
      <c r="H919" s="36"/>
      <c r="I919" s="36"/>
      <c r="J919" s="36"/>
      <c r="K919" s="37"/>
      <c r="L919" s="35">
        <f>F919+H919+I919+J919+K919</f>
        <v>1594</v>
      </c>
      <c r="M919" s="35">
        <f>G919+K919</f>
        <v>0</v>
      </c>
      <c r="N919" s="36"/>
      <c r="O919" s="36"/>
      <c r="P919" s="36"/>
      <c r="Q919" s="37"/>
      <c r="R919" s="35">
        <f>L919+N919+O919+P919+Q919</f>
        <v>1594</v>
      </c>
      <c r="S919" s="35">
        <f>M919+Q919</f>
        <v>0</v>
      </c>
      <c r="T919" s="36"/>
      <c r="U919" s="36"/>
      <c r="V919" s="36"/>
      <c r="W919" s="37"/>
      <c r="X919" s="35">
        <f>R919+T919+U919+V919+W919</f>
        <v>1594</v>
      </c>
      <c r="Y919" s="35">
        <f>S919+W919</f>
        <v>0</v>
      </c>
    </row>
    <row r="920" spans="1:25" s="51" customFormat="1" ht="82.5" hidden="1">
      <c r="A920" s="32" t="s">
        <v>495</v>
      </c>
      <c r="B920" s="77" t="s">
        <v>210</v>
      </c>
      <c r="C920" s="77" t="s">
        <v>32</v>
      </c>
      <c r="D920" s="77" t="s">
        <v>496</v>
      </c>
      <c r="E920" s="33"/>
      <c r="F920" s="58">
        <f>F921</f>
        <v>0</v>
      </c>
      <c r="G920" s="58">
        <f>G921</f>
        <v>0</v>
      </c>
      <c r="H920" s="86">
        <f t="shared" ref="H920:W921" si="754">H921</f>
        <v>0</v>
      </c>
      <c r="I920" s="86">
        <f t="shared" si="754"/>
        <v>0</v>
      </c>
      <c r="J920" s="86">
        <f t="shared" si="754"/>
        <v>0</v>
      </c>
      <c r="K920" s="86">
        <f t="shared" si="754"/>
        <v>0</v>
      </c>
      <c r="L920" s="86">
        <f t="shared" si="754"/>
        <v>0</v>
      </c>
      <c r="M920" s="86">
        <f t="shared" si="754"/>
        <v>0</v>
      </c>
      <c r="N920" s="86">
        <f t="shared" si="754"/>
        <v>0</v>
      </c>
      <c r="O920" s="86">
        <f t="shared" si="754"/>
        <v>0</v>
      </c>
      <c r="P920" s="86">
        <f t="shared" si="754"/>
        <v>0</v>
      </c>
      <c r="Q920" s="86">
        <f t="shared" si="754"/>
        <v>0</v>
      </c>
      <c r="R920" s="86">
        <f t="shared" si="754"/>
        <v>0</v>
      </c>
      <c r="S920" s="86">
        <f t="shared" si="754"/>
        <v>0</v>
      </c>
      <c r="T920" s="86">
        <f t="shared" si="754"/>
        <v>0</v>
      </c>
      <c r="U920" s="86">
        <f t="shared" si="754"/>
        <v>0</v>
      </c>
      <c r="V920" s="86">
        <f t="shared" si="754"/>
        <v>0</v>
      </c>
      <c r="W920" s="86">
        <f t="shared" si="754"/>
        <v>0</v>
      </c>
      <c r="X920" s="86">
        <f t="shared" ref="T920:Y921" si="755">X921</f>
        <v>0</v>
      </c>
      <c r="Y920" s="86">
        <f t="shared" si="755"/>
        <v>0</v>
      </c>
    </row>
    <row r="921" spans="1:25" s="51" customFormat="1" ht="49.5" hidden="1">
      <c r="A921" s="32" t="s">
        <v>99</v>
      </c>
      <c r="B921" s="77" t="s">
        <v>210</v>
      </c>
      <c r="C921" s="77" t="s">
        <v>32</v>
      </c>
      <c r="D921" s="77" t="s">
        <v>496</v>
      </c>
      <c r="E921" s="40">
        <v>600</v>
      </c>
      <c r="F921" s="58">
        <f>F922</f>
        <v>0</v>
      </c>
      <c r="G921" s="58">
        <f>G922</f>
        <v>0</v>
      </c>
      <c r="H921" s="86">
        <f t="shared" si="754"/>
        <v>0</v>
      </c>
      <c r="I921" s="86">
        <f t="shared" si="754"/>
        <v>0</v>
      </c>
      <c r="J921" s="86">
        <f t="shared" si="754"/>
        <v>0</v>
      </c>
      <c r="K921" s="86">
        <f t="shared" si="754"/>
        <v>0</v>
      </c>
      <c r="L921" s="86">
        <f t="shared" si="754"/>
        <v>0</v>
      </c>
      <c r="M921" s="86">
        <f t="shared" si="754"/>
        <v>0</v>
      </c>
      <c r="N921" s="86">
        <f t="shared" si="754"/>
        <v>0</v>
      </c>
      <c r="O921" s="86">
        <f t="shared" si="754"/>
        <v>0</v>
      </c>
      <c r="P921" s="86">
        <f t="shared" si="754"/>
        <v>0</v>
      </c>
      <c r="Q921" s="86">
        <f t="shared" si="754"/>
        <v>0</v>
      </c>
      <c r="R921" s="86">
        <f t="shared" si="754"/>
        <v>0</v>
      </c>
      <c r="S921" s="86">
        <f t="shared" si="754"/>
        <v>0</v>
      </c>
      <c r="T921" s="86">
        <f t="shared" si="755"/>
        <v>0</v>
      </c>
      <c r="U921" s="86">
        <f t="shared" si="755"/>
        <v>0</v>
      </c>
      <c r="V921" s="86">
        <f t="shared" si="755"/>
        <v>0</v>
      </c>
      <c r="W921" s="86">
        <f t="shared" si="755"/>
        <v>0</v>
      </c>
      <c r="X921" s="86">
        <f t="shared" si="755"/>
        <v>0</v>
      </c>
      <c r="Y921" s="86">
        <f t="shared" si="755"/>
        <v>0</v>
      </c>
    </row>
    <row r="922" spans="1:25" s="51" customFormat="1" ht="16.5" hidden="1">
      <c r="A922" s="32" t="s">
        <v>181</v>
      </c>
      <c r="B922" s="77" t="s">
        <v>210</v>
      </c>
      <c r="C922" s="77" t="s">
        <v>32</v>
      </c>
      <c r="D922" s="77" t="s">
        <v>496</v>
      </c>
      <c r="E922" s="40">
        <v>610</v>
      </c>
      <c r="F922" s="35"/>
      <c r="G922" s="35"/>
      <c r="H922" s="36"/>
      <c r="I922" s="36"/>
      <c r="J922" s="36"/>
      <c r="K922" s="37"/>
      <c r="L922" s="35">
        <f>F922+H922+I922+J922+K922</f>
        <v>0</v>
      </c>
      <c r="M922" s="35">
        <f>G922+K922</f>
        <v>0</v>
      </c>
      <c r="N922" s="36"/>
      <c r="O922" s="36"/>
      <c r="P922" s="36"/>
      <c r="Q922" s="37"/>
      <c r="R922" s="35">
        <f>L922+N922+O922+P922+Q922</f>
        <v>0</v>
      </c>
      <c r="S922" s="35">
        <f>M922+Q922</f>
        <v>0</v>
      </c>
      <c r="T922" s="36"/>
      <c r="U922" s="36"/>
      <c r="V922" s="36"/>
      <c r="W922" s="37"/>
      <c r="X922" s="35">
        <f>R922+T922+U922+V922+W922</f>
        <v>0</v>
      </c>
      <c r="Y922" s="35">
        <f>S922+W922</f>
        <v>0</v>
      </c>
    </row>
    <row r="923" spans="1:25" s="41" customFormat="1" ht="16.5">
      <c r="A923" s="42" t="s">
        <v>497</v>
      </c>
      <c r="B923" s="77" t="s">
        <v>210</v>
      </c>
      <c r="C923" s="77" t="s">
        <v>32</v>
      </c>
      <c r="D923" s="52" t="s">
        <v>498</v>
      </c>
      <c r="E923" s="33"/>
      <c r="F923" s="35">
        <f>F924</f>
        <v>574</v>
      </c>
      <c r="G923" s="35">
        <f>G924</f>
        <v>0</v>
      </c>
      <c r="H923" s="35">
        <f t="shared" ref="H923:W924" si="756">H924</f>
        <v>0</v>
      </c>
      <c r="I923" s="35">
        <f t="shared" si="756"/>
        <v>0</v>
      </c>
      <c r="J923" s="35">
        <f t="shared" si="756"/>
        <v>0</v>
      </c>
      <c r="K923" s="35">
        <f t="shared" si="756"/>
        <v>0</v>
      </c>
      <c r="L923" s="35">
        <f t="shared" si="756"/>
        <v>574</v>
      </c>
      <c r="M923" s="35">
        <f t="shared" si="756"/>
        <v>0</v>
      </c>
      <c r="N923" s="35">
        <f t="shared" si="756"/>
        <v>0</v>
      </c>
      <c r="O923" s="35">
        <f t="shared" si="756"/>
        <v>0</v>
      </c>
      <c r="P923" s="35">
        <f t="shared" si="756"/>
        <v>0</v>
      </c>
      <c r="Q923" s="35">
        <f t="shared" si="756"/>
        <v>0</v>
      </c>
      <c r="R923" s="35">
        <f t="shared" si="756"/>
        <v>574</v>
      </c>
      <c r="S923" s="35">
        <f t="shared" si="756"/>
        <v>0</v>
      </c>
      <c r="T923" s="35">
        <f t="shared" si="756"/>
        <v>0</v>
      </c>
      <c r="U923" s="35">
        <f t="shared" si="756"/>
        <v>0</v>
      </c>
      <c r="V923" s="35">
        <f t="shared" si="756"/>
        <v>0</v>
      </c>
      <c r="W923" s="35">
        <f t="shared" si="756"/>
        <v>0</v>
      </c>
      <c r="X923" s="35">
        <f t="shared" ref="T923:Y924" si="757">X924</f>
        <v>574</v>
      </c>
      <c r="Y923" s="35">
        <f t="shared" si="757"/>
        <v>0</v>
      </c>
    </row>
    <row r="924" spans="1:25" s="41" customFormat="1" ht="49.5">
      <c r="A924" s="42" t="s">
        <v>99</v>
      </c>
      <c r="B924" s="77" t="s">
        <v>210</v>
      </c>
      <c r="C924" s="77" t="s">
        <v>32</v>
      </c>
      <c r="D924" s="52" t="s">
        <v>498</v>
      </c>
      <c r="E924" s="40">
        <v>600</v>
      </c>
      <c r="F924" s="35">
        <f>F925</f>
        <v>574</v>
      </c>
      <c r="G924" s="35">
        <f>G925</f>
        <v>0</v>
      </c>
      <c r="H924" s="35">
        <f t="shared" si="756"/>
        <v>0</v>
      </c>
      <c r="I924" s="35">
        <f t="shared" si="756"/>
        <v>0</v>
      </c>
      <c r="J924" s="35">
        <f t="shared" si="756"/>
        <v>0</v>
      </c>
      <c r="K924" s="35">
        <f t="shared" si="756"/>
        <v>0</v>
      </c>
      <c r="L924" s="35">
        <f t="shared" si="756"/>
        <v>574</v>
      </c>
      <c r="M924" s="35">
        <f t="shared" si="756"/>
        <v>0</v>
      </c>
      <c r="N924" s="35">
        <f t="shared" si="756"/>
        <v>0</v>
      </c>
      <c r="O924" s="35">
        <f t="shared" si="756"/>
        <v>0</v>
      </c>
      <c r="P924" s="35">
        <f t="shared" si="756"/>
        <v>0</v>
      </c>
      <c r="Q924" s="35">
        <f t="shared" si="756"/>
        <v>0</v>
      </c>
      <c r="R924" s="35">
        <f t="shared" si="756"/>
        <v>574</v>
      </c>
      <c r="S924" s="35">
        <f t="shared" si="756"/>
        <v>0</v>
      </c>
      <c r="T924" s="35">
        <f t="shared" si="757"/>
        <v>0</v>
      </c>
      <c r="U924" s="35">
        <f t="shared" si="757"/>
        <v>0</v>
      </c>
      <c r="V924" s="35">
        <f t="shared" si="757"/>
        <v>0</v>
      </c>
      <c r="W924" s="35">
        <f t="shared" si="757"/>
        <v>0</v>
      </c>
      <c r="X924" s="35">
        <f t="shared" si="757"/>
        <v>574</v>
      </c>
      <c r="Y924" s="35">
        <f t="shared" si="757"/>
        <v>0</v>
      </c>
    </row>
    <row r="925" spans="1:25" s="41" customFormat="1" ht="16.5">
      <c r="A925" s="42" t="s">
        <v>181</v>
      </c>
      <c r="B925" s="77" t="s">
        <v>210</v>
      </c>
      <c r="C925" s="77" t="s">
        <v>32</v>
      </c>
      <c r="D925" s="52" t="s">
        <v>498</v>
      </c>
      <c r="E925" s="40">
        <v>610</v>
      </c>
      <c r="F925" s="35">
        <v>574</v>
      </c>
      <c r="G925" s="35"/>
      <c r="H925" s="36"/>
      <c r="I925" s="36"/>
      <c r="J925" s="36"/>
      <c r="K925" s="37"/>
      <c r="L925" s="35">
        <f>F925+H925+I925+J925+K925</f>
        <v>574</v>
      </c>
      <c r="M925" s="35">
        <f>G925+K925</f>
        <v>0</v>
      </c>
      <c r="N925" s="36"/>
      <c r="O925" s="36"/>
      <c r="P925" s="36"/>
      <c r="Q925" s="37"/>
      <c r="R925" s="35">
        <f>L925+N925+O925+P925+Q925</f>
        <v>574</v>
      </c>
      <c r="S925" s="35">
        <f>M925+Q925</f>
        <v>0</v>
      </c>
      <c r="T925" s="36"/>
      <c r="U925" s="36"/>
      <c r="V925" s="36"/>
      <c r="W925" s="37"/>
      <c r="X925" s="35">
        <f>R925+T925+U925+V925+W925</f>
        <v>574</v>
      </c>
      <c r="Y925" s="35">
        <f>S925+W925</f>
        <v>0</v>
      </c>
    </row>
    <row r="926" spans="1:25" s="41" customFormat="1" ht="49.5">
      <c r="A926" s="134" t="s">
        <v>499</v>
      </c>
      <c r="B926" s="33" t="s">
        <v>210</v>
      </c>
      <c r="C926" s="33" t="s">
        <v>32</v>
      </c>
      <c r="D926" s="52" t="s">
        <v>500</v>
      </c>
      <c r="E926" s="33"/>
      <c r="F926" s="35">
        <f>F927+F931+F938+F935</f>
        <v>361830</v>
      </c>
      <c r="G926" s="35">
        <f>G927+G931+G938+G935</f>
        <v>0</v>
      </c>
      <c r="H926" s="35">
        <f t="shared" ref="H926:M926" si="758">H927+H931+H938+H935</f>
        <v>0</v>
      </c>
      <c r="I926" s="35">
        <f t="shared" si="758"/>
        <v>0</v>
      </c>
      <c r="J926" s="35">
        <f t="shared" si="758"/>
        <v>0</v>
      </c>
      <c r="K926" s="35">
        <f t="shared" si="758"/>
        <v>0</v>
      </c>
      <c r="L926" s="35">
        <f t="shared" si="758"/>
        <v>361830</v>
      </c>
      <c r="M926" s="35">
        <f t="shared" si="758"/>
        <v>0</v>
      </c>
      <c r="N926" s="35">
        <f t="shared" ref="N926:S926" si="759">N927+N931+N938+N935</f>
        <v>0</v>
      </c>
      <c r="O926" s="35">
        <f t="shared" si="759"/>
        <v>0</v>
      </c>
      <c r="P926" s="35">
        <f t="shared" si="759"/>
        <v>0</v>
      </c>
      <c r="Q926" s="35">
        <f t="shared" si="759"/>
        <v>0</v>
      </c>
      <c r="R926" s="35">
        <f t="shared" si="759"/>
        <v>361830</v>
      </c>
      <c r="S926" s="35">
        <f t="shared" si="759"/>
        <v>0</v>
      </c>
      <c r="T926" s="35">
        <f t="shared" ref="T926:Y926" si="760">T927+T931+T938+T935</f>
        <v>0</v>
      </c>
      <c r="U926" s="35">
        <f t="shared" si="760"/>
        <v>0</v>
      </c>
      <c r="V926" s="35">
        <f t="shared" si="760"/>
        <v>0</v>
      </c>
      <c r="W926" s="35">
        <f t="shared" si="760"/>
        <v>0</v>
      </c>
      <c r="X926" s="35">
        <f t="shared" si="760"/>
        <v>361830</v>
      </c>
      <c r="Y926" s="35">
        <f t="shared" si="760"/>
        <v>0</v>
      </c>
    </row>
    <row r="927" spans="1:25" s="41" customFormat="1" ht="33">
      <c r="A927" s="135" t="s">
        <v>95</v>
      </c>
      <c r="B927" s="33" t="s">
        <v>210</v>
      </c>
      <c r="C927" s="33" t="s">
        <v>32</v>
      </c>
      <c r="D927" s="52" t="s">
        <v>501</v>
      </c>
      <c r="E927" s="33"/>
      <c r="F927" s="35">
        <f t="shared" ref="F927:U939" si="761">F928</f>
        <v>354021</v>
      </c>
      <c r="G927" s="35">
        <f t="shared" si="761"/>
        <v>0</v>
      </c>
      <c r="H927" s="35">
        <f t="shared" si="761"/>
        <v>0</v>
      </c>
      <c r="I927" s="35">
        <f t="shared" si="761"/>
        <v>0</v>
      </c>
      <c r="J927" s="35">
        <f t="shared" si="761"/>
        <v>0</v>
      </c>
      <c r="K927" s="35">
        <f t="shared" si="761"/>
        <v>0</v>
      </c>
      <c r="L927" s="35">
        <f t="shared" si="761"/>
        <v>354021</v>
      </c>
      <c r="M927" s="35">
        <f t="shared" si="761"/>
        <v>0</v>
      </c>
      <c r="N927" s="35">
        <f t="shared" si="761"/>
        <v>0</v>
      </c>
      <c r="O927" s="35">
        <f t="shared" si="761"/>
        <v>0</v>
      </c>
      <c r="P927" s="35">
        <f t="shared" si="761"/>
        <v>0</v>
      </c>
      <c r="Q927" s="35">
        <f t="shared" si="761"/>
        <v>0</v>
      </c>
      <c r="R927" s="35">
        <f t="shared" si="761"/>
        <v>354021</v>
      </c>
      <c r="S927" s="35">
        <f t="shared" si="761"/>
        <v>0</v>
      </c>
      <c r="T927" s="35">
        <f t="shared" si="761"/>
        <v>0</v>
      </c>
      <c r="U927" s="35">
        <f t="shared" si="761"/>
        <v>0</v>
      </c>
      <c r="V927" s="35">
        <f t="shared" ref="T927:Y939" si="762">V928</f>
        <v>0</v>
      </c>
      <c r="W927" s="35">
        <f t="shared" si="762"/>
        <v>0</v>
      </c>
      <c r="X927" s="35">
        <f t="shared" si="762"/>
        <v>354021</v>
      </c>
      <c r="Y927" s="35">
        <f t="shared" si="762"/>
        <v>0</v>
      </c>
    </row>
    <row r="928" spans="1:25" s="41" customFormat="1" ht="16.5">
      <c r="A928" s="134" t="s">
        <v>491</v>
      </c>
      <c r="B928" s="33" t="s">
        <v>210</v>
      </c>
      <c r="C928" s="33" t="s">
        <v>32</v>
      </c>
      <c r="D928" s="52" t="s">
        <v>502</v>
      </c>
      <c r="E928" s="33"/>
      <c r="F928" s="35">
        <f t="shared" si="761"/>
        <v>354021</v>
      </c>
      <c r="G928" s="35">
        <f t="shared" si="761"/>
        <v>0</v>
      </c>
      <c r="H928" s="35">
        <f t="shared" si="761"/>
        <v>0</v>
      </c>
      <c r="I928" s="35">
        <f t="shared" si="761"/>
        <v>0</v>
      </c>
      <c r="J928" s="35">
        <f t="shared" si="761"/>
        <v>0</v>
      </c>
      <c r="K928" s="35">
        <f t="shared" si="761"/>
        <v>0</v>
      </c>
      <c r="L928" s="35">
        <f t="shared" si="761"/>
        <v>354021</v>
      </c>
      <c r="M928" s="35">
        <f t="shared" si="761"/>
        <v>0</v>
      </c>
      <c r="N928" s="35">
        <f t="shared" si="761"/>
        <v>0</v>
      </c>
      <c r="O928" s="35">
        <f t="shared" si="761"/>
        <v>0</v>
      </c>
      <c r="P928" s="35">
        <f t="shared" si="761"/>
        <v>0</v>
      </c>
      <c r="Q928" s="35">
        <f t="shared" si="761"/>
        <v>0</v>
      </c>
      <c r="R928" s="35">
        <f t="shared" si="761"/>
        <v>354021</v>
      </c>
      <c r="S928" s="35">
        <f t="shared" si="761"/>
        <v>0</v>
      </c>
      <c r="T928" s="35">
        <f t="shared" si="762"/>
        <v>0</v>
      </c>
      <c r="U928" s="35">
        <f t="shared" si="762"/>
        <v>0</v>
      </c>
      <c r="V928" s="35">
        <f t="shared" si="762"/>
        <v>0</v>
      </c>
      <c r="W928" s="35">
        <f t="shared" si="762"/>
        <v>0</v>
      </c>
      <c r="X928" s="35">
        <f t="shared" si="762"/>
        <v>354021</v>
      </c>
      <c r="Y928" s="35">
        <f t="shared" si="762"/>
        <v>0</v>
      </c>
    </row>
    <row r="929" spans="1:25" s="41" customFormat="1" ht="49.5">
      <c r="A929" s="134" t="s">
        <v>99</v>
      </c>
      <c r="B929" s="33" t="s">
        <v>210</v>
      </c>
      <c r="C929" s="33" t="s">
        <v>32</v>
      </c>
      <c r="D929" s="52" t="s">
        <v>502</v>
      </c>
      <c r="E929" s="40">
        <v>600</v>
      </c>
      <c r="F929" s="35">
        <f t="shared" si="761"/>
        <v>354021</v>
      </c>
      <c r="G929" s="35">
        <f t="shared" si="761"/>
        <v>0</v>
      </c>
      <c r="H929" s="35">
        <f t="shared" si="761"/>
        <v>0</v>
      </c>
      <c r="I929" s="35">
        <f t="shared" si="761"/>
        <v>0</v>
      </c>
      <c r="J929" s="35">
        <f t="shared" si="761"/>
        <v>0</v>
      </c>
      <c r="K929" s="35">
        <f t="shared" si="761"/>
        <v>0</v>
      </c>
      <c r="L929" s="35">
        <f t="shared" si="761"/>
        <v>354021</v>
      </c>
      <c r="M929" s="35">
        <f t="shared" si="761"/>
        <v>0</v>
      </c>
      <c r="N929" s="35">
        <f t="shared" si="761"/>
        <v>0</v>
      </c>
      <c r="O929" s="35">
        <f t="shared" si="761"/>
        <v>0</v>
      </c>
      <c r="P929" s="35">
        <f t="shared" si="761"/>
        <v>0</v>
      </c>
      <c r="Q929" s="35">
        <f t="shared" si="761"/>
        <v>0</v>
      </c>
      <c r="R929" s="35">
        <f t="shared" si="761"/>
        <v>354021</v>
      </c>
      <c r="S929" s="35">
        <f t="shared" si="761"/>
        <v>0</v>
      </c>
      <c r="T929" s="35">
        <f t="shared" si="762"/>
        <v>0</v>
      </c>
      <c r="U929" s="35">
        <f t="shared" si="762"/>
        <v>0</v>
      </c>
      <c r="V929" s="35">
        <f t="shared" si="762"/>
        <v>0</v>
      </c>
      <c r="W929" s="35">
        <f t="shared" si="762"/>
        <v>0</v>
      </c>
      <c r="X929" s="35">
        <f t="shared" si="762"/>
        <v>354021</v>
      </c>
      <c r="Y929" s="35">
        <f t="shared" si="762"/>
        <v>0</v>
      </c>
    </row>
    <row r="930" spans="1:25" s="41" customFormat="1" ht="16.5">
      <c r="A930" s="134" t="s">
        <v>181</v>
      </c>
      <c r="B930" s="33" t="s">
        <v>210</v>
      </c>
      <c r="C930" s="33" t="s">
        <v>32</v>
      </c>
      <c r="D930" s="52" t="s">
        <v>502</v>
      </c>
      <c r="E930" s="40">
        <v>610</v>
      </c>
      <c r="F930" s="35">
        <v>354021</v>
      </c>
      <c r="G930" s="35"/>
      <c r="H930" s="36"/>
      <c r="I930" s="36"/>
      <c r="J930" s="36"/>
      <c r="K930" s="37"/>
      <c r="L930" s="35">
        <f>F930+H930+I930+J930+K930</f>
        <v>354021</v>
      </c>
      <c r="M930" s="35">
        <f>G930+K930</f>
        <v>0</v>
      </c>
      <c r="N930" s="36"/>
      <c r="O930" s="36"/>
      <c r="P930" s="36"/>
      <c r="Q930" s="37"/>
      <c r="R930" s="35">
        <f>L930+N930+O930+P930+Q930</f>
        <v>354021</v>
      </c>
      <c r="S930" s="35">
        <f>M930+Q930</f>
        <v>0</v>
      </c>
      <c r="T930" s="36"/>
      <c r="U930" s="36"/>
      <c r="V930" s="36"/>
      <c r="W930" s="37"/>
      <c r="X930" s="35">
        <f>R930+T930+U930+V930+W930</f>
        <v>354021</v>
      </c>
      <c r="Y930" s="35">
        <f>S930+W930</f>
        <v>0</v>
      </c>
    </row>
    <row r="931" spans="1:25" s="41" customFormat="1" ht="16.5">
      <c r="A931" s="42" t="s">
        <v>85</v>
      </c>
      <c r="B931" s="33" t="s">
        <v>210</v>
      </c>
      <c r="C931" s="33" t="s">
        <v>32</v>
      </c>
      <c r="D931" s="52" t="s">
        <v>503</v>
      </c>
      <c r="E931" s="33"/>
      <c r="F931" s="35">
        <f t="shared" si="761"/>
        <v>7809</v>
      </c>
      <c r="G931" s="35">
        <f t="shared" si="761"/>
        <v>0</v>
      </c>
      <c r="H931" s="35">
        <f t="shared" si="761"/>
        <v>0</v>
      </c>
      <c r="I931" s="35">
        <f t="shared" si="761"/>
        <v>0</v>
      </c>
      <c r="J931" s="35">
        <f t="shared" si="761"/>
        <v>0</v>
      </c>
      <c r="K931" s="35">
        <f t="shared" si="761"/>
        <v>0</v>
      </c>
      <c r="L931" s="35">
        <f t="shared" si="761"/>
        <v>7809</v>
      </c>
      <c r="M931" s="35">
        <f t="shared" si="761"/>
        <v>0</v>
      </c>
      <c r="N931" s="35">
        <f t="shared" si="761"/>
        <v>0</v>
      </c>
      <c r="O931" s="35">
        <f t="shared" si="761"/>
        <v>0</v>
      </c>
      <c r="P931" s="35">
        <f t="shared" si="761"/>
        <v>0</v>
      </c>
      <c r="Q931" s="35">
        <f t="shared" si="761"/>
        <v>0</v>
      </c>
      <c r="R931" s="35">
        <f t="shared" si="761"/>
        <v>7809</v>
      </c>
      <c r="S931" s="35">
        <f t="shared" si="761"/>
        <v>0</v>
      </c>
      <c r="T931" s="35">
        <f t="shared" si="762"/>
        <v>0</v>
      </c>
      <c r="U931" s="35">
        <f t="shared" si="762"/>
        <v>0</v>
      </c>
      <c r="V931" s="35">
        <f t="shared" si="762"/>
        <v>0</v>
      </c>
      <c r="W931" s="35">
        <f t="shared" si="762"/>
        <v>0</v>
      </c>
      <c r="X931" s="35">
        <f t="shared" si="762"/>
        <v>7809</v>
      </c>
      <c r="Y931" s="35">
        <f t="shared" si="762"/>
        <v>0</v>
      </c>
    </row>
    <row r="932" spans="1:25" s="41" customFormat="1" ht="26.25" customHeight="1">
      <c r="A932" s="42" t="s">
        <v>493</v>
      </c>
      <c r="B932" s="33" t="s">
        <v>210</v>
      </c>
      <c r="C932" s="33" t="s">
        <v>32</v>
      </c>
      <c r="D932" s="52" t="s">
        <v>504</v>
      </c>
      <c r="E932" s="33"/>
      <c r="F932" s="35">
        <f t="shared" si="761"/>
        <v>7809</v>
      </c>
      <c r="G932" s="35">
        <f t="shared" si="761"/>
        <v>0</v>
      </c>
      <c r="H932" s="35">
        <f t="shared" si="761"/>
        <v>0</v>
      </c>
      <c r="I932" s="35">
        <f t="shared" si="761"/>
        <v>0</v>
      </c>
      <c r="J932" s="35">
        <f t="shared" si="761"/>
        <v>0</v>
      </c>
      <c r="K932" s="35">
        <f t="shared" si="761"/>
        <v>0</v>
      </c>
      <c r="L932" s="35">
        <f t="shared" si="761"/>
        <v>7809</v>
      </c>
      <c r="M932" s="35">
        <f t="shared" si="761"/>
        <v>0</v>
      </c>
      <c r="N932" s="35">
        <f t="shared" si="761"/>
        <v>0</v>
      </c>
      <c r="O932" s="35">
        <f t="shared" si="761"/>
        <v>0</v>
      </c>
      <c r="P932" s="35">
        <f t="shared" si="761"/>
        <v>0</v>
      </c>
      <c r="Q932" s="35">
        <f t="shared" si="761"/>
        <v>0</v>
      </c>
      <c r="R932" s="35">
        <f t="shared" si="761"/>
        <v>7809</v>
      </c>
      <c r="S932" s="35">
        <f t="shared" si="761"/>
        <v>0</v>
      </c>
      <c r="T932" s="35">
        <f t="shared" si="762"/>
        <v>0</v>
      </c>
      <c r="U932" s="35">
        <f t="shared" si="762"/>
        <v>0</v>
      </c>
      <c r="V932" s="35">
        <f t="shared" si="762"/>
        <v>0</v>
      </c>
      <c r="W932" s="35">
        <f t="shared" si="762"/>
        <v>0</v>
      </c>
      <c r="X932" s="35">
        <f t="shared" si="762"/>
        <v>7809</v>
      </c>
      <c r="Y932" s="35">
        <f t="shared" si="762"/>
        <v>0</v>
      </c>
    </row>
    <row r="933" spans="1:25" s="41" customFormat="1" ht="49.5">
      <c r="A933" s="42" t="s">
        <v>99</v>
      </c>
      <c r="B933" s="33" t="s">
        <v>210</v>
      </c>
      <c r="C933" s="33" t="s">
        <v>32</v>
      </c>
      <c r="D933" s="52" t="s">
        <v>504</v>
      </c>
      <c r="E933" s="40">
        <v>600</v>
      </c>
      <c r="F933" s="35">
        <f t="shared" si="761"/>
        <v>7809</v>
      </c>
      <c r="G933" s="35">
        <f t="shared" si="761"/>
        <v>0</v>
      </c>
      <c r="H933" s="35">
        <f t="shared" si="761"/>
        <v>0</v>
      </c>
      <c r="I933" s="35">
        <f t="shared" si="761"/>
        <v>0</v>
      </c>
      <c r="J933" s="35">
        <f t="shared" si="761"/>
        <v>0</v>
      </c>
      <c r="K933" s="35">
        <f t="shared" si="761"/>
        <v>0</v>
      </c>
      <c r="L933" s="35">
        <f t="shared" si="761"/>
        <v>7809</v>
      </c>
      <c r="M933" s="35">
        <f t="shared" si="761"/>
        <v>0</v>
      </c>
      <c r="N933" s="35">
        <f t="shared" si="761"/>
        <v>0</v>
      </c>
      <c r="O933" s="35">
        <f t="shared" si="761"/>
        <v>0</v>
      </c>
      <c r="P933" s="35">
        <f t="shared" si="761"/>
        <v>0</v>
      </c>
      <c r="Q933" s="35">
        <f t="shared" si="761"/>
        <v>0</v>
      </c>
      <c r="R933" s="35">
        <f t="shared" si="761"/>
        <v>7809</v>
      </c>
      <c r="S933" s="35">
        <f t="shared" si="761"/>
        <v>0</v>
      </c>
      <c r="T933" s="35">
        <f t="shared" si="762"/>
        <v>0</v>
      </c>
      <c r="U933" s="35">
        <f t="shared" si="762"/>
        <v>0</v>
      </c>
      <c r="V933" s="35">
        <f t="shared" si="762"/>
        <v>0</v>
      </c>
      <c r="W933" s="35">
        <f t="shared" si="762"/>
        <v>0</v>
      </c>
      <c r="X933" s="35">
        <f t="shared" si="762"/>
        <v>7809</v>
      </c>
      <c r="Y933" s="35">
        <f t="shared" si="762"/>
        <v>0</v>
      </c>
    </row>
    <row r="934" spans="1:25" s="41" customFormat="1" ht="16.5">
      <c r="A934" s="42" t="s">
        <v>181</v>
      </c>
      <c r="B934" s="33" t="s">
        <v>210</v>
      </c>
      <c r="C934" s="33" t="s">
        <v>32</v>
      </c>
      <c r="D934" s="52" t="s">
        <v>504</v>
      </c>
      <c r="E934" s="40">
        <v>610</v>
      </c>
      <c r="F934" s="35">
        <v>7809</v>
      </c>
      <c r="G934" s="35"/>
      <c r="H934" s="36"/>
      <c r="I934" s="36"/>
      <c r="J934" s="36"/>
      <c r="K934" s="37"/>
      <c r="L934" s="35">
        <f>F934+H934+I934+J934+K934</f>
        <v>7809</v>
      </c>
      <c r="M934" s="35">
        <f>G934+K934</f>
        <v>0</v>
      </c>
      <c r="N934" s="36"/>
      <c r="O934" s="36"/>
      <c r="P934" s="36"/>
      <c r="Q934" s="37"/>
      <c r="R934" s="35">
        <f>L934+N934+O934+P934+Q934</f>
        <v>7809</v>
      </c>
      <c r="S934" s="35">
        <f>M934+Q934</f>
        <v>0</v>
      </c>
      <c r="T934" s="36"/>
      <c r="U934" s="36"/>
      <c r="V934" s="36"/>
      <c r="W934" s="37"/>
      <c r="X934" s="35">
        <f>R934+T934+U934+V934+W934</f>
        <v>7809</v>
      </c>
      <c r="Y934" s="35">
        <f>S934+W934</f>
        <v>0</v>
      </c>
    </row>
    <row r="935" spans="1:25" s="51" customFormat="1" ht="66" hidden="1">
      <c r="A935" s="120" t="s">
        <v>505</v>
      </c>
      <c r="B935" s="33" t="s">
        <v>210</v>
      </c>
      <c r="C935" s="33" t="s">
        <v>32</v>
      </c>
      <c r="D935" s="77" t="s">
        <v>506</v>
      </c>
      <c r="E935" s="77"/>
      <c r="F935" s="35">
        <f t="shared" si="761"/>
        <v>0</v>
      </c>
      <c r="G935" s="35">
        <f t="shared" si="761"/>
        <v>0</v>
      </c>
      <c r="H935" s="56">
        <f t="shared" si="761"/>
        <v>0</v>
      </c>
      <c r="I935" s="56">
        <f t="shared" si="761"/>
        <v>0</v>
      </c>
      <c r="J935" s="56">
        <f t="shared" si="761"/>
        <v>0</v>
      </c>
      <c r="K935" s="56">
        <f t="shared" si="761"/>
        <v>0</v>
      </c>
      <c r="L935" s="56">
        <f t="shared" si="761"/>
        <v>0</v>
      </c>
      <c r="M935" s="56">
        <f t="shared" si="761"/>
        <v>0</v>
      </c>
      <c r="N935" s="56">
        <f t="shared" si="761"/>
        <v>0</v>
      </c>
      <c r="O935" s="56">
        <f t="shared" si="761"/>
        <v>0</v>
      </c>
      <c r="P935" s="56">
        <f t="shared" si="761"/>
        <v>0</v>
      </c>
      <c r="Q935" s="56">
        <f t="shared" si="761"/>
        <v>0</v>
      </c>
      <c r="R935" s="56">
        <f t="shared" si="761"/>
        <v>0</v>
      </c>
      <c r="S935" s="56">
        <f t="shared" si="761"/>
        <v>0</v>
      </c>
      <c r="T935" s="56">
        <f t="shared" si="762"/>
        <v>0</v>
      </c>
      <c r="U935" s="56">
        <f t="shared" si="762"/>
        <v>0</v>
      </c>
      <c r="V935" s="56">
        <f t="shared" si="762"/>
        <v>0</v>
      </c>
      <c r="W935" s="56">
        <f t="shared" si="762"/>
        <v>0</v>
      </c>
      <c r="X935" s="56">
        <f t="shared" si="762"/>
        <v>0</v>
      </c>
      <c r="Y935" s="56">
        <f t="shared" si="762"/>
        <v>0</v>
      </c>
    </row>
    <row r="936" spans="1:25" s="51" customFormat="1" ht="33" hidden="1">
      <c r="A936" s="61" t="s">
        <v>507</v>
      </c>
      <c r="B936" s="33" t="s">
        <v>210</v>
      </c>
      <c r="C936" s="33" t="s">
        <v>32</v>
      </c>
      <c r="D936" s="77" t="s">
        <v>506</v>
      </c>
      <c r="E936" s="79">
        <v>400</v>
      </c>
      <c r="F936" s="35">
        <f t="shared" si="761"/>
        <v>0</v>
      </c>
      <c r="G936" s="35">
        <f t="shared" si="761"/>
        <v>0</v>
      </c>
      <c r="H936" s="56">
        <f t="shared" si="761"/>
        <v>0</v>
      </c>
      <c r="I936" s="56">
        <f t="shared" si="761"/>
        <v>0</v>
      </c>
      <c r="J936" s="56">
        <f t="shared" si="761"/>
        <v>0</v>
      </c>
      <c r="K936" s="56">
        <f t="shared" si="761"/>
        <v>0</v>
      </c>
      <c r="L936" s="56">
        <f t="shared" si="761"/>
        <v>0</v>
      </c>
      <c r="M936" s="56">
        <f t="shared" si="761"/>
        <v>0</v>
      </c>
      <c r="N936" s="56">
        <f t="shared" si="761"/>
        <v>0</v>
      </c>
      <c r="O936" s="56">
        <f t="shared" si="761"/>
        <v>0</v>
      </c>
      <c r="P936" s="56">
        <f t="shared" si="761"/>
        <v>0</v>
      </c>
      <c r="Q936" s="56">
        <f t="shared" si="761"/>
        <v>0</v>
      </c>
      <c r="R936" s="56">
        <f t="shared" si="761"/>
        <v>0</v>
      </c>
      <c r="S936" s="56">
        <f t="shared" si="761"/>
        <v>0</v>
      </c>
      <c r="T936" s="56">
        <f t="shared" si="762"/>
        <v>0</v>
      </c>
      <c r="U936" s="56">
        <f t="shared" si="762"/>
        <v>0</v>
      </c>
      <c r="V936" s="56">
        <f t="shared" si="762"/>
        <v>0</v>
      </c>
      <c r="W936" s="56">
        <f t="shared" si="762"/>
        <v>0</v>
      </c>
      <c r="X936" s="56">
        <f t="shared" si="762"/>
        <v>0</v>
      </c>
      <c r="Y936" s="56">
        <f t="shared" si="762"/>
        <v>0</v>
      </c>
    </row>
    <row r="937" spans="1:25" s="51" customFormat="1" ht="132" hidden="1">
      <c r="A937" s="48" t="s">
        <v>508</v>
      </c>
      <c r="B937" s="33" t="s">
        <v>210</v>
      </c>
      <c r="C937" s="33" t="s">
        <v>32</v>
      </c>
      <c r="D937" s="77" t="s">
        <v>506</v>
      </c>
      <c r="E937" s="79">
        <v>460</v>
      </c>
      <c r="F937" s="35"/>
      <c r="G937" s="35"/>
      <c r="H937" s="36"/>
      <c r="I937" s="36"/>
      <c r="J937" s="36"/>
      <c r="K937" s="37"/>
      <c r="L937" s="35">
        <f>F937+H937+I937+J937+K937</f>
        <v>0</v>
      </c>
      <c r="M937" s="35">
        <f>G937+K937</f>
        <v>0</v>
      </c>
      <c r="N937" s="36"/>
      <c r="O937" s="36"/>
      <c r="P937" s="36"/>
      <c r="Q937" s="37"/>
      <c r="R937" s="35">
        <f>L937+N937+O937+P937+Q937</f>
        <v>0</v>
      </c>
      <c r="S937" s="35">
        <f>M937+Q937</f>
        <v>0</v>
      </c>
      <c r="T937" s="36"/>
      <c r="U937" s="36"/>
      <c r="V937" s="36"/>
      <c r="W937" s="37"/>
      <c r="X937" s="35">
        <f>R937+T937+U937+V937+W937</f>
        <v>0</v>
      </c>
      <c r="Y937" s="35">
        <f>S937+W937</f>
        <v>0</v>
      </c>
    </row>
    <row r="938" spans="1:25" s="51" customFormat="1" ht="82.5" hidden="1">
      <c r="A938" s="32" t="s">
        <v>495</v>
      </c>
      <c r="B938" s="33" t="s">
        <v>210</v>
      </c>
      <c r="C938" s="33" t="s">
        <v>32</v>
      </c>
      <c r="D938" s="77" t="s">
        <v>509</v>
      </c>
      <c r="E938" s="77"/>
      <c r="F938" s="35">
        <f t="shared" si="761"/>
        <v>0</v>
      </c>
      <c r="G938" s="35">
        <f t="shared" si="761"/>
        <v>0</v>
      </c>
      <c r="H938" s="56">
        <f t="shared" si="761"/>
        <v>0</v>
      </c>
      <c r="I938" s="56">
        <f t="shared" si="761"/>
        <v>0</v>
      </c>
      <c r="J938" s="56">
        <f t="shared" si="761"/>
        <v>0</v>
      </c>
      <c r="K938" s="56">
        <f t="shared" si="761"/>
        <v>0</v>
      </c>
      <c r="L938" s="56">
        <f t="shared" si="761"/>
        <v>0</v>
      </c>
      <c r="M938" s="56">
        <f t="shared" si="761"/>
        <v>0</v>
      </c>
      <c r="N938" s="56">
        <f t="shared" si="761"/>
        <v>0</v>
      </c>
      <c r="O938" s="56">
        <f t="shared" si="761"/>
        <v>0</v>
      </c>
      <c r="P938" s="56">
        <f t="shared" si="761"/>
        <v>0</v>
      </c>
      <c r="Q938" s="56">
        <f t="shared" si="761"/>
        <v>0</v>
      </c>
      <c r="R938" s="56">
        <f t="shared" si="761"/>
        <v>0</v>
      </c>
      <c r="S938" s="56">
        <f t="shared" si="761"/>
        <v>0</v>
      </c>
      <c r="T938" s="56">
        <f t="shared" si="762"/>
        <v>0</v>
      </c>
      <c r="U938" s="56">
        <f t="shared" si="762"/>
        <v>0</v>
      </c>
      <c r="V938" s="56">
        <f t="shared" si="762"/>
        <v>0</v>
      </c>
      <c r="W938" s="56">
        <f t="shared" si="762"/>
        <v>0</v>
      </c>
      <c r="X938" s="56">
        <f t="shared" si="762"/>
        <v>0</v>
      </c>
      <c r="Y938" s="56">
        <f t="shared" si="762"/>
        <v>0</v>
      </c>
    </row>
    <row r="939" spans="1:25" s="51" customFormat="1" ht="49.5" hidden="1">
      <c r="A939" s="32" t="s">
        <v>99</v>
      </c>
      <c r="B939" s="33" t="s">
        <v>210</v>
      </c>
      <c r="C939" s="33" t="s">
        <v>32</v>
      </c>
      <c r="D939" s="77" t="s">
        <v>509</v>
      </c>
      <c r="E939" s="79">
        <v>600</v>
      </c>
      <c r="F939" s="35">
        <f t="shared" si="761"/>
        <v>0</v>
      </c>
      <c r="G939" s="35">
        <f t="shared" si="761"/>
        <v>0</v>
      </c>
      <c r="H939" s="56">
        <f t="shared" si="761"/>
        <v>0</v>
      </c>
      <c r="I939" s="56">
        <f t="shared" si="761"/>
        <v>0</v>
      </c>
      <c r="J939" s="56">
        <f t="shared" si="761"/>
        <v>0</v>
      </c>
      <c r="K939" s="56">
        <f t="shared" si="761"/>
        <v>0</v>
      </c>
      <c r="L939" s="56">
        <f t="shared" si="761"/>
        <v>0</v>
      </c>
      <c r="M939" s="56">
        <f t="shared" si="761"/>
        <v>0</v>
      </c>
      <c r="N939" s="56">
        <f t="shared" si="761"/>
        <v>0</v>
      </c>
      <c r="O939" s="56">
        <f t="shared" si="761"/>
        <v>0</v>
      </c>
      <c r="P939" s="56">
        <f t="shared" si="761"/>
        <v>0</v>
      </c>
      <c r="Q939" s="56">
        <f t="shared" si="761"/>
        <v>0</v>
      </c>
      <c r="R939" s="56">
        <f t="shared" si="761"/>
        <v>0</v>
      </c>
      <c r="S939" s="56">
        <f t="shared" si="761"/>
        <v>0</v>
      </c>
      <c r="T939" s="56">
        <f t="shared" si="762"/>
        <v>0</v>
      </c>
      <c r="U939" s="56">
        <f t="shared" si="762"/>
        <v>0</v>
      </c>
      <c r="V939" s="56">
        <f t="shared" si="762"/>
        <v>0</v>
      </c>
      <c r="W939" s="56">
        <f t="shared" si="762"/>
        <v>0</v>
      </c>
      <c r="X939" s="56">
        <f t="shared" si="762"/>
        <v>0</v>
      </c>
      <c r="Y939" s="56">
        <f t="shared" si="762"/>
        <v>0</v>
      </c>
    </row>
    <row r="940" spans="1:25" s="51" customFormat="1" ht="16.5" hidden="1">
      <c r="A940" s="32" t="s">
        <v>181</v>
      </c>
      <c r="B940" s="33" t="s">
        <v>210</v>
      </c>
      <c r="C940" s="33" t="s">
        <v>32</v>
      </c>
      <c r="D940" s="77" t="s">
        <v>509</v>
      </c>
      <c r="E940" s="79">
        <v>610</v>
      </c>
      <c r="F940" s="35"/>
      <c r="G940" s="35"/>
      <c r="H940" s="36"/>
      <c r="I940" s="36"/>
      <c r="J940" s="36"/>
      <c r="K940" s="37"/>
      <c r="L940" s="35">
        <f>F940+H940+I940+J940+K940</f>
        <v>0</v>
      </c>
      <c r="M940" s="35">
        <f>G940+K940</f>
        <v>0</v>
      </c>
      <c r="N940" s="36"/>
      <c r="O940" s="36"/>
      <c r="P940" s="36"/>
      <c r="Q940" s="37"/>
      <c r="R940" s="35">
        <f>L940+N940+O940+P940+Q940</f>
        <v>0</v>
      </c>
      <c r="S940" s="35">
        <f>M940+Q940</f>
        <v>0</v>
      </c>
      <c r="T940" s="36"/>
      <c r="U940" s="36"/>
      <c r="V940" s="36"/>
      <c r="W940" s="37"/>
      <c r="X940" s="35">
        <f>R940+T940+U940+V940+W940</f>
        <v>0</v>
      </c>
      <c r="Y940" s="35">
        <f>S940+W940</f>
        <v>0</v>
      </c>
    </row>
    <row r="941" spans="1:25" s="41" customFormat="1" ht="50.25">
      <c r="A941" s="32" t="s">
        <v>424</v>
      </c>
      <c r="B941" s="33" t="s">
        <v>210</v>
      </c>
      <c r="C941" s="33" t="s">
        <v>32</v>
      </c>
      <c r="D941" s="52" t="s">
        <v>425</v>
      </c>
      <c r="E941" s="33"/>
      <c r="F941" s="35">
        <f>F942+F946+F950+F957</f>
        <v>378796</v>
      </c>
      <c r="G941" s="35">
        <f>G942+G946+G950+G957</f>
        <v>0</v>
      </c>
      <c r="H941" s="35">
        <f t="shared" ref="H941:M941" si="763">H942+H946+H950+H957</f>
        <v>0</v>
      </c>
      <c r="I941" s="35">
        <f t="shared" si="763"/>
        <v>0</v>
      </c>
      <c r="J941" s="35">
        <f t="shared" si="763"/>
        <v>0</v>
      </c>
      <c r="K941" s="35">
        <f t="shared" si="763"/>
        <v>0</v>
      </c>
      <c r="L941" s="35">
        <f t="shared" si="763"/>
        <v>378796</v>
      </c>
      <c r="M941" s="35">
        <f t="shared" si="763"/>
        <v>0</v>
      </c>
      <c r="N941" s="35">
        <f t="shared" ref="N941:S941" si="764">N942+N946+N950+N957</f>
        <v>0</v>
      </c>
      <c r="O941" s="35">
        <f t="shared" si="764"/>
        <v>0</v>
      </c>
      <c r="P941" s="35">
        <f t="shared" si="764"/>
        <v>0</v>
      </c>
      <c r="Q941" s="35">
        <f t="shared" si="764"/>
        <v>0</v>
      </c>
      <c r="R941" s="35">
        <f t="shared" si="764"/>
        <v>378796</v>
      </c>
      <c r="S941" s="35">
        <f t="shared" si="764"/>
        <v>0</v>
      </c>
      <c r="T941" s="35">
        <f t="shared" ref="T941:Y941" si="765">T942+T946+T950+T957</f>
        <v>0</v>
      </c>
      <c r="U941" s="35">
        <f t="shared" si="765"/>
        <v>0</v>
      </c>
      <c r="V941" s="35">
        <f t="shared" si="765"/>
        <v>0</v>
      </c>
      <c r="W941" s="35">
        <f t="shared" si="765"/>
        <v>0</v>
      </c>
      <c r="X941" s="35">
        <f t="shared" si="765"/>
        <v>378796</v>
      </c>
      <c r="Y941" s="35">
        <f t="shared" si="765"/>
        <v>0</v>
      </c>
    </row>
    <row r="942" spans="1:25" s="41" customFormat="1" ht="33">
      <c r="A942" s="48" t="s">
        <v>95</v>
      </c>
      <c r="B942" s="33" t="s">
        <v>210</v>
      </c>
      <c r="C942" s="33" t="s">
        <v>32</v>
      </c>
      <c r="D942" s="52" t="s">
        <v>426</v>
      </c>
      <c r="E942" s="33"/>
      <c r="F942" s="35">
        <f t="shared" ref="F942:U944" si="766">F943</f>
        <v>376357</v>
      </c>
      <c r="G942" s="35">
        <f t="shared" si="766"/>
        <v>0</v>
      </c>
      <c r="H942" s="35">
        <f t="shared" si="766"/>
        <v>0</v>
      </c>
      <c r="I942" s="35">
        <f t="shared" si="766"/>
        <v>0</v>
      </c>
      <c r="J942" s="35">
        <f t="shared" si="766"/>
        <v>0</v>
      </c>
      <c r="K942" s="35">
        <f t="shared" si="766"/>
        <v>0</v>
      </c>
      <c r="L942" s="35">
        <f t="shared" si="766"/>
        <v>376357</v>
      </c>
      <c r="M942" s="35">
        <f t="shared" si="766"/>
        <v>0</v>
      </c>
      <c r="N942" s="35">
        <f t="shared" si="766"/>
        <v>0</v>
      </c>
      <c r="O942" s="35">
        <f t="shared" si="766"/>
        <v>0</v>
      </c>
      <c r="P942" s="35">
        <f t="shared" si="766"/>
        <v>0</v>
      </c>
      <c r="Q942" s="35">
        <f t="shared" si="766"/>
        <v>0</v>
      </c>
      <c r="R942" s="35">
        <f t="shared" si="766"/>
        <v>376357</v>
      </c>
      <c r="S942" s="35">
        <f t="shared" si="766"/>
        <v>0</v>
      </c>
      <c r="T942" s="35">
        <f t="shared" si="766"/>
        <v>0</v>
      </c>
      <c r="U942" s="35">
        <f t="shared" si="766"/>
        <v>0</v>
      </c>
      <c r="V942" s="35">
        <f t="shared" ref="T942:Y944" si="767">V943</f>
        <v>0</v>
      </c>
      <c r="W942" s="35">
        <f t="shared" si="767"/>
        <v>0</v>
      </c>
      <c r="X942" s="35">
        <f t="shared" si="767"/>
        <v>376357</v>
      </c>
      <c r="Y942" s="35">
        <f t="shared" si="767"/>
        <v>0</v>
      </c>
    </row>
    <row r="943" spans="1:25" s="41" customFormat="1" ht="16.5">
      <c r="A943" s="42" t="s">
        <v>491</v>
      </c>
      <c r="B943" s="77" t="s">
        <v>210</v>
      </c>
      <c r="C943" s="33" t="s">
        <v>32</v>
      </c>
      <c r="D943" s="77" t="s">
        <v>510</v>
      </c>
      <c r="E943" s="77"/>
      <c r="F943" s="35">
        <f t="shared" si="766"/>
        <v>376357</v>
      </c>
      <c r="G943" s="35">
        <f t="shared" si="766"/>
        <v>0</v>
      </c>
      <c r="H943" s="35">
        <f t="shared" si="766"/>
        <v>0</v>
      </c>
      <c r="I943" s="35">
        <f t="shared" si="766"/>
        <v>0</v>
      </c>
      <c r="J943" s="35">
        <f t="shared" si="766"/>
        <v>0</v>
      </c>
      <c r="K943" s="35">
        <f t="shared" si="766"/>
        <v>0</v>
      </c>
      <c r="L943" s="35">
        <f t="shared" si="766"/>
        <v>376357</v>
      </c>
      <c r="M943" s="35">
        <f t="shared" si="766"/>
        <v>0</v>
      </c>
      <c r="N943" s="35">
        <f t="shared" si="766"/>
        <v>0</v>
      </c>
      <c r="O943" s="35">
        <f t="shared" si="766"/>
        <v>0</v>
      </c>
      <c r="P943" s="35">
        <f t="shared" si="766"/>
        <v>0</v>
      </c>
      <c r="Q943" s="35">
        <f t="shared" si="766"/>
        <v>0</v>
      </c>
      <c r="R943" s="35">
        <f t="shared" si="766"/>
        <v>376357</v>
      </c>
      <c r="S943" s="35">
        <f t="shared" si="766"/>
        <v>0</v>
      </c>
      <c r="T943" s="35">
        <f t="shared" si="767"/>
        <v>0</v>
      </c>
      <c r="U943" s="35">
        <f t="shared" si="767"/>
        <v>0</v>
      </c>
      <c r="V943" s="35">
        <f t="shared" si="767"/>
        <v>0</v>
      </c>
      <c r="W943" s="35">
        <f t="shared" si="767"/>
        <v>0</v>
      </c>
      <c r="X943" s="35">
        <f t="shared" si="767"/>
        <v>376357</v>
      </c>
      <c r="Y943" s="35">
        <f t="shared" si="767"/>
        <v>0</v>
      </c>
    </row>
    <row r="944" spans="1:25" s="41" customFormat="1" ht="49.5">
      <c r="A944" s="42" t="s">
        <v>99</v>
      </c>
      <c r="B944" s="77" t="s">
        <v>210</v>
      </c>
      <c r="C944" s="33" t="s">
        <v>32</v>
      </c>
      <c r="D944" s="77" t="s">
        <v>510</v>
      </c>
      <c r="E944" s="77">
        <v>600</v>
      </c>
      <c r="F944" s="35">
        <f t="shared" si="766"/>
        <v>376357</v>
      </c>
      <c r="G944" s="35">
        <f t="shared" si="766"/>
        <v>0</v>
      </c>
      <c r="H944" s="35">
        <f t="shared" si="766"/>
        <v>0</v>
      </c>
      <c r="I944" s="35">
        <f t="shared" si="766"/>
        <v>0</v>
      </c>
      <c r="J944" s="35">
        <f t="shared" si="766"/>
        <v>0</v>
      </c>
      <c r="K944" s="35">
        <f t="shared" si="766"/>
        <v>0</v>
      </c>
      <c r="L944" s="35">
        <f t="shared" si="766"/>
        <v>376357</v>
      </c>
      <c r="M944" s="35">
        <f t="shared" si="766"/>
        <v>0</v>
      </c>
      <c r="N944" s="35">
        <f t="shared" si="766"/>
        <v>0</v>
      </c>
      <c r="O944" s="35">
        <f t="shared" si="766"/>
        <v>0</v>
      </c>
      <c r="P944" s="35">
        <f t="shared" si="766"/>
        <v>0</v>
      </c>
      <c r="Q944" s="35">
        <f t="shared" si="766"/>
        <v>0</v>
      </c>
      <c r="R944" s="35">
        <f t="shared" si="766"/>
        <v>376357</v>
      </c>
      <c r="S944" s="35">
        <f t="shared" si="766"/>
        <v>0</v>
      </c>
      <c r="T944" s="35">
        <f t="shared" si="767"/>
        <v>0</v>
      </c>
      <c r="U944" s="35">
        <f t="shared" si="767"/>
        <v>0</v>
      </c>
      <c r="V944" s="35">
        <f t="shared" si="767"/>
        <v>0</v>
      </c>
      <c r="W944" s="35">
        <f t="shared" si="767"/>
        <v>0</v>
      </c>
      <c r="X944" s="35">
        <f t="shared" si="767"/>
        <v>376357</v>
      </c>
      <c r="Y944" s="35">
        <f t="shared" si="767"/>
        <v>0</v>
      </c>
    </row>
    <row r="945" spans="1:25" s="41" customFormat="1" ht="16.5">
      <c r="A945" s="42" t="s">
        <v>181</v>
      </c>
      <c r="B945" s="77" t="s">
        <v>210</v>
      </c>
      <c r="C945" s="33" t="s">
        <v>32</v>
      </c>
      <c r="D945" s="77" t="s">
        <v>510</v>
      </c>
      <c r="E945" s="79">
        <v>610</v>
      </c>
      <c r="F945" s="35">
        <v>376357</v>
      </c>
      <c r="G945" s="35"/>
      <c r="H945" s="36"/>
      <c r="I945" s="36"/>
      <c r="J945" s="36"/>
      <c r="K945" s="37"/>
      <c r="L945" s="35">
        <f>F945+H945+I945+J945+K945</f>
        <v>376357</v>
      </c>
      <c r="M945" s="35">
        <f>G945+K945</f>
        <v>0</v>
      </c>
      <c r="N945" s="36"/>
      <c r="O945" s="36"/>
      <c r="P945" s="36"/>
      <c r="Q945" s="37"/>
      <c r="R945" s="35">
        <f>L945+N945+O945+P945+Q945</f>
        <v>376357</v>
      </c>
      <c r="S945" s="35">
        <f>M945+Q945</f>
        <v>0</v>
      </c>
      <c r="T945" s="36"/>
      <c r="U945" s="36"/>
      <c r="V945" s="36"/>
      <c r="W945" s="37"/>
      <c r="X945" s="35">
        <f>R945+T945+U945+V945+W945</f>
        <v>376357</v>
      </c>
      <c r="Y945" s="35">
        <f>S945+W945</f>
        <v>0</v>
      </c>
    </row>
    <row r="946" spans="1:25" s="41" customFormat="1" ht="16.5">
      <c r="A946" s="103" t="s">
        <v>85</v>
      </c>
      <c r="B946" s="33" t="s">
        <v>210</v>
      </c>
      <c r="C946" s="33" t="s">
        <v>32</v>
      </c>
      <c r="D946" s="52" t="s">
        <v>429</v>
      </c>
      <c r="E946" s="33"/>
      <c r="F946" s="35">
        <f t="shared" ref="F946:U948" si="768">F947</f>
        <v>2439</v>
      </c>
      <c r="G946" s="35">
        <f t="shared" si="768"/>
        <v>0</v>
      </c>
      <c r="H946" s="35">
        <f t="shared" si="768"/>
        <v>0</v>
      </c>
      <c r="I946" s="35">
        <f t="shared" si="768"/>
        <v>0</v>
      </c>
      <c r="J946" s="35">
        <f t="shared" si="768"/>
        <v>0</v>
      </c>
      <c r="K946" s="35">
        <f t="shared" si="768"/>
        <v>0</v>
      </c>
      <c r="L946" s="35">
        <f t="shared" si="768"/>
        <v>2439</v>
      </c>
      <c r="M946" s="35">
        <f t="shared" si="768"/>
        <v>0</v>
      </c>
      <c r="N946" s="35">
        <f t="shared" si="768"/>
        <v>0</v>
      </c>
      <c r="O946" s="35">
        <f t="shared" si="768"/>
        <v>0</v>
      </c>
      <c r="P946" s="35">
        <f t="shared" si="768"/>
        <v>0</v>
      </c>
      <c r="Q946" s="35">
        <f t="shared" si="768"/>
        <v>0</v>
      </c>
      <c r="R946" s="35">
        <f t="shared" si="768"/>
        <v>2439</v>
      </c>
      <c r="S946" s="35">
        <f t="shared" si="768"/>
        <v>0</v>
      </c>
      <c r="T946" s="35">
        <f t="shared" si="768"/>
        <v>0</v>
      </c>
      <c r="U946" s="35">
        <f t="shared" si="768"/>
        <v>0</v>
      </c>
      <c r="V946" s="35">
        <f t="shared" ref="T946:Y948" si="769">V947</f>
        <v>0</v>
      </c>
      <c r="W946" s="35">
        <f t="shared" si="769"/>
        <v>0</v>
      </c>
      <c r="X946" s="35">
        <f t="shared" si="769"/>
        <v>2439</v>
      </c>
      <c r="Y946" s="35">
        <f t="shared" si="769"/>
        <v>0</v>
      </c>
    </row>
    <row r="947" spans="1:25" s="41" customFormat="1" ht="25.5" customHeight="1">
      <c r="A947" s="42" t="s">
        <v>493</v>
      </c>
      <c r="B947" s="77" t="s">
        <v>210</v>
      </c>
      <c r="C947" s="33" t="s">
        <v>32</v>
      </c>
      <c r="D947" s="77" t="s">
        <v>511</v>
      </c>
      <c r="E947" s="77"/>
      <c r="F947" s="35">
        <f t="shared" si="768"/>
        <v>2439</v>
      </c>
      <c r="G947" s="35">
        <f t="shared" si="768"/>
        <v>0</v>
      </c>
      <c r="H947" s="35">
        <f t="shared" si="768"/>
        <v>0</v>
      </c>
      <c r="I947" s="35">
        <f t="shared" si="768"/>
        <v>0</v>
      </c>
      <c r="J947" s="35">
        <f t="shared" si="768"/>
        <v>0</v>
      </c>
      <c r="K947" s="35">
        <f t="shared" si="768"/>
        <v>0</v>
      </c>
      <c r="L947" s="35">
        <f t="shared" si="768"/>
        <v>2439</v>
      </c>
      <c r="M947" s="35">
        <f t="shared" si="768"/>
        <v>0</v>
      </c>
      <c r="N947" s="35">
        <f t="shared" si="768"/>
        <v>0</v>
      </c>
      <c r="O947" s="35">
        <f t="shared" si="768"/>
        <v>0</v>
      </c>
      <c r="P947" s="35">
        <f t="shared" si="768"/>
        <v>0</v>
      </c>
      <c r="Q947" s="35">
        <f t="shared" si="768"/>
        <v>0</v>
      </c>
      <c r="R947" s="35">
        <f t="shared" si="768"/>
        <v>2439</v>
      </c>
      <c r="S947" s="35">
        <f t="shared" si="768"/>
        <v>0</v>
      </c>
      <c r="T947" s="35">
        <f t="shared" si="769"/>
        <v>0</v>
      </c>
      <c r="U947" s="35">
        <f t="shared" si="769"/>
        <v>0</v>
      </c>
      <c r="V947" s="35">
        <f t="shared" si="769"/>
        <v>0</v>
      </c>
      <c r="W947" s="35">
        <f t="shared" si="769"/>
        <v>0</v>
      </c>
      <c r="X947" s="35">
        <f t="shared" si="769"/>
        <v>2439</v>
      </c>
      <c r="Y947" s="35">
        <f t="shared" si="769"/>
        <v>0</v>
      </c>
    </row>
    <row r="948" spans="1:25" s="41" customFormat="1" ht="49.5">
      <c r="A948" s="42" t="s">
        <v>99</v>
      </c>
      <c r="B948" s="77" t="s">
        <v>210</v>
      </c>
      <c r="C948" s="33" t="s">
        <v>32</v>
      </c>
      <c r="D948" s="77" t="s">
        <v>511</v>
      </c>
      <c r="E948" s="79">
        <v>600</v>
      </c>
      <c r="F948" s="35">
        <f t="shared" si="768"/>
        <v>2439</v>
      </c>
      <c r="G948" s="35">
        <f t="shared" si="768"/>
        <v>0</v>
      </c>
      <c r="H948" s="35">
        <f t="shared" si="768"/>
        <v>0</v>
      </c>
      <c r="I948" s="35">
        <f t="shared" si="768"/>
        <v>0</v>
      </c>
      <c r="J948" s="35">
        <f t="shared" si="768"/>
        <v>0</v>
      </c>
      <c r="K948" s="35">
        <f t="shared" si="768"/>
        <v>0</v>
      </c>
      <c r="L948" s="35">
        <f t="shared" si="768"/>
        <v>2439</v>
      </c>
      <c r="M948" s="35">
        <f t="shared" si="768"/>
        <v>0</v>
      </c>
      <c r="N948" s="35">
        <f t="shared" si="768"/>
        <v>0</v>
      </c>
      <c r="O948" s="35">
        <f t="shared" si="768"/>
        <v>0</v>
      </c>
      <c r="P948" s="35">
        <f t="shared" si="768"/>
        <v>0</v>
      </c>
      <c r="Q948" s="35">
        <f t="shared" si="768"/>
        <v>0</v>
      </c>
      <c r="R948" s="35">
        <f t="shared" si="768"/>
        <v>2439</v>
      </c>
      <c r="S948" s="35">
        <f t="shared" si="768"/>
        <v>0</v>
      </c>
      <c r="T948" s="35">
        <f t="shared" si="769"/>
        <v>0</v>
      </c>
      <c r="U948" s="35">
        <f t="shared" si="769"/>
        <v>0</v>
      </c>
      <c r="V948" s="35">
        <f t="shared" si="769"/>
        <v>0</v>
      </c>
      <c r="W948" s="35">
        <f t="shared" si="769"/>
        <v>0</v>
      </c>
      <c r="X948" s="35">
        <f t="shared" si="769"/>
        <v>2439</v>
      </c>
      <c r="Y948" s="35">
        <f t="shared" si="769"/>
        <v>0</v>
      </c>
    </row>
    <row r="949" spans="1:25" s="41" customFormat="1" ht="16.5">
      <c r="A949" s="42" t="s">
        <v>181</v>
      </c>
      <c r="B949" s="77" t="s">
        <v>210</v>
      </c>
      <c r="C949" s="33" t="s">
        <v>32</v>
      </c>
      <c r="D949" s="77" t="s">
        <v>511</v>
      </c>
      <c r="E949" s="79">
        <v>610</v>
      </c>
      <c r="F949" s="35">
        <v>2439</v>
      </c>
      <c r="G949" s="35"/>
      <c r="H949" s="36"/>
      <c r="I949" s="36"/>
      <c r="J949" s="36"/>
      <c r="K949" s="37"/>
      <c r="L949" s="35">
        <f>F949+H949+I949+J949+K949</f>
        <v>2439</v>
      </c>
      <c r="M949" s="35">
        <f>G949+K949</f>
        <v>0</v>
      </c>
      <c r="N949" s="36"/>
      <c r="O949" s="36"/>
      <c r="P949" s="36"/>
      <c r="Q949" s="37"/>
      <c r="R949" s="35">
        <f>L949+N949+O949+P949+Q949</f>
        <v>2439</v>
      </c>
      <c r="S949" s="35">
        <f>M949+Q949</f>
        <v>0</v>
      </c>
      <c r="T949" s="36"/>
      <c r="U949" s="36"/>
      <c r="V949" s="36"/>
      <c r="W949" s="37"/>
      <c r="X949" s="35">
        <f>R949+T949+U949+V949+W949</f>
        <v>2439</v>
      </c>
      <c r="Y949" s="35">
        <f>S949+W949</f>
        <v>0</v>
      </c>
    </row>
    <row r="950" spans="1:25" s="57" customFormat="1" ht="16.5" hidden="1">
      <c r="A950" s="120" t="s">
        <v>53</v>
      </c>
      <c r="B950" s="77" t="s">
        <v>210</v>
      </c>
      <c r="C950" s="33" t="s">
        <v>32</v>
      </c>
      <c r="D950" s="33" t="s">
        <v>436</v>
      </c>
      <c r="E950" s="33"/>
      <c r="F950" s="35">
        <f>F951+F954</f>
        <v>0</v>
      </c>
      <c r="G950" s="35">
        <f>G951+G954</f>
        <v>0</v>
      </c>
      <c r="H950" s="56">
        <f t="shared" ref="H950:M950" si="770">H951+H954</f>
        <v>0</v>
      </c>
      <c r="I950" s="56">
        <f t="shared" si="770"/>
        <v>0</v>
      </c>
      <c r="J950" s="56">
        <f t="shared" si="770"/>
        <v>0</v>
      </c>
      <c r="K950" s="56">
        <f t="shared" si="770"/>
        <v>0</v>
      </c>
      <c r="L950" s="56">
        <f t="shared" si="770"/>
        <v>0</v>
      </c>
      <c r="M950" s="56">
        <f t="shared" si="770"/>
        <v>0</v>
      </c>
      <c r="N950" s="56">
        <f t="shared" ref="N950:S950" si="771">N951+N954</f>
        <v>0</v>
      </c>
      <c r="O950" s="56">
        <f t="shared" si="771"/>
        <v>0</v>
      </c>
      <c r="P950" s="56">
        <f t="shared" si="771"/>
        <v>0</v>
      </c>
      <c r="Q950" s="56">
        <f t="shared" si="771"/>
        <v>0</v>
      </c>
      <c r="R950" s="56">
        <f t="shared" si="771"/>
        <v>0</v>
      </c>
      <c r="S950" s="56">
        <f t="shared" si="771"/>
        <v>0</v>
      </c>
      <c r="T950" s="56">
        <f t="shared" ref="T950:Y950" si="772">T951+T954</f>
        <v>0</v>
      </c>
      <c r="U950" s="56">
        <f t="shared" si="772"/>
        <v>0</v>
      </c>
      <c r="V950" s="56">
        <f t="shared" si="772"/>
        <v>0</v>
      </c>
      <c r="W950" s="56">
        <f t="shared" si="772"/>
        <v>0</v>
      </c>
      <c r="X950" s="56">
        <f t="shared" si="772"/>
        <v>0</v>
      </c>
      <c r="Y950" s="56">
        <f t="shared" si="772"/>
        <v>0</v>
      </c>
    </row>
    <row r="951" spans="1:25" s="57" customFormat="1" ht="49.5" hidden="1">
      <c r="A951" s="120" t="s">
        <v>512</v>
      </c>
      <c r="B951" s="77" t="s">
        <v>210</v>
      </c>
      <c r="C951" s="33" t="s">
        <v>32</v>
      </c>
      <c r="D951" s="33" t="s">
        <v>513</v>
      </c>
      <c r="E951" s="33"/>
      <c r="F951" s="35">
        <f t="shared" ref="F951:U955" si="773">F952</f>
        <v>0</v>
      </c>
      <c r="G951" s="35">
        <f t="shared" si="773"/>
        <v>0</v>
      </c>
      <c r="H951" s="56">
        <f t="shared" si="773"/>
        <v>0</v>
      </c>
      <c r="I951" s="56">
        <f t="shared" si="773"/>
        <v>0</v>
      </c>
      <c r="J951" s="56">
        <f t="shared" si="773"/>
        <v>0</v>
      </c>
      <c r="K951" s="56">
        <f t="shared" si="773"/>
        <v>0</v>
      </c>
      <c r="L951" s="56">
        <f t="shared" si="773"/>
        <v>0</v>
      </c>
      <c r="M951" s="56">
        <f t="shared" si="773"/>
        <v>0</v>
      </c>
      <c r="N951" s="56">
        <f t="shared" si="773"/>
        <v>0</v>
      </c>
      <c r="O951" s="56">
        <f t="shared" si="773"/>
        <v>0</v>
      </c>
      <c r="P951" s="56">
        <f t="shared" si="773"/>
        <v>0</v>
      </c>
      <c r="Q951" s="56">
        <f t="shared" si="773"/>
        <v>0</v>
      </c>
      <c r="R951" s="56">
        <f t="shared" si="773"/>
        <v>0</v>
      </c>
      <c r="S951" s="56">
        <f t="shared" si="773"/>
        <v>0</v>
      </c>
      <c r="T951" s="56">
        <f t="shared" si="773"/>
        <v>0</v>
      </c>
      <c r="U951" s="56">
        <f t="shared" si="773"/>
        <v>0</v>
      </c>
      <c r="V951" s="56">
        <f t="shared" ref="T951:Y955" si="774">V952</f>
        <v>0</v>
      </c>
      <c r="W951" s="56">
        <f t="shared" si="774"/>
        <v>0</v>
      </c>
      <c r="X951" s="56">
        <f t="shared" si="774"/>
        <v>0</v>
      </c>
      <c r="Y951" s="56">
        <f t="shared" si="774"/>
        <v>0</v>
      </c>
    </row>
    <row r="952" spans="1:25" s="57" customFormat="1" ht="49.5" hidden="1">
      <c r="A952" s="32" t="s">
        <v>99</v>
      </c>
      <c r="B952" s="77" t="s">
        <v>210</v>
      </c>
      <c r="C952" s="33" t="s">
        <v>32</v>
      </c>
      <c r="D952" s="33" t="s">
        <v>513</v>
      </c>
      <c r="E952" s="40">
        <v>600</v>
      </c>
      <c r="F952" s="35">
        <f t="shared" si="773"/>
        <v>0</v>
      </c>
      <c r="G952" s="35">
        <f t="shared" si="773"/>
        <v>0</v>
      </c>
      <c r="H952" s="56">
        <f t="shared" si="773"/>
        <v>0</v>
      </c>
      <c r="I952" s="56">
        <f t="shared" si="773"/>
        <v>0</v>
      </c>
      <c r="J952" s="56">
        <f t="shared" si="773"/>
        <v>0</v>
      </c>
      <c r="K952" s="56">
        <f t="shared" si="773"/>
        <v>0</v>
      </c>
      <c r="L952" s="56">
        <f t="shared" si="773"/>
        <v>0</v>
      </c>
      <c r="M952" s="56">
        <f t="shared" si="773"/>
        <v>0</v>
      </c>
      <c r="N952" s="56">
        <f t="shared" si="773"/>
        <v>0</v>
      </c>
      <c r="O952" s="56">
        <f t="shared" si="773"/>
        <v>0</v>
      </c>
      <c r="P952" s="56">
        <f t="shared" si="773"/>
        <v>0</v>
      </c>
      <c r="Q952" s="56">
        <f t="shared" si="773"/>
        <v>0</v>
      </c>
      <c r="R952" s="56">
        <f t="shared" si="773"/>
        <v>0</v>
      </c>
      <c r="S952" s="56">
        <f t="shared" si="773"/>
        <v>0</v>
      </c>
      <c r="T952" s="56">
        <f t="shared" si="774"/>
        <v>0</v>
      </c>
      <c r="U952" s="56">
        <f t="shared" si="774"/>
        <v>0</v>
      </c>
      <c r="V952" s="56">
        <f t="shared" si="774"/>
        <v>0</v>
      </c>
      <c r="W952" s="56">
        <f t="shared" si="774"/>
        <v>0</v>
      </c>
      <c r="X952" s="56">
        <f t="shared" si="774"/>
        <v>0</v>
      </c>
      <c r="Y952" s="56">
        <f t="shared" si="774"/>
        <v>0</v>
      </c>
    </row>
    <row r="953" spans="1:25" s="57" customFormat="1" ht="16.5" hidden="1">
      <c r="A953" s="120" t="s">
        <v>181</v>
      </c>
      <c r="B953" s="77" t="s">
        <v>210</v>
      </c>
      <c r="C953" s="33" t="s">
        <v>32</v>
      </c>
      <c r="D953" s="33" t="s">
        <v>513</v>
      </c>
      <c r="E953" s="40">
        <v>610</v>
      </c>
      <c r="F953" s="35"/>
      <c r="G953" s="35"/>
      <c r="H953" s="36"/>
      <c r="I953" s="36"/>
      <c r="J953" s="36"/>
      <c r="K953" s="37"/>
      <c r="L953" s="35">
        <f>F953+H953+I953+J953+K953</f>
        <v>0</v>
      </c>
      <c r="M953" s="35">
        <f>G953+K953</f>
        <v>0</v>
      </c>
      <c r="N953" s="36"/>
      <c r="O953" s="36"/>
      <c r="P953" s="36"/>
      <c r="Q953" s="37"/>
      <c r="R953" s="35">
        <f>L953+N953+O953+P953+Q953</f>
        <v>0</v>
      </c>
      <c r="S953" s="35">
        <f>M953+Q953</f>
        <v>0</v>
      </c>
      <c r="T953" s="36"/>
      <c r="U953" s="36"/>
      <c r="V953" s="36"/>
      <c r="W953" s="37"/>
      <c r="X953" s="35">
        <f>R953+T953+U953+V953+W953</f>
        <v>0</v>
      </c>
      <c r="Y953" s="35">
        <f>S953+W953</f>
        <v>0</v>
      </c>
    </row>
    <row r="954" spans="1:25" s="57" customFormat="1" ht="99" hidden="1">
      <c r="A954" s="120" t="s">
        <v>514</v>
      </c>
      <c r="B954" s="77" t="s">
        <v>210</v>
      </c>
      <c r="C954" s="33" t="s">
        <v>32</v>
      </c>
      <c r="D954" s="33" t="s">
        <v>515</v>
      </c>
      <c r="E954" s="33"/>
      <c r="F954" s="35">
        <f t="shared" si="773"/>
        <v>0</v>
      </c>
      <c r="G954" s="35">
        <f t="shared" si="773"/>
        <v>0</v>
      </c>
      <c r="H954" s="56">
        <f t="shared" si="773"/>
        <v>0</v>
      </c>
      <c r="I954" s="56">
        <f t="shared" si="773"/>
        <v>0</v>
      </c>
      <c r="J954" s="56">
        <f t="shared" si="773"/>
        <v>0</v>
      </c>
      <c r="K954" s="56">
        <f t="shared" si="773"/>
        <v>0</v>
      </c>
      <c r="L954" s="56">
        <f t="shared" si="773"/>
        <v>0</v>
      </c>
      <c r="M954" s="56">
        <f t="shared" si="773"/>
        <v>0</v>
      </c>
      <c r="N954" s="56">
        <f t="shared" si="773"/>
        <v>0</v>
      </c>
      <c r="O954" s="56">
        <f t="shared" si="773"/>
        <v>0</v>
      </c>
      <c r="P954" s="56">
        <f t="shared" si="773"/>
        <v>0</v>
      </c>
      <c r="Q954" s="56">
        <f t="shared" si="773"/>
        <v>0</v>
      </c>
      <c r="R954" s="56">
        <f t="shared" si="773"/>
        <v>0</v>
      </c>
      <c r="S954" s="56">
        <f t="shared" si="773"/>
        <v>0</v>
      </c>
      <c r="T954" s="56">
        <f t="shared" si="774"/>
        <v>0</v>
      </c>
      <c r="U954" s="56">
        <f t="shared" si="774"/>
        <v>0</v>
      </c>
      <c r="V954" s="56">
        <f t="shared" si="774"/>
        <v>0</v>
      </c>
      <c r="W954" s="56">
        <f t="shared" si="774"/>
        <v>0</v>
      </c>
      <c r="X954" s="56">
        <f t="shared" si="774"/>
        <v>0</v>
      </c>
      <c r="Y954" s="56">
        <f t="shared" si="774"/>
        <v>0</v>
      </c>
    </row>
    <row r="955" spans="1:25" s="57" customFormat="1" ht="49.5" hidden="1">
      <c r="A955" s="32" t="s">
        <v>99</v>
      </c>
      <c r="B955" s="77" t="s">
        <v>210</v>
      </c>
      <c r="C955" s="33" t="s">
        <v>32</v>
      </c>
      <c r="D955" s="33" t="s">
        <v>515</v>
      </c>
      <c r="E955" s="40">
        <v>600</v>
      </c>
      <c r="F955" s="35">
        <f t="shared" si="773"/>
        <v>0</v>
      </c>
      <c r="G955" s="35">
        <f t="shared" si="773"/>
        <v>0</v>
      </c>
      <c r="H955" s="56">
        <f t="shared" si="773"/>
        <v>0</v>
      </c>
      <c r="I955" s="56">
        <f t="shared" si="773"/>
        <v>0</v>
      </c>
      <c r="J955" s="56">
        <f t="shared" si="773"/>
        <v>0</v>
      </c>
      <c r="K955" s="56">
        <f t="shared" si="773"/>
        <v>0</v>
      </c>
      <c r="L955" s="56">
        <f t="shared" si="773"/>
        <v>0</v>
      </c>
      <c r="M955" s="56">
        <f t="shared" si="773"/>
        <v>0</v>
      </c>
      <c r="N955" s="56">
        <f t="shared" si="773"/>
        <v>0</v>
      </c>
      <c r="O955" s="56">
        <f t="shared" si="773"/>
        <v>0</v>
      </c>
      <c r="P955" s="56">
        <f t="shared" si="773"/>
        <v>0</v>
      </c>
      <c r="Q955" s="56">
        <f t="shared" si="773"/>
        <v>0</v>
      </c>
      <c r="R955" s="56">
        <f t="shared" si="773"/>
        <v>0</v>
      </c>
      <c r="S955" s="56">
        <f t="shared" si="773"/>
        <v>0</v>
      </c>
      <c r="T955" s="56">
        <f t="shared" si="774"/>
        <v>0</v>
      </c>
      <c r="U955" s="56">
        <f t="shared" si="774"/>
        <v>0</v>
      </c>
      <c r="V955" s="56">
        <f t="shared" si="774"/>
        <v>0</v>
      </c>
      <c r="W955" s="56">
        <f t="shared" si="774"/>
        <v>0</v>
      </c>
      <c r="X955" s="56">
        <f t="shared" si="774"/>
        <v>0</v>
      </c>
      <c r="Y955" s="56">
        <f t="shared" si="774"/>
        <v>0</v>
      </c>
    </row>
    <row r="956" spans="1:25" s="57" customFormat="1" ht="16.5" hidden="1">
      <c r="A956" s="120" t="s">
        <v>181</v>
      </c>
      <c r="B956" s="77" t="s">
        <v>210</v>
      </c>
      <c r="C956" s="33" t="s">
        <v>32</v>
      </c>
      <c r="D956" s="33" t="s">
        <v>515</v>
      </c>
      <c r="E956" s="40">
        <v>610</v>
      </c>
      <c r="F956" s="35"/>
      <c r="G956" s="35"/>
      <c r="H956" s="36"/>
      <c r="I956" s="36"/>
      <c r="J956" s="36"/>
      <c r="K956" s="37"/>
      <c r="L956" s="35">
        <f>F956+H956+I956+J956+K956</f>
        <v>0</v>
      </c>
      <c r="M956" s="35">
        <f>G956+K956</f>
        <v>0</v>
      </c>
      <c r="N956" s="36"/>
      <c r="O956" s="36"/>
      <c r="P956" s="36"/>
      <c r="Q956" s="37"/>
      <c r="R956" s="35">
        <f>L956+N956+O956+P956+Q956</f>
        <v>0</v>
      </c>
      <c r="S956" s="35">
        <f>M956+Q956</f>
        <v>0</v>
      </c>
      <c r="T956" s="36"/>
      <c r="U956" s="36"/>
      <c r="V956" s="36"/>
      <c r="W956" s="37"/>
      <c r="X956" s="35">
        <f>R956+T956+U956+V956+W956</f>
        <v>0</v>
      </c>
      <c r="Y956" s="35">
        <f>S956+W956</f>
        <v>0</v>
      </c>
    </row>
    <row r="957" spans="1:25" s="57" customFormat="1" ht="82.5" hidden="1">
      <c r="A957" s="61" t="s">
        <v>443</v>
      </c>
      <c r="B957" s="77" t="s">
        <v>210</v>
      </c>
      <c r="C957" s="33" t="s">
        <v>32</v>
      </c>
      <c r="D957" s="77" t="s">
        <v>446</v>
      </c>
      <c r="E957" s="38"/>
      <c r="F957" s="58">
        <f>F958</f>
        <v>0</v>
      </c>
      <c r="G957" s="58">
        <f>G958</f>
        <v>0</v>
      </c>
      <c r="H957" s="86">
        <f t="shared" ref="H957:W958" si="775">H958</f>
        <v>0</v>
      </c>
      <c r="I957" s="86">
        <f t="shared" si="775"/>
        <v>0</v>
      </c>
      <c r="J957" s="86">
        <f t="shared" si="775"/>
        <v>0</v>
      </c>
      <c r="K957" s="86">
        <f t="shared" si="775"/>
        <v>0</v>
      </c>
      <c r="L957" s="86">
        <f t="shared" si="775"/>
        <v>0</v>
      </c>
      <c r="M957" s="86">
        <f t="shared" si="775"/>
        <v>0</v>
      </c>
      <c r="N957" s="86">
        <f t="shared" si="775"/>
        <v>0</v>
      </c>
      <c r="O957" s="86">
        <f t="shared" si="775"/>
        <v>0</v>
      </c>
      <c r="P957" s="86">
        <f t="shared" si="775"/>
        <v>0</v>
      </c>
      <c r="Q957" s="86">
        <f t="shared" si="775"/>
        <v>0</v>
      </c>
      <c r="R957" s="86">
        <f t="shared" si="775"/>
        <v>0</v>
      </c>
      <c r="S957" s="86">
        <f t="shared" si="775"/>
        <v>0</v>
      </c>
      <c r="T957" s="86">
        <f t="shared" si="775"/>
        <v>0</v>
      </c>
      <c r="U957" s="86">
        <f t="shared" si="775"/>
        <v>0</v>
      </c>
      <c r="V957" s="86">
        <f t="shared" si="775"/>
        <v>0</v>
      </c>
      <c r="W957" s="86">
        <f t="shared" si="775"/>
        <v>0</v>
      </c>
      <c r="X957" s="86">
        <f t="shared" ref="T957:Y958" si="776">X958</f>
        <v>0</v>
      </c>
      <c r="Y957" s="86">
        <f t="shared" si="776"/>
        <v>0</v>
      </c>
    </row>
    <row r="958" spans="1:25" s="57" customFormat="1" ht="49.5" hidden="1">
      <c r="A958" s="32" t="s">
        <v>99</v>
      </c>
      <c r="B958" s="77" t="s">
        <v>210</v>
      </c>
      <c r="C958" s="33" t="s">
        <v>32</v>
      </c>
      <c r="D958" s="77" t="s">
        <v>446</v>
      </c>
      <c r="E958" s="38">
        <v>600</v>
      </c>
      <c r="F958" s="35">
        <f>F959</f>
        <v>0</v>
      </c>
      <c r="G958" s="35">
        <f>G959</f>
        <v>0</v>
      </c>
      <c r="H958" s="56">
        <f t="shared" si="775"/>
        <v>0</v>
      </c>
      <c r="I958" s="56">
        <f t="shared" si="775"/>
        <v>0</v>
      </c>
      <c r="J958" s="56">
        <f t="shared" si="775"/>
        <v>0</v>
      </c>
      <c r="K958" s="56">
        <f t="shared" si="775"/>
        <v>0</v>
      </c>
      <c r="L958" s="56">
        <f t="shared" si="775"/>
        <v>0</v>
      </c>
      <c r="M958" s="56">
        <f t="shared" si="775"/>
        <v>0</v>
      </c>
      <c r="N958" s="56">
        <f t="shared" si="775"/>
        <v>0</v>
      </c>
      <c r="O958" s="56">
        <f t="shared" si="775"/>
        <v>0</v>
      </c>
      <c r="P958" s="56">
        <f t="shared" si="775"/>
        <v>0</v>
      </c>
      <c r="Q958" s="56">
        <f t="shared" si="775"/>
        <v>0</v>
      </c>
      <c r="R958" s="56">
        <f t="shared" si="775"/>
        <v>0</v>
      </c>
      <c r="S958" s="56">
        <f t="shared" si="775"/>
        <v>0</v>
      </c>
      <c r="T958" s="56">
        <f t="shared" si="776"/>
        <v>0</v>
      </c>
      <c r="U958" s="56">
        <f t="shared" si="776"/>
        <v>0</v>
      </c>
      <c r="V958" s="56">
        <f t="shared" si="776"/>
        <v>0</v>
      </c>
      <c r="W958" s="56">
        <f t="shared" si="776"/>
        <v>0</v>
      </c>
      <c r="X958" s="56">
        <f t="shared" si="776"/>
        <v>0</v>
      </c>
      <c r="Y958" s="56">
        <f t="shared" si="776"/>
        <v>0</v>
      </c>
    </row>
    <row r="959" spans="1:25" s="57" customFormat="1" ht="16.5" hidden="1">
      <c r="A959" s="61" t="s">
        <v>181</v>
      </c>
      <c r="B959" s="77" t="s">
        <v>210</v>
      </c>
      <c r="C959" s="33" t="s">
        <v>32</v>
      </c>
      <c r="D959" s="77" t="s">
        <v>446</v>
      </c>
      <c r="E959" s="38">
        <v>610</v>
      </c>
      <c r="F959" s="35"/>
      <c r="G959" s="35"/>
      <c r="H959" s="36"/>
      <c r="I959" s="36"/>
      <c r="J959" s="36"/>
      <c r="K959" s="37"/>
      <c r="L959" s="35">
        <f>F959+H959+I959+J959+K959</f>
        <v>0</v>
      </c>
      <c r="M959" s="35">
        <f>G959+K959</f>
        <v>0</v>
      </c>
      <c r="N959" s="36"/>
      <c r="O959" s="36"/>
      <c r="P959" s="36"/>
      <c r="Q959" s="37"/>
      <c r="R959" s="35">
        <f>L959+N959+O959+P959+Q959</f>
        <v>0</v>
      </c>
      <c r="S959" s="35">
        <f>M959+Q959</f>
        <v>0</v>
      </c>
      <c r="T959" s="36"/>
      <c r="U959" s="36"/>
      <c r="V959" s="36"/>
      <c r="W959" s="37"/>
      <c r="X959" s="35">
        <f>R959+T959+U959+V959+W959</f>
        <v>0</v>
      </c>
      <c r="Y959" s="35">
        <f>S959+W959</f>
        <v>0</v>
      </c>
    </row>
    <row r="960" spans="1:25" s="57" customFormat="1" ht="99" hidden="1">
      <c r="A960" s="61" t="s">
        <v>89</v>
      </c>
      <c r="B960" s="33" t="s">
        <v>210</v>
      </c>
      <c r="C960" s="33" t="s">
        <v>32</v>
      </c>
      <c r="D960" s="52" t="s">
        <v>90</v>
      </c>
      <c r="E960" s="33"/>
      <c r="F960" s="35">
        <f t="shared" ref="F960:U963" si="777">F961</f>
        <v>0</v>
      </c>
      <c r="G960" s="136">
        <f t="shared" si="777"/>
        <v>0</v>
      </c>
      <c r="H960" s="56">
        <f t="shared" si="777"/>
        <v>0</v>
      </c>
      <c r="I960" s="56">
        <f t="shared" si="777"/>
        <v>0</v>
      </c>
      <c r="J960" s="56">
        <f t="shared" si="777"/>
        <v>0</v>
      </c>
      <c r="K960" s="56">
        <f t="shared" si="777"/>
        <v>0</v>
      </c>
      <c r="L960" s="56">
        <f t="shared" si="777"/>
        <v>0</v>
      </c>
      <c r="M960" s="56">
        <f t="shared" si="777"/>
        <v>0</v>
      </c>
      <c r="N960" s="56">
        <f t="shared" si="777"/>
        <v>0</v>
      </c>
      <c r="O960" s="56">
        <f t="shared" si="777"/>
        <v>0</v>
      </c>
      <c r="P960" s="56">
        <f t="shared" si="777"/>
        <v>0</v>
      </c>
      <c r="Q960" s="56">
        <f t="shared" si="777"/>
        <v>0</v>
      </c>
      <c r="R960" s="56">
        <f t="shared" si="777"/>
        <v>0</v>
      </c>
      <c r="S960" s="56">
        <f t="shared" si="777"/>
        <v>0</v>
      </c>
      <c r="T960" s="56">
        <f t="shared" si="777"/>
        <v>0</v>
      </c>
      <c r="U960" s="56">
        <f t="shared" si="777"/>
        <v>0</v>
      </c>
      <c r="V960" s="56">
        <f t="shared" ref="T960:Y963" si="778">V961</f>
        <v>0</v>
      </c>
      <c r="W960" s="56">
        <f t="shared" si="778"/>
        <v>0</v>
      </c>
      <c r="X960" s="56">
        <f t="shared" si="778"/>
        <v>0</v>
      </c>
      <c r="Y960" s="56">
        <f t="shared" si="778"/>
        <v>0</v>
      </c>
    </row>
    <row r="961" spans="1:25" s="57" customFormat="1" ht="16.5" hidden="1">
      <c r="A961" s="32" t="s">
        <v>85</v>
      </c>
      <c r="B961" s="33" t="s">
        <v>210</v>
      </c>
      <c r="C961" s="33" t="s">
        <v>32</v>
      </c>
      <c r="D961" s="52" t="s">
        <v>91</v>
      </c>
      <c r="E961" s="33"/>
      <c r="F961" s="35">
        <f t="shared" si="777"/>
        <v>0</v>
      </c>
      <c r="G961" s="136">
        <f t="shared" si="777"/>
        <v>0</v>
      </c>
      <c r="H961" s="56">
        <f t="shared" si="777"/>
        <v>0</v>
      </c>
      <c r="I961" s="56">
        <f t="shared" si="777"/>
        <v>0</v>
      </c>
      <c r="J961" s="56">
        <f t="shared" si="777"/>
        <v>0</v>
      </c>
      <c r="K961" s="56">
        <f t="shared" si="777"/>
        <v>0</v>
      </c>
      <c r="L961" s="56">
        <f t="shared" si="777"/>
        <v>0</v>
      </c>
      <c r="M961" s="56">
        <f t="shared" si="777"/>
        <v>0</v>
      </c>
      <c r="N961" s="56">
        <f t="shared" si="777"/>
        <v>0</v>
      </c>
      <c r="O961" s="56">
        <f t="shared" si="777"/>
        <v>0</v>
      </c>
      <c r="P961" s="56">
        <f t="shared" si="777"/>
        <v>0</v>
      </c>
      <c r="Q961" s="56">
        <f t="shared" si="777"/>
        <v>0</v>
      </c>
      <c r="R961" s="56">
        <f t="shared" si="777"/>
        <v>0</v>
      </c>
      <c r="S961" s="56">
        <f t="shared" si="777"/>
        <v>0</v>
      </c>
      <c r="T961" s="56">
        <f t="shared" si="778"/>
        <v>0</v>
      </c>
      <c r="U961" s="56">
        <f t="shared" si="778"/>
        <v>0</v>
      </c>
      <c r="V961" s="56">
        <f t="shared" si="778"/>
        <v>0</v>
      </c>
      <c r="W961" s="56">
        <f t="shared" si="778"/>
        <v>0</v>
      </c>
      <c r="X961" s="56">
        <f t="shared" si="778"/>
        <v>0</v>
      </c>
      <c r="Y961" s="56">
        <f t="shared" si="778"/>
        <v>0</v>
      </c>
    </row>
    <row r="962" spans="1:25" s="57" customFormat="1" ht="33" hidden="1">
      <c r="A962" s="42" t="s">
        <v>516</v>
      </c>
      <c r="B962" s="33" t="s">
        <v>210</v>
      </c>
      <c r="C962" s="33" t="s">
        <v>32</v>
      </c>
      <c r="D962" s="52" t="s">
        <v>517</v>
      </c>
      <c r="E962" s="33"/>
      <c r="F962" s="35">
        <f t="shared" si="777"/>
        <v>0</v>
      </c>
      <c r="G962" s="136">
        <f t="shared" si="777"/>
        <v>0</v>
      </c>
      <c r="H962" s="56">
        <f t="shared" si="777"/>
        <v>0</v>
      </c>
      <c r="I962" s="56">
        <f t="shared" si="777"/>
        <v>0</v>
      </c>
      <c r="J962" s="56">
        <f t="shared" si="777"/>
        <v>0</v>
      </c>
      <c r="K962" s="56">
        <f t="shared" si="777"/>
        <v>0</v>
      </c>
      <c r="L962" s="56">
        <f t="shared" si="777"/>
        <v>0</v>
      </c>
      <c r="M962" s="56">
        <f t="shared" si="777"/>
        <v>0</v>
      </c>
      <c r="N962" s="56">
        <f t="shared" si="777"/>
        <v>0</v>
      </c>
      <c r="O962" s="56">
        <f t="shared" si="777"/>
        <v>0</v>
      </c>
      <c r="P962" s="56">
        <f t="shared" si="777"/>
        <v>0</v>
      </c>
      <c r="Q962" s="56">
        <f t="shared" si="777"/>
        <v>0</v>
      </c>
      <c r="R962" s="56">
        <f t="shared" si="777"/>
        <v>0</v>
      </c>
      <c r="S962" s="56">
        <f t="shared" si="777"/>
        <v>0</v>
      </c>
      <c r="T962" s="56">
        <f t="shared" si="778"/>
        <v>0</v>
      </c>
      <c r="U962" s="56">
        <f t="shared" si="778"/>
        <v>0</v>
      </c>
      <c r="V962" s="56">
        <f t="shared" si="778"/>
        <v>0</v>
      </c>
      <c r="W962" s="56">
        <f t="shared" si="778"/>
        <v>0</v>
      </c>
      <c r="X962" s="56">
        <f t="shared" si="778"/>
        <v>0</v>
      </c>
      <c r="Y962" s="56">
        <f t="shared" si="778"/>
        <v>0</v>
      </c>
    </row>
    <row r="963" spans="1:25" s="57" customFormat="1" ht="49.5" hidden="1">
      <c r="A963" s="42" t="s">
        <v>99</v>
      </c>
      <c r="B963" s="33" t="s">
        <v>210</v>
      </c>
      <c r="C963" s="33" t="s">
        <v>32</v>
      </c>
      <c r="D963" s="52" t="s">
        <v>517</v>
      </c>
      <c r="E963" s="40">
        <v>600</v>
      </c>
      <c r="F963" s="35">
        <f>F964</f>
        <v>0</v>
      </c>
      <c r="G963" s="136"/>
      <c r="H963" s="56">
        <f t="shared" si="777"/>
        <v>0</v>
      </c>
      <c r="I963" s="56">
        <f t="shared" si="777"/>
        <v>0</v>
      </c>
      <c r="J963" s="56">
        <f t="shared" si="777"/>
        <v>0</v>
      </c>
      <c r="K963" s="56">
        <f t="shared" si="777"/>
        <v>0</v>
      </c>
      <c r="L963" s="56">
        <f t="shared" si="777"/>
        <v>0</v>
      </c>
      <c r="M963" s="56">
        <f t="shared" si="777"/>
        <v>0</v>
      </c>
      <c r="N963" s="56">
        <f t="shared" si="777"/>
        <v>0</v>
      </c>
      <c r="O963" s="56">
        <f t="shared" si="777"/>
        <v>0</v>
      </c>
      <c r="P963" s="56">
        <f t="shared" si="777"/>
        <v>0</v>
      </c>
      <c r="Q963" s="56">
        <f t="shared" si="777"/>
        <v>0</v>
      </c>
      <c r="R963" s="56">
        <f t="shared" si="777"/>
        <v>0</v>
      </c>
      <c r="S963" s="56">
        <f t="shared" si="777"/>
        <v>0</v>
      </c>
      <c r="T963" s="56">
        <f t="shared" si="778"/>
        <v>0</v>
      </c>
      <c r="U963" s="56">
        <f t="shared" si="778"/>
        <v>0</v>
      </c>
      <c r="V963" s="56">
        <f t="shared" si="778"/>
        <v>0</v>
      </c>
      <c r="W963" s="56">
        <f t="shared" si="778"/>
        <v>0</v>
      </c>
      <c r="X963" s="56">
        <f t="shared" si="778"/>
        <v>0</v>
      </c>
      <c r="Y963" s="56">
        <f t="shared" si="778"/>
        <v>0</v>
      </c>
    </row>
    <row r="964" spans="1:25" s="57" customFormat="1" ht="16.5" hidden="1">
      <c r="A964" s="42" t="s">
        <v>181</v>
      </c>
      <c r="B964" s="33" t="s">
        <v>210</v>
      </c>
      <c r="C964" s="33" t="s">
        <v>32</v>
      </c>
      <c r="D964" s="52" t="s">
        <v>517</v>
      </c>
      <c r="E964" s="40">
        <v>610</v>
      </c>
      <c r="F964" s="35"/>
      <c r="G964" s="35"/>
      <c r="H964" s="36"/>
      <c r="I964" s="36"/>
      <c r="J964" s="36"/>
      <c r="K964" s="37"/>
      <c r="L964" s="35">
        <f>F964+H964+I964+J964+K964</f>
        <v>0</v>
      </c>
      <c r="M964" s="35">
        <f>G964+K964</f>
        <v>0</v>
      </c>
      <c r="N964" s="36"/>
      <c r="O964" s="36"/>
      <c r="P964" s="36"/>
      <c r="Q964" s="37"/>
      <c r="R964" s="35">
        <f>L964+N964+O964+P964+Q964</f>
        <v>0</v>
      </c>
      <c r="S964" s="35">
        <f>M964+Q964</f>
        <v>0</v>
      </c>
      <c r="T964" s="36"/>
      <c r="U964" s="36"/>
      <c r="V964" s="36"/>
      <c r="W964" s="37"/>
      <c r="X964" s="35">
        <f>R964+T964+U964+V964+W964</f>
        <v>0</v>
      </c>
      <c r="Y964" s="35">
        <f>S964+W964</f>
        <v>0</v>
      </c>
    </row>
    <row r="965" spans="1:25" s="57" customFormat="1" ht="33" hidden="1">
      <c r="A965" s="32" t="s">
        <v>113</v>
      </c>
      <c r="B965" s="77" t="s">
        <v>210</v>
      </c>
      <c r="C965" s="77" t="s">
        <v>32</v>
      </c>
      <c r="D965" s="52" t="s">
        <v>114</v>
      </c>
      <c r="E965" s="33"/>
      <c r="F965" s="35">
        <f t="shared" ref="F965:U968" si="779">F966</f>
        <v>0</v>
      </c>
      <c r="G965" s="136">
        <f t="shared" si="779"/>
        <v>0</v>
      </c>
      <c r="H965" s="56">
        <f t="shared" si="779"/>
        <v>0</v>
      </c>
      <c r="I965" s="56">
        <f t="shared" si="779"/>
        <v>0</v>
      </c>
      <c r="J965" s="56">
        <f t="shared" si="779"/>
        <v>0</v>
      </c>
      <c r="K965" s="56">
        <f t="shared" si="779"/>
        <v>0</v>
      </c>
      <c r="L965" s="56">
        <f t="shared" si="779"/>
        <v>0</v>
      </c>
      <c r="M965" s="56">
        <f t="shared" si="779"/>
        <v>0</v>
      </c>
      <c r="N965" s="56">
        <f t="shared" si="779"/>
        <v>0</v>
      </c>
      <c r="O965" s="56">
        <f t="shared" si="779"/>
        <v>0</v>
      </c>
      <c r="P965" s="56">
        <f t="shared" si="779"/>
        <v>0</v>
      </c>
      <c r="Q965" s="56">
        <f t="shared" si="779"/>
        <v>0</v>
      </c>
      <c r="R965" s="56">
        <f t="shared" si="779"/>
        <v>0</v>
      </c>
      <c r="S965" s="56">
        <f t="shared" si="779"/>
        <v>0</v>
      </c>
      <c r="T965" s="56">
        <f t="shared" si="779"/>
        <v>0</v>
      </c>
      <c r="U965" s="56">
        <f t="shared" si="779"/>
        <v>0</v>
      </c>
      <c r="V965" s="56">
        <f t="shared" ref="T965:Y968" si="780">V966</f>
        <v>0</v>
      </c>
      <c r="W965" s="56">
        <f t="shared" si="780"/>
        <v>0</v>
      </c>
      <c r="X965" s="56">
        <f t="shared" si="780"/>
        <v>0</v>
      </c>
      <c r="Y965" s="56">
        <f t="shared" si="780"/>
        <v>0</v>
      </c>
    </row>
    <row r="966" spans="1:25" s="57" customFormat="1" ht="16.5" hidden="1">
      <c r="A966" s="32" t="s">
        <v>85</v>
      </c>
      <c r="B966" s="77" t="s">
        <v>210</v>
      </c>
      <c r="C966" s="77" t="s">
        <v>32</v>
      </c>
      <c r="D966" s="52" t="s">
        <v>363</v>
      </c>
      <c r="E966" s="33"/>
      <c r="F966" s="35">
        <f t="shared" si="779"/>
        <v>0</v>
      </c>
      <c r="G966" s="136">
        <f t="shared" si="779"/>
        <v>0</v>
      </c>
      <c r="H966" s="56">
        <f t="shared" si="779"/>
        <v>0</v>
      </c>
      <c r="I966" s="56">
        <f t="shared" si="779"/>
        <v>0</v>
      </c>
      <c r="J966" s="56">
        <f t="shared" si="779"/>
        <v>0</v>
      </c>
      <c r="K966" s="56">
        <f t="shared" si="779"/>
        <v>0</v>
      </c>
      <c r="L966" s="56">
        <f t="shared" si="779"/>
        <v>0</v>
      </c>
      <c r="M966" s="56">
        <f t="shared" si="779"/>
        <v>0</v>
      </c>
      <c r="N966" s="56">
        <f t="shared" si="779"/>
        <v>0</v>
      </c>
      <c r="O966" s="56">
        <f t="shared" si="779"/>
        <v>0</v>
      </c>
      <c r="P966" s="56">
        <f t="shared" si="779"/>
        <v>0</v>
      </c>
      <c r="Q966" s="56">
        <f t="shared" si="779"/>
        <v>0</v>
      </c>
      <c r="R966" s="56">
        <f t="shared" si="779"/>
        <v>0</v>
      </c>
      <c r="S966" s="56">
        <f t="shared" si="779"/>
        <v>0</v>
      </c>
      <c r="T966" s="56">
        <f t="shared" si="780"/>
        <v>0</v>
      </c>
      <c r="U966" s="56">
        <f t="shared" si="780"/>
        <v>0</v>
      </c>
      <c r="V966" s="56">
        <f t="shared" si="780"/>
        <v>0</v>
      </c>
      <c r="W966" s="56">
        <f t="shared" si="780"/>
        <v>0</v>
      </c>
      <c r="X966" s="56">
        <f t="shared" si="780"/>
        <v>0</v>
      </c>
      <c r="Y966" s="56">
        <f t="shared" si="780"/>
        <v>0</v>
      </c>
    </row>
    <row r="967" spans="1:25" s="57" customFormat="1" ht="33.75" hidden="1">
      <c r="A967" s="103" t="s">
        <v>493</v>
      </c>
      <c r="B967" s="77" t="s">
        <v>210</v>
      </c>
      <c r="C967" s="77" t="s">
        <v>32</v>
      </c>
      <c r="D967" s="52" t="s">
        <v>518</v>
      </c>
      <c r="E967" s="26"/>
      <c r="F967" s="35">
        <f t="shared" si="779"/>
        <v>0</v>
      </c>
      <c r="G967" s="136">
        <f t="shared" si="779"/>
        <v>0</v>
      </c>
      <c r="H967" s="56">
        <f t="shared" si="779"/>
        <v>0</v>
      </c>
      <c r="I967" s="56">
        <f t="shared" si="779"/>
        <v>0</v>
      </c>
      <c r="J967" s="56">
        <f t="shared" si="779"/>
        <v>0</v>
      </c>
      <c r="K967" s="56">
        <f t="shared" si="779"/>
        <v>0</v>
      </c>
      <c r="L967" s="56">
        <f t="shared" si="779"/>
        <v>0</v>
      </c>
      <c r="M967" s="56">
        <f t="shared" si="779"/>
        <v>0</v>
      </c>
      <c r="N967" s="56">
        <f t="shared" si="779"/>
        <v>0</v>
      </c>
      <c r="O967" s="56">
        <f t="shared" si="779"/>
        <v>0</v>
      </c>
      <c r="P967" s="56">
        <f t="shared" si="779"/>
        <v>0</v>
      </c>
      <c r="Q967" s="56">
        <f t="shared" si="779"/>
        <v>0</v>
      </c>
      <c r="R967" s="56">
        <f t="shared" si="779"/>
        <v>0</v>
      </c>
      <c r="S967" s="56">
        <f t="shared" si="779"/>
        <v>0</v>
      </c>
      <c r="T967" s="56">
        <f t="shared" si="780"/>
        <v>0</v>
      </c>
      <c r="U967" s="56">
        <f t="shared" si="780"/>
        <v>0</v>
      </c>
      <c r="V967" s="56">
        <f t="shared" si="780"/>
        <v>0</v>
      </c>
      <c r="W967" s="56">
        <f t="shared" si="780"/>
        <v>0</v>
      </c>
      <c r="X967" s="56">
        <f t="shared" si="780"/>
        <v>0</v>
      </c>
      <c r="Y967" s="56">
        <f t="shared" si="780"/>
        <v>0</v>
      </c>
    </row>
    <row r="968" spans="1:25" s="57" customFormat="1" ht="49.5" hidden="1">
      <c r="A968" s="42" t="s">
        <v>99</v>
      </c>
      <c r="B968" s="77" t="s">
        <v>210</v>
      </c>
      <c r="C968" s="77" t="s">
        <v>32</v>
      </c>
      <c r="D968" s="52" t="s">
        <v>518</v>
      </c>
      <c r="E968" s="40">
        <v>600</v>
      </c>
      <c r="F968" s="35">
        <f>F969</f>
        <v>0</v>
      </c>
      <c r="G968" s="136"/>
      <c r="H968" s="56">
        <f t="shared" si="779"/>
        <v>0</v>
      </c>
      <c r="I968" s="56">
        <f t="shared" si="779"/>
        <v>0</v>
      </c>
      <c r="J968" s="56">
        <f t="shared" si="779"/>
        <v>0</v>
      </c>
      <c r="K968" s="56">
        <f t="shared" si="779"/>
        <v>0</v>
      </c>
      <c r="L968" s="56">
        <f t="shared" si="779"/>
        <v>0</v>
      </c>
      <c r="M968" s="56">
        <f t="shared" si="779"/>
        <v>0</v>
      </c>
      <c r="N968" s="56">
        <f t="shared" si="779"/>
        <v>0</v>
      </c>
      <c r="O968" s="56">
        <f t="shared" si="779"/>
        <v>0</v>
      </c>
      <c r="P968" s="56">
        <f t="shared" si="779"/>
        <v>0</v>
      </c>
      <c r="Q968" s="56">
        <f t="shared" si="779"/>
        <v>0</v>
      </c>
      <c r="R968" s="56">
        <f t="shared" si="779"/>
        <v>0</v>
      </c>
      <c r="S968" s="56">
        <f t="shared" si="779"/>
        <v>0</v>
      </c>
      <c r="T968" s="56">
        <f t="shared" si="780"/>
        <v>0</v>
      </c>
      <c r="U968" s="56">
        <f t="shared" si="780"/>
        <v>0</v>
      </c>
      <c r="V968" s="56">
        <f t="shared" si="780"/>
        <v>0</v>
      </c>
      <c r="W968" s="56">
        <f t="shared" si="780"/>
        <v>0</v>
      </c>
      <c r="X968" s="56">
        <f t="shared" si="780"/>
        <v>0</v>
      </c>
      <c r="Y968" s="56">
        <f t="shared" si="780"/>
        <v>0</v>
      </c>
    </row>
    <row r="969" spans="1:25" s="57" customFormat="1" ht="16.5" hidden="1">
      <c r="A969" s="32" t="s">
        <v>181</v>
      </c>
      <c r="B969" s="77" t="s">
        <v>210</v>
      </c>
      <c r="C969" s="77" t="s">
        <v>32</v>
      </c>
      <c r="D969" s="52" t="s">
        <v>518</v>
      </c>
      <c r="E969" s="40">
        <v>610</v>
      </c>
      <c r="F969" s="35"/>
      <c r="G969" s="35"/>
      <c r="H969" s="36"/>
      <c r="I969" s="36"/>
      <c r="J969" s="36"/>
      <c r="K969" s="37"/>
      <c r="L969" s="35">
        <f>F969+H969+I969+J969+K969</f>
        <v>0</v>
      </c>
      <c r="M969" s="35">
        <f>G969+K969</f>
        <v>0</v>
      </c>
      <c r="N969" s="36"/>
      <c r="O969" s="36"/>
      <c r="P969" s="36"/>
      <c r="Q969" s="37"/>
      <c r="R969" s="35">
        <f>L969+N969+O969+P969+Q969</f>
        <v>0</v>
      </c>
      <c r="S969" s="35">
        <f>M969+Q969</f>
        <v>0</v>
      </c>
      <c r="T969" s="36"/>
      <c r="U969" s="36"/>
      <c r="V969" s="36"/>
      <c r="W969" s="37"/>
      <c r="X969" s="35">
        <f>R969+T969+U969+V969+W969</f>
        <v>0</v>
      </c>
      <c r="Y969" s="35">
        <f>S969+W969</f>
        <v>0</v>
      </c>
    </row>
    <row r="970" spans="1:25" s="51" customFormat="1" ht="49.5">
      <c r="A970" s="32" t="s">
        <v>374</v>
      </c>
      <c r="B970" s="77" t="s">
        <v>210</v>
      </c>
      <c r="C970" s="77" t="s">
        <v>32</v>
      </c>
      <c r="D970" s="33" t="s">
        <v>375</v>
      </c>
      <c r="E970" s="33"/>
      <c r="F970" s="35">
        <f t="shared" ref="F970:U973" si="781">F971</f>
        <v>238</v>
      </c>
      <c r="G970" s="136">
        <f t="shared" si="781"/>
        <v>0</v>
      </c>
      <c r="H970" s="35">
        <f t="shared" si="781"/>
        <v>0</v>
      </c>
      <c r="I970" s="35">
        <f t="shared" si="781"/>
        <v>0</v>
      </c>
      <c r="J970" s="35">
        <f t="shared" si="781"/>
        <v>0</v>
      </c>
      <c r="K970" s="35">
        <f t="shared" si="781"/>
        <v>0</v>
      </c>
      <c r="L970" s="35">
        <f t="shared" si="781"/>
        <v>238</v>
      </c>
      <c r="M970" s="35">
        <f t="shared" si="781"/>
        <v>0</v>
      </c>
      <c r="N970" s="35">
        <f t="shared" si="781"/>
        <v>0</v>
      </c>
      <c r="O970" s="35">
        <f t="shared" si="781"/>
        <v>0</v>
      </c>
      <c r="P970" s="35">
        <f t="shared" si="781"/>
        <v>0</v>
      </c>
      <c r="Q970" s="35">
        <f t="shared" si="781"/>
        <v>0</v>
      </c>
      <c r="R970" s="35">
        <f t="shared" si="781"/>
        <v>238</v>
      </c>
      <c r="S970" s="35">
        <f t="shared" si="781"/>
        <v>0</v>
      </c>
      <c r="T970" s="35">
        <f t="shared" si="781"/>
        <v>0</v>
      </c>
      <c r="U970" s="35">
        <f t="shared" si="781"/>
        <v>0</v>
      </c>
      <c r="V970" s="35">
        <f t="shared" ref="T970:Y973" si="782">V971</f>
        <v>0</v>
      </c>
      <c r="W970" s="35">
        <f t="shared" si="782"/>
        <v>0</v>
      </c>
      <c r="X970" s="35">
        <f t="shared" si="782"/>
        <v>238</v>
      </c>
      <c r="Y970" s="35">
        <f t="shared" si="782"/>
        <v>0</v>
      </c>
    </row>
    <row r="971" spans="1:25" s="51" customFormat="1" ht="16.5">
      <c r="A971" s="103" t="s">
        <v>85</v>
      </c>
      <c r="B971" s="77" t="s">
        <v>210</v>
      </c>
      <c r="C971" s="77" t="s">
        <v>32</v>
      </c>
      <c r="D971" s="52" t="s">
        <v>376</v>
      </c>
      <c r="E971" s="33"/>
      <c r="F971" s="35">
        <f t="shared" si="781"/>
        <v>238</v>
      </c>
      <c r="G971" s="136">
        <f t="shared" si="781"/>
        <v>0</v>
      </c>
      <c r="H971" s="35">
        <f t="shared" si="781"/>
        <v>0</v>
      </c>
      <c r="I971" s="35">
        <f t="shared" si="781"/>
        <v>0</v>
      </c>
      <c r="J971" s="35">
        <f t="shared" si="781"/>
        <v>0</v>
      </c>
      <c r="K971" s="35">
        <f t="shared" si="781"/>
        <v>0</v>
      </c>
      <c r="L971" s="35">
        <f t="shared" si="781"/>
        <v>238</v>
      </c>
      <c r="M971" s="35">
        <f t="shared" si="781"/>
        <v>0</v>
      </c>
      <c r="N971" s="35">
        <f t="shared" si="781"/>
        <v>0</v>
      </c>
      <c r="O971" s="35">
        <f t="shared" si="781"/>
        <v>0</v>
      </c>
      <c r="P971" s="35">
        <f t="shared" si="781"/>
        <v>0</v>
      </c>
      <c r="Q971" s="35">
        <f t="shared" si="781"/>
        <v>0</v>
      </c>
      <c r="R971" s="35">
        <f t="shared" si="781"/>
        <v>238</v>
      </c>
      <c r="S971" s="35">
        <f t="shared" si="781"/>
        <v>0</v>
      </c>
      <c r="T971" s="35">
        <f t="shared" si="782"/>
        <v>0</v>
      </c>
      <c r="U971" s="35">
        <f t="shared" si="782"/>
        <v>0</v>
      </c>
      <c r="V971" s="35">
        <f t="shared" si="782"/>
        <v>0</v>
      </c>
      <c r="W971" s="35">
        <f t="shared" si="782"/>
        <v>0</v>
      </c>
      <c r="X971" s="35">
        <f t="shared" si="782"/>
        <v>238</v>
      </c>
      <c r="Y971" s="35">
        <f t="shared" si="782"/>
        <v>0</v>
      </c>
    </row>
    <row r="972" spans="1:25" s="51" customFormat="1" ht="33.75">
      <c r="A972" s="103" t="s">
        <v>493</v>
      </c>
      <c r="B972" s="77" t="s">
        <v>210</v>
      </c>
      <c r="C972" s="77" t="s">
        <v>32</v>
      </c>
      <c r="D972" s="52" t="s">
        <v>519</v>
      </c>
      <c r="E972" s="26"/>
      <c r="F972" s="35">
        <f t="shared" si="781"/>
        <v>238</v>
      </c>
      <c r="G972" s="136">
        <f t="shared" si="781"/>
        <v>0</v>
      </c>
      <c r="H972" s="35">
        <f t="shared" si="781"/>
        <v>0</v>
      </c>
      <c r="I972" s="35">
        <f t="shared" si="781"/>
        <v>0</v>
      </c>
      <c r="J972" s="35">
        <f t="shared" si="781"/>
        <v>0</v>
      </c>
      <c r="K972" s="35">
        <f t="shared" si="781"/>
        <v>0</v>
      </c>
      <c r="L972" s="35">
        <f t="shared" si="781"/>
        <v>238</v>
      </c>
      <c r="M972" s="35">
        <f t="shared" si="781"/>
        <v>0</v>
      </c>
      <c r="N972" s="35">
        <f t="shared" si="781"/>
        <v>0</v>
      </c>
      <c r="O972" s="35">
        <f t="shared" si="781"/>
        <v>0</v>
      </c>
      <c r="P972" s="35">
        <f t="shared" si="781"/>
        <v>0</v>
      </c>
      <c r="Q972" s="35">
        <f t="shared" si="781"/>
        <v>0</v>
      </c>
      <c r="R972" s="35">
        <f t="shared" si="781"/>
        <v>238</v>
      </c>
      <c r="S972" s="35">
        <f t="shared" si="781"/>
        <v>0</v>
      </c>
      <c r="T972" s="35">
        <f t="shared" si="782"/>
        <v>0</v>
      </c>
      <c r="U972" s="35">
        <f t="shared" si="782"/>
        <v>0</v>
      </c>
      <c r="V972" s="35">
        <f t="shared" si="782"/>
        <v>0</v>
      </c>
      <c r="W972" s="35">
        <f t="shared" si="782"/>
        <v>0</v>
      </c>
      <c r="X972" s="35">
        <f t="shared" si="782"/>
        <v>238</v>
      </c>
      <c r="Y972" s="35">
        <f t="shared" si="782"/>
        <v>0</v>
      </c>
    </row>
    <row r="973" spans="1:25" s="51" customFormat="1" ht="49.5">
      <c r="A973" s="42" t="s">
        <v>99</v>
      </c>
      <c r="B973" s="77" t="s">
        <v>210</v>
      </c>
      <c r="C973" s="77" t="s">
        <v>32</v>
      </c>
      <c r="D973" s="52" t="s">
        <v>519</v>
      </c>
      <c r="E973" s="40">
        <v>600</v>
      </c>
      <c r="F973" s="35">
        <f>F974</f>
        <v>238</v>
      </c>
      <c r="G973" s="136"/>
      <c r="H973" s="35">
        <f t="shared" si="781"/>
        <v>0</v>
      </c>
      <c r="I973" s="35">
        <f t="shared" si="781"/>
        <v>0</v>
      </c>
      <c r="J973" s="35">
        <f t="shared" si="781"/>
        <v>0</v>
      </c>
      <c r="K973" s="35">
        <f t="shared" si="781"/>
        <v>0</v>
      </c>
      <c r="L973" s="35">
        <f t="shared" si="781"/>
        <v>238</v>
      </c>
      <c r="M973" s="35">
        <f t="shared" si="781"/>
        <v>0</v>
      </c>
      <c r="N973" s="35">
        <f t="shared" si="781"/>
        <v>0</v>
      </c>
      <c r="O973" s="35">
        <f t="shared" si="781"/>
        <v>0</v>
      </c>
      <c r="P973" s="35">
        <f t="shared" si="781"/>
        <v>0</v>
      </c>
      <c r="Q973" s="35">
        <f t="shared" si="781"/>
        <v>0</v>
      </c>
      <c r="R973" s="35">
        <f t="shared" si="781"/>
        <v>238</v>
      </c>
      <c r="S973" s="35">
        <f t="shared" si="781"/>
        <v>0</v>
      </c>
      <c r="T973" s="35">
        <f t="shared" si="782"/>
        <v>0</v>
      </c>
      <c r="U973" s="35">
        <f t="shared" si="782"/>
        <v>0</v>
      </c>
      <c r="V973" s="35">
        <f t="shared" si="782"/>
        <v>0</v>
      </c>
      <c r="W973" s="35">
        <f t="shared" si="782"/>
        <v>0</v>
      </c>
      <c r="X973" s="35">
        <f t="shared" si="782"/>
        <v>238</v>
      </c>
      <c r="Y973" s="35">
        <f t="shared" si="782"/>
        <v>0</v>
      </c>
    </row>
    <row r="974" spans="1:25" s="51" customFormat="1" ht="16.5">
      <c r="A974" s="32" t="s">
        <v>181</v>
      </c>
      <c r="B974" s="77" t="s">
        <v>210</v>
      </c>
      <c r="C974" s="77" t="s">
        <v>32</v>
      </c>
      <c r="D974" s="52" t="s">
        <v>519</v>
      </c>
      <c r="E974" s="40">
        <v>610</v>
      </c>
      <c r="F974" s="35">
        <v>238</v>
      </c>
      <c r="G974" s="35"/>
      <c r="H974" s="36"/>
      <c r="I974" s="36"/>
      <c r="J974" s="36"/>
      <c r="K974" s="37"/>
      <c r="L974" s="35">
        <f>F974+H974+I974+J974+K974</f>
        <v>238</v>
      </c>
      <c r="M974" s="35">
        <f>G974+K974</f>
        <v>0</v>
      </c>
      <c r="N974" s="36"/>
      <c r="O974" s="36"/>
      <c r="P974" s="36"/>
      <c r="Q974" s="37"/>
      <c r="R974" s="35">
        <f>L974+N974+O974+P974+Q974</f>
        <v>238</v>
      </c>
      <c r="S974" s="35">
        <f>M974+Q974</f>
        <v>0</v>
      </c>
      <c r="T974" s="36"/>
      <c r="U974" s="36"/>
      <c r="V974" s="36"/>
      <c r="W974" s="37"/>
      <c r="X974" s="35">
        <f>R974+T974+U974+V974+W974</f>
        <v>238</v>
      </c>
      <c r="Y974" s="35">
        <f>S974+W974</f>
        <v>0</v>
      </c>
    </row>
    <row r="975" spans="1:25" s="57" customFormat="1" ht="16.5" hidden="1">
      <c r="A975" s="42" t="s">
        <v>33</v>
      </c>
      <c r="B975" s="33" t="s">
        <v>210</v>
      </c>
      <c r="C975" s="33" t="s">
        <v>32</v>
      </c>
      <c r="D975" s="45" t="s">
        <v>34</v>
      </c>
      <c r="E975" s="33"/>
      <c r="F975" s="35">
        <f t="shared" ref="F975:U978" si="783">F976</f>
        <v>0</v>
      </c>
      <c r="G975" s="59">
        <f t="shared" si="783"/>
        <v>0</v>
      </c>
      <c r="H975" s="56">
        <f t="shared" si="783"/>
        <v>0</v>
      </c>
      <c r="I975" s="56">
        <f t="shared" si="783"/>
        <v>0</v>
      </c>
      <c r="J975" s="56">
        <f t="shared" si="783"/>
        <v>0</v>
      </c>
      <c r="K975" s="56">
        <f t="shared" si="783"/>
        <v>0</v>
      </c>
      <c r="L975" s="56">
        <f t="shared" si="783"/>
        <v>0</v>
      </c>
      <c r="M975" s="56">
        <f t="shared" si="783"/>
        <v>0</v>
      </c>
      <c r="N975" s="56">
        <f t="shared" si="783"/>
        <v>0</v>
      </c>
      <c r="O975" s="56">
        <f t="shared" si="783"/>
        <v>0</v>
      </c>
      <c r="P975" s="56">
        <f t="shared" si="783"/>
        <v>0</v>
      </c>
      <c r="Q975" s="56">
        <f t="shared" si="783"/>
        <v>0</v>
      </c>
      <c r="R975" s="56">
        <f t="shared" si="783"/>
        <v>0</v>
      </c>
      <c r="S975" s="56">
        <f t="shared" si="783"/>
        <v>0</v>
      </c>
      <c r="T975" s="56">
        <f t="shared" si="783"/>
        <v>0</v>
      </c>
      <c r="U975" s="56">
        <f t="shared" si="783"/>
        <v>0</v>
      </c>
      <c r="V975" s="56">
        <f t="shared" ref="T975:Y978" si="784">V976</f>
        <v>0</v>
      </c>
      <c r="W975" s="56">
        <f t="shared" si="784"/>
        <v>0</v>
      </c>
      <c r="X975" s="56">
        <f t="shared" si="784"/>
        <v>0</v>
      </c>
      <c r="Y975" s="56">
        <f t="shared" si="784"/>
        <v>0</v>
      </c>
    </row>
    <row r="976" spans="1:25" s="57" customFormat="1" ht="16.5" hidden="1">
      <c r="A976" s="32" t="s">
        <v>85</v>
      </c>
      <c r="B976" s="33" t="s">
        <v>210</v>
      </c>
      <c r="C976" s="33" t="s">
        <v>32</v>
      </c>
      <c r="D976" s="52" t="s">
        <v>154</v>
      </c>
      <c r="E976" s="33"/>
      <c r="F976" s="35">
        <f t="shared" si="783"/>
        <v>0</v>
      </c>
      <c r="G976" s="59">
        <f t="shared" si="783"/>
        <v>0</v>
      </c>
      <c r="H976" s="56">
        <f t="shared" si="783"/>
        <v>0</v>
      </c>
      <c r="I976" s="56">
        <f t="shared" si="783"/>
        <v>0</v>
      </c>
      <c r="J976" s="56">
        <f t="shared" si="783"/>
        <v>0</v>
      </c>
      <c r="K976" s="56">
        <f t="shared" si="783"/>
        <v>0</v>
      </c>
      <c r="L976" s="56">
        <f t="shared" si="783"/>
        <v>0</v>
      </c>
      <c r="M976" s="56">
        <f t="shared" si="783"/>
        <v>0</v>
      </c>
      <c r="N976" s="56">
        <f t="shared" si="783"/>
        <v>0</v>
      </c>
      <c r="O976" s="56">
        <f t="shared" si="783"/>
        <v>0</v>
      </c>
      <c r="P976" s="56">
        <f t="shared" si="783"/>
        <v>0</v>
      </c>
      <c r="Q976" s="56">
        <f t="shared" si="783"/>
        <v>0</v>
      </c>
      <c r="R976" s="56">
        <f t="shared" si="783"/>
        <v>0</v>
      </c>
      <c r="S976" s="56">
        <f t="shared" si="783"/>
        <v>0</v>
      </c>
      <c r="T976" s="56">
        <f t="shared" si="784"/>
        <v>0</v>
      </c>
      <c r="U976" s="56">
        <f t="shared" si="784"/>
        <v>0</v>
      </c>
      <c r="V976" s="56">
        <f t="shared" si="784"/>
        <v>0</v>
      </c>
      <c r="W976" s="56">
        <f t="shared" si="784"/>
        <v>0</v>
      </c>
      <c r="X976" s="56">
        <f t="shared" si="784"/>
        <v>0</v>
      </c>
      <c r="Y976" s="56">
        <f t="shared" si="784"/>
        <v>0</v>
      </c>
    </row>
    <row r="977" spans="1:25" s="57" customFormat="1" ht="33" hidden="1">
      <c r="A977" s="42" t="s">
        <v>516</v>
      </c>
      <c r="B977" s="33" t="s">
        <v>210</v>
      </c>
      <c r="C977" s="33" t="s">
        <v>32</v>
      </c>
      <c r="D977" s="52" t="s">
        <v>520</v>
      </c>
      <c r="E977" s="33"/>
      <c r="F977" s="35">
        <f t="shared" si="783"/>
        <v>0</v>
      </c>
      <c r="G977" s="59">
        <f t="shared" si="783"/>
        <v>0</v>
      </c>
      <c r="H977" s="56">
        <f t="shared" si="783"/>
        <v>0</v>
      </c>
      <c r="I977" s="56">
        <f t="shared" si="783"/>
        <v>0</v>
      </c>
      <c r="J977" s="56">
        <f t="shared" si="783"/>
        <v>0</v>
      </c>
      <c r="K977" s="56">
        <f t="shared" si="783"/>
        <v>0</v>
      </c>
      <c r="L977" s="56">
        <f t="shared" si="783"/>
        <v>0</v>
      </c>
      <c r="M977" s="56">
        <f t="shared" si="783"/>
        <v>0</v>
      </c>
      <c r="N977" s="56">
        <f t="shared" si="783"/>
        <v>0</v>
      </c>
      <c r="O977" s="56">
        <f t="shared" si="783"/>
        <v>0</v>
      </c>
      <c r="P977" s="56">
        <f t="shared" si="783"/>
        <v>0</v>
      </c>
      <c r="Q977" s="56">
        <f t="shared" si="783"/>
        <v>0</v>
      </c>
      <c r="R977" s="56">
        <f t="shared" si="783"/>
        <v>0</v>
      </c>
      <c r="S977" s="56">
        <f t="shared" si="783"/>
        <v>0</v>
      </c>
      <c r="T977" s="56">
        <f t="shared" si="784"/>
        <v>0</v>
      </c>
      <c r="U977" s="56">
        <f t="shared" si="784"/>
        <v>0</v>
      </c>
      <c r="V977" s="56">
        <f t="shared" si="784"/>
        <v>0</v>
      </c>
      <c r="W977" s="56">
        <f t="shared" si="784"/>
        <v>0</v>
      </c>
      <c r="X977" s="56">
        <f t="shared" si="784"/>
        <v>0</v>
      </c>
      <c r="Y977" s="56">
        <f t="shared" si="784"/>
        <v>0</v>
      </c>
    </row>
    <row r="978" spans="1:25" s="57" customFormat="1" ht="49.5" hidden="1">
      <c r="A978" s="42" t="s">
        <v>99</v>
      </c>
      <c r="B978" s="33" t="s">
        <v>210</v>
      </c>
      <c r="C978" s="33" t="s">
        <v>32</v>
      </c>
      <c r="D978" s="52" t="s">
        <v>520</v>
      </c>
      <c r="E978" s="40">
        <v>600</v>
      </c>
      <c r="F978" s="35">
        <f>F979</f>
        <v>0</v>
      </c>
      <c r="G978" s="59"/>
      <c r="H978" s="56">
        <f t="shared" si="783"/>
        <v>0</v>
      </c>
      <c r="I978" s="56">
        <f t="shared" si="783"/>
        <v>0</v>
      </c>
      <c r="J978" s="56">
        <f t="shared" si="783"/>
        <v>0</v>
      </c>
      <c r="K978" s="56">
        <f t="shared" si="783"/>
        <v>0</v>
      </c>
      <c r="L978" s="56">
        <f t="shared" si="783"/>
        <v>0</v>
      </c>
      <c r="M978" s="56">
        <f t="shared" si="783"/>
        <v>0</v>
      </c>
      <c r="N978" s="56">
        <f t="shared" si="783"/>
        <v>0</v>
      </c>
      <c r="O978" s="56">
        <f t="shared" si="783"/>
        <v>0</v>
      </c>
      <c r="P978" s="56">
        <f t="shared" si="783"/>
        <v>0</v>
      </c>
      <c r="Q978" s="56">
        <f t="shared" si="783"/>
        <v>0</v>
      </c>
      <c r="R978" s="56">
        <f t="shared" si="783"/>
        <v>0</v>
      </c>
      <c r="S978" s="56">
        <f t="shared" si="783"/>
        <v>0</v>
      </c>
      <c r="T978" s="56">
        <f t="shared" si="784"/>
        <v>0</v>
      </c>
      <c r="U978" s="56">
        <f t="shared" si="784"/>
        <v>0</v>
      </c>
      <c r="V978" s="56">
        <f t="shared" si="784"/>
        <v>0</v>
      </c>
      <c r="W978" s="56">
        <f t="shared" si="784"/>
        <v>0</v>
      </c>
      <c r="X978" s="56">
        <f t="shared" si="784"/>
        <v>0</v>
      </c>
      <c r="Y978" s="56">
        <f t="shared" si="784"/>
        <v>0</v>
      </c>
    </row>
    <row r="979" spans="1:25" s="57" customFormat="1" ht="16.5" hidden="1">
      <c r="A979" s="42" t="s">
        <v>181</v>
      </c>
      <c r="B979" s="33" t="s">
        <v>210</v>
      </c>
      <c r="C979" s="33" t="s">
        <v>32</v>
      </c>
      <c r="D979" s="52" t="s">
        <v>520</v>
      </c>
      <c r="E979" s="40">
        <v>610</v>
      </c>
      <c r="F979" s="35"/>
      <c r="G979" s="35"/>
      <c r="H979" s="36"/>
      <c r="I979" s="36"/>
      <c r="J979" s="36"/>
      <c r="K979" s="37"/>
      <c r="L979" s="35">
        <f>F979+H979+I979+J979+K979</f>
        <v>0</v>
      </c>
      <c r="M979" s="35">
        <f>G979+K979</f>
        <v>0</v>
      </c>
      <c r="N979" s="36"/>
      <c r="O979" s="36"/>
      <c r="P979" s="36"/>
      <c r="Q979" s="37"/>
      <c r="R979" s="35">
        <f>L979+N979+O979+P979+Q979</f>
        <v>0</v>
      </c>
      <c r="S979" s="35">
        <f>M979+Q979</f>
        <v>0</v>
      </c>
      <c r="T979" s="36"/>
      <c r="U979" s="36"/>
      <c r="V979" s="36"/>
      <c r="W979" s="37"/>
      <c r="X979" s="35">
        <f>R979+T979+U979+V979+W979</f>
        <v>0</v>
      </c>
      <c r="Y979" s="35">
        <f>S979+W979</f>
        <v>0</v>
      </c>
    </row>
    <row r="980" spans="1:25" s="41" customFormat="1" ht="16.5">
      <c r="A980" s="42"/>
      <c r="B980" s="33"/>
      <c r="C980" s="33"/>
      <c r="D980" s="52"/>
      <c r="E980" s="33"/>
      <c r="F980" s="59"/>
      <c r="G980" s="59"/>
      <c r="H980" s="59"/>
      <c r="I980" s="59"/>
      <c r="J980" s="59"/>
      <c r="K980" s="59"/>
      <c r="L980" s="59"/>
      <c r="M980" s="59"/>
      <c r="N980" s="59"/>
      <c r="O980" s="59"/>
      <c r="P980" s="59"/>
      <c r="Q980" s="59"/>
      <c r="R980" s="59">
        <v>0</v>
      </c>
      <c r="S980" s="59"/>
      <c r="T980" s="59"/>
      <c r="U980" s="59"/>
      <c r="V980" s="59"/>
      <c r="W980" s="59"/>
      <c r="X980" s="59">
        <v>0</v>
      </c>
      <c r="Y980" s="59"/>
    </row>
    <row r="981" spans="1:25" s="41" customFormat="1" ht="56.25">
      <c r="A981" s="25" t="s">
        <v>521</v>
      </c>
      <c r="B981" s="26" t="s">
        <v>210</v>
      </c>
      <c r="C981" s="26" t="s">
        <v>206</v>
      </c>
      <c r="D981" s="44"/>
      <c r="E981" s="26"/>
      <c r="F981" s="119">
        <f t="shared" ref="F981:U985" si="785">F982</f>
        <v>3884</v>
      </c>
      <c r="G981" s="119">
        <f t="shared" si="785"/>
        <v>0</v>
      </c>
      <c r="H981" s="119">
        <f t="shared" si="785"/>
        <v>0</v>
      </c>
      <c r="I981" s="119">
        <f t="shared" si="785"/>
        <v>0</v>
      </c>
      <c r="J981" s="119">
        <f t="shared" si="785"/>
        <v>0</v>
      </c>
      <c r="K981" s="119">
        <f t="shared" si="785"/>
        <v>0</v>
      </c>
      <c r="L981" s="119">
        <f t="shared" si="785"/>
        <v>3884</v>
      </c>
      <c r="M981" s="119">
        <f t="shared" si="785"/>
        <v>0</v>
      </c>
      <c r="N981" s="119">
        <f t="shared" si="785"/>
        <v>0</v>
      </c>
      <c r="O981" s="119">
        <f t="shared" si="785"/>
        <v>0</v>
      </c>
      <c r="P981" s="119">
        <f t="shared" si="785"/>
        <v>0</v>
      </c>
      <c r="Q981" s="119">
        <f t="shared" si="785"/>
        <v>0</v>
      </c>
      <c r="R981" s="119">
        <f t="shared" si="785"/>
        <v>3884</v>
      </c>
      <c r="S981" s="119">
        <f t="shared" si="785"/>
        <v>0</v>
      </c>
      <c r="T981" s="119">
        <f t="shared" si="785"/>
        <v>0</v>
      </c>
      <c r="U981" s="119">
        <f t="shared" si="785"/>
        <v>0</v>
      </c>
      <c r="V981" s="119">
        <f t="shared" ref="T981:Y985" si="786">V982</f>
        <v>0</v>
      </c>
      <c r="W981" s="119">
        <f t="shared" si="786"/>
        <v>0</v>
      </c>
      <c r="X981" s="119">
        <f t="shared" si="786"/>
        <v>3884</v>
      </c>
      <c r="Y981" s="119">
        <f t="shared" si="786"/>
        <v>0</v>
      </c>
    </row>
    <row r="982" spans="1:25" s="41" customFormat="1" ht="99">
      <c r="A982" s="61" t="s">
        <v>89</v>
      </c>
      <c r="B982" s="33" t="s">
        <v>210</v>
      </c>
      <c r="C982" s="33" t="s">
        <v>206</v>
      </c>
      <c r="D982" s="52" t="s">
        <v>90</v>
      </c>
      <c r="E982" s="33"/>
      <c r="F982" s="35">
        <f>F983</f>
        <v>3884</v>
      </c>
      <c r="G982" s="35">
        <f>G983</f>
        <v>0</v>
      </c>
      <c r="H982" s="35">
        <f t="shared" si="785"/>
        <v>0</v>
      </c>
      <c r="I982" s="35">
        <f t="shared" si="785"/>
        <v>0</v>
      </c>
      <c r="J982" s="35">
        <f t="shared" si="785"/>
        <v>0</v>
      </c>
      <c r="K982" s="35">
        <f t="shared" si="785"/>
        <v>0</v>
      </c>
      <c r="L982" s="35">
        <f t="shared" si="785"/>
        <v>3884</v>
      </c>
      <c r="M982" s="35">
        <f t="shared" si="785"/>
        <v>0</v>
      </c>
      <c r="N982" s="35">
        <f t="shared" si="785"/>
        <v>0</v>
      </c>
      <c r="O982" s="35">
        <f t="shared" si="785"/>
        <v>0</v>
      </c>
      <c r="P982" s="35">
        <f t="shared" si="785"/>
        <v>0</v>
      </c>
      <c r="Q982" s="35">
        <f t="shared" si="785"/>
        <v>0</v>
      </c>
      <c r="R982" s="35">
        <f t="shared" si="785"/>
        <v>3884</v>
      </c>
      <c r="S982" s="35">
        <f t="shared" si="785"/>
        <v>0</v>
      </c>
      <c r="T982" s="35">
        <f t="shared" si="786"/>
        <v>0</v>
      </c>
      <c r="U982" s="35">
        <f t="shared" si="786"/>
        <v>0</v>
      </c>
      <c r="V982" s="35">
        <f t="shared" si="786"/>
        <v>0</v>
      </c>
      <c r="W982" s="35">
        <f t="shared" si="786"/>
        <v>0</v>
      </c>
      <c r="X982" s="35">
        <f t="shared" si="786"/>
        <v>3884</v>
      </c>
      <c r="Y982" s="35">
        <f t="shared" si="786"/>
        <v>0</v>
      </c>
    </row>
    <row r="983" spans="1:25" s="41" customFormat="1" ht="33">
      <c r="A983" s="48" t="s">
        <v>95</v>
      </c>
      <c r="B983" s="33" t="s">
        <v>210</v>
      </c>
      <c r="C983" s="33" t="s">
        <v>206</v>
      </c>
      <c r="D983" s="52" t="s">
        <v>387</v>
      </c>
      <c r="E983" s="33"/>
      <c r="F983" s="35">
        <f t="shared" si="785"/>
        <v>3884</v>
      </c>
      <c r="G983" s="35">
        <f t="shared" si="785"/>
        <v>0</v>
      </c>
      <c r="H983" s="35">
        <f t="shared" si="785"/>
        <v>0</v>
      </c>
      <c r="I983" s="35">
        <f t="shared" si="785"/>
        <v>0</v>
      </c>
      <c r="J983" s="35">
        <f t="shared" si="785"/>
        <v>0</v>
      </c>
      <c r="K983" s="35">
        <f t="shared" si="785"/>
        <v>0</v>
      </c>
      <c r="L983" s="35">
        <f t="shared" si="785"/>
        <v>3884</v>
      </c>
      <c r="M983" s="35">
        <f t="shared" si="785"/>
        <v>0</v>
      </c>
      <c r="N983" s="35">
        <f t="shared" si="785"/>
        <v>0</v>
      </c>
      <c r="O983" s="35">
        <f t="shared" si="785"/>
        <v>0</v>
      </c>
      <c r="P983" s="35">
        <f t="shared" si="785"/>
        <v>0</v>
      </c>
      <c r="Q983" s="35">
        <f t="shared" si="785"/>
        <v>0</v>
      </c>
      <c r="R983" s="35">
        <f t="shared" si="785"/>
        <v>3884</v>
      </c>
      <c r="S983" s="35">
        <f t="shared" si="785"/>
        <v>0</v>
      </c>
      <c r="T983" s="35">
        <f t="shared" si="786"/>
        <v>0</v>
      </c>
      <c r="U983" s="35">
        <f t="shared" si="786"/>
        <v>0</v>
      </c>
      <c r="V983" s="35">
        <f t="shared" si="786"/>
        <v>0</v>
      </c>
      <c r="W983" s="35">
        <f t="shared" si="786"/>
        <v>0</v>
      </c>
      <c r="X983" s="35">
        <f t="shared" si="786"/>
        <v>3884</v>
      </c>
      <c r="Y983" s="35">
        <f t="shared" si="786"/>
        <v>0</v>
      </c>
    </row>
    <row r="984" spans="1:25" s="41" customFormat="1" ht="66">
      <c r="A984" s="32" t="s">
        <v>522</v>
      </c>
      <c r="B984" s="33" t="s">
        <v>210</v>
      </c>
      <c r="C984" s="33" t="s">
        <v>206</v>
      </c>
      <c r="D984" s="52" t="s">
        <v>523</v>
      </c>
      <c r="E984" s="33"/>
      <c r="F984" s="35">
        <f t="shared" si="785"/>
        <v>3884</v>
      </c>
      <c r="G984" s="35">
        <f t="shared" si="785"/>
        <v>0</v>
      </c>
      <c r="H984" s="35">
        <f t="shared" si="785"/>
        <v>0</v>
      </c>
      <c r="I984" s="35">
        <f t="shared" si="785"/>
        <v>0</v>
      </c>
      <c r="J984" s="35">
        <f t="shared" si="785"/>
        <v>0</v>
      </c>
      <c r="K984" s="35">
        <f t="shared" si="785"/>
        <v>0</v>
      </c>
      <c r="L984" s="35">
        <f t="shared" si="785"/>
        <v>3884</v>
      </c>
      <c r="M984" s="35">
        <f t="shared" si="785"/>
        <v>0</v>
      </c>
      <c r="N984" s="35">
        <f t="shared" si="785"/>
        <v>0</v>
      </c>
      <c r="O984" s="35">
        <f t="shared" si="785"/>
        <v>0</v>
      </c>
      <c r="P984" s="35">
        <f t="shared" si="785"/>
        <v>0</v>
      </c>
      <c r="Q984" s="35">
        <f t="shared" si="785"/>
        <v>0</v>
      </c>
      <c r="R984" s="35">
        <f t="shared" si="785"/>
        <v>3884</v>
      </c>
      <c r="S984" s="35">
        <f t="shared" si="785"/>
        <v>0</v>
      </c>
      <c r="T984" s="35">
        <f t="shared" si="786"/>
        <v>0</v>
      </c>
      <c r="U984" s="35">
        <f t="shared" si="786"/>
        <v>0</v>
      </c>
      <c r="V984" s="35">
        <f t="shared" si="786"/>
        <v>0</v>
      </c>
      <c r="W984" s="35">
        <f t="shared" si="786"/>
        <v>0</v>
      </c>
      <c r="X984" s="35">
        <f t="shared" si="786"/>
        <v>3884</v>
      </c>
      <c r="Y984" s="35">
        <f t="shared" si="786"/>
        <v>0</v>
      </c>
    </row>
    <row r="985" spans="1:25" s="41" customFormat="1" ht="49.5">
      <c r="A985" s="32" t="s">
        <v>99</v>
      </c>
      <c r="B985" s="33" t="s">
        <v>210</v>
      </c>
      <c r="C985" s="33" t="s">
        <v>206</v>
      </c>
      <c r="D985" s="52" t="s">
        <v>523</v>
      </c>
      <c r="E985" s="40">
        <v>600</v>
      </c>
      <c r="F985" s="35">
        <f t="shared" si="785"/>
        <v>3884</v>
      </c>
      <c r="G985" s="35">
        <f t="shared" si="785"/>
        <v>0</v>
      </c>
      <c r="H985" s="35">
        <f t="shared" si="785"/>
        <v>0</v>
      </c>
      <c r="I985" s="35">
        <f t="shared" si="785"/>
        <v>0</v>
      </c>
      <c r="J985" s="35">
        <f t="shared" si="785"/>
        <v>0</v>
      </c>
      <c r="K985" s="35">
        <f t="shared" si="785"/>
        <v>0</v>
      </c>
      <c r="L985" s="35">
        <f t="shared" si="785"/>
        <v>3884</v>
      </c>
      <c r="M985" s="35">
        <f t="shared" si="785"/>
        <v>0</v>
      </c>
      <c r="N985" s="35">
        <f t="shared" si="785"/>
        <v>0</v>
      </c>
      <c r="O985" s="35">
        <f t="shared" si="785"/>
        <v>0</v>
      </c>
      <c r="P985" s="35">
        <f t="shared" si="785"/>
        <v>0</v>
      </c>
      <c r="Q985" s="35">
        <f t="shared" si="785"/>
        <v>0</v>
      </c>
      <c r="R985" s="35">
        <f t="shared" si="785"/>
        <v>3884</v>
      </c>
      <c r="S985" s="35">
        <f t="shared" si="785"/>
        <v>0</v>
      </c>
      <c r="T985" s="35">
        <f t="shared" si="786"/>
        <v>0</v>
      </c>
      <c r="U985" s="35">
        <f t="shared" si="786"/>
        <v>0</v>
      </c>
      <c r="V985" s="35">
        <f t="shared" si="786"/>
        <v>0</v>
      </c>
      <c r="W985" s="35">
        <f t="shared" si="786"/>
        <v>0</v>
      </c>
      <c r="X985" s="35">
        <f t="shared" si="786"/>
        <v>3884</v>
      </c>
      <c r="Y985" s="35">
        <f t="shared" si="786"/>
        <v>0</v>
      </c>
    </row>
    <row r="986" spans="1:25" s="41" customFormat="1" ht="16.5">
      <c r="A986" s="32" t="s">
        <v>181</v>
      </c>
      <c r="B986" s="33" t="s">
        <v>210</v>
      </c>
      <c r="C986" s="33" t="s">
        <v>206</v>
      </c>
      <c r="D986" s="52" t="s">
        <v>523</v>
      </c>
      <c r="E986" s="40">
        <v>610</v>
      </c>
      <c r="F986" s="35">
        <f>3875+9</f>
        <v>3884</v>
      </c>
      <c r="G986" s="35"/>
      <c r="H986" s="36"/>
      <c r="I986" s="36"/>
      <c r="J986" s="36"/>
      <c r="K986" s="37"/>
      <c r="L986" s="35">
        <f>F986+H986+I986+J986+K986</f>
        <v>3884</v>
      </c>
      <c r="M986" s="35">
        <f>G986+K986</f>
        <v>0</v>
      </c>
      <c r="N986" s="36"/>
      <c r="O986" s="36"/>
      <c r="P986" s="36"/>
      <c r="Q986" s="37"/>
      <c r="R986" s="35">
        <f>L986+N986+O986+P986+Q986</f>
        <v>3884</v>
      </c>
      <c r="S986" s="35">
        <f>M986+Q986</f>
        <v>0</v>
      </c>
      <c r="T986" s="36"/>
      <c r="U986" s="36"/>
      <c r="V986" s="36"/>
      <c r="W986" s="37"/>
      <c r="X986" s="35">
        <f>R986+T986+U986+V986+W986</f>
        <v>3884</v>
      </c>
      <c r="Y986" s="35">
        <f>S986+W986</f>
        <v>0</v>
      </c>
    </row>
    <row r="987" spans="1:25" s="137" customFormat="1" ht="16.5">
      <c r="A987" s="32"/>
      <c r="B987" s="33"/>
      <c r="C987" s="33"/>
      <c r="D987" s="52"/>
      <c r="E987" s="33"/>
      <c r="F987" s="136"/>
      <c r="G987" s="136"/>
      <c r="H987" s="136"/>
      <c r="I987" s="136"/>
      <c r="J987" s="136"/>
      <c r="K987" s="136"/>
      <c r="L987" s="136"/>
      <c r="M987" s="136"/>
      <c r="N987" s="136"/>
      <c r="O987" s="136"/>
      <c r="P987" s="136"/>
      <c r="Q987" s="136"/>
      <c r="R987" s="136">
        <v>0</v>
      </c>
      <c r="S987" s="136"/>
      <c r="T987" s="136"/>
      <c r="U987" s="136"/>
      <c r="V987" s="136"/>
      <c r="W987" s="136"/>
      <c r="X987" s="136">
        <v>0</v>
      </c>
      <c r="Y987" s="136"/>
    </row>
    <row r="988" spans="1:25" s="138" customFormat="1" ht="18.75">
      <c r="A988" s="25" t="s">
        <v>524</v>
      </c>
      <c r="B988" s="26" t="s">
        <v>210</v>
      </c>
      <c r="C988" s="26" t="s">
        <v>72</v>
      </c>
      <c r="D988" s="44"/>
      <c r="E988" s="26"/>
      <c r="F988" s="119">
        <f>F989+F1011+F1006+F1001</f>
        <v>25277</v>
      </c>
      <c r="G988" s="119">
        <f>G989+G1011+G1006+G1001</f>
        <v>0</v>
      </c>
      <c r="H988" s="119">
        <f t="shared" ref="H988:M988" si="787">H989+H1011+H1006+H1001</f>
        <v>0</v>
      </c>
      <c r="I988" s="119">
        <f t="shared" si="787"/>
        <v>0</v>
      </c>
      <c r="J988" s="119">
        <f t="shared" si="787"/>
        <v>0</v>
      </c>
      <c r="K988" s="119">
        <f t="shared" si="787"/>
        <v>0</v>
      </c>
      <c r="L988" s="119">
        <f t="shared" si="787"/>
        <v>25277</v>
      </c>
      <c r="M988" s="119">
        <f t="shared" si="787"/>
        <v>0</v>
      </c>
      <c r="N988" s="119">
        <f t="shared" ref="N988:S988" si="788">N989+N1011+N1006+N1001</f>
        <v>0</v>
      </c>
      <c r="O988" s="119">
        <f t="shared" si="788"/>
        <v>0</v>
      </c>
      <c r="P988" s="119">
        <f t="shared" si="788"/>
        <v>0</v>
      </c>
      <c r="Q988" s="119">
        <f t="shared" si="788"/>
        <v>0</v>
      </c>
      <c r="R988" s="119">
        <f t="shared" si="788"/>
        <v>25277</v>
      </c>
      <c r="S988" s="119">
        <f t="shared" si="788"/>
        <v>0</v>
      </c>
      <c r="T988" s="119">
        <f t="shared" ref="T988:Y988" si="789">T989+T1011+T1006+T1001</f>
        <v>0</v>
      </c>
      <c r="U988" s="119">
        <f t="shared" si="789"/>
        <v>0</v>
      </c>
      <c r="V988" s="119">
        <f t="shared" si="789"/>
        <v>0</v>
      </c>
      <c r="W988" s="119">
        <f t="shared" si="789"/>
        <v>0</v>
      </c>
      <c r="X988" s="119">
        <f t="shared" si="789"/>
        <v>25277</v>
      </c>
      <c r="Y988" s="119">
        <f t="shared" si="789"/>
        <v>0</v>
      </c>
    </row>
    <row r="989" spans="1:25" s="138" customFormat="1" ht="33.75">
      <c r="A989" s="42" t="s">
        <v>83</v>
      </c>
      <c r="B989" s="33" t="s">
        <v>210</v>
      </c>
      <c r="C989" s="33" t="s">
        <v>72</v>
      </c>
      <c r="D989" s="38" t="s">
        <v>84</v>
      </c>
      <c r="E989" s="26"/>
      <c r="F989" s="35">
        <f>F990+F994+F998</f>
        <v>25277</v>
      </c>
      <c r="G989" s="35">
        <f>G990+G994+G998</f>
        <v>0</v>
      </c>
      <c r="H989" s="35">
        <f t="shared" ref="H989:M989" si="790">H990+H994+H998</f>
        <v>0</v>
      </c>
      <c r="I989" s="35">
        <f t="shared" si="790"/>
        <v>0</v>
      </c>
      <c r="J989" s="35">
        <f t="shared" si="790"/>
        <v>0</v>
      </c>
      <c r="K989" s="35">
        <f t="shared" si="790"/>
        <v>0</v>
      </c>
      <c r="L989" s="35">
        <f t="shared" si="790"/>
        <v>25277</v>
      </c>
      <c r="M989" s="35">
        <f t="shared" si="790"/>
        <v>0</v>
      </c>
      <c r="N989" s="35">
        <f t="shared" ref="N989:S989" si="791">N990+N994+N998</f>
        <v>0</v>
      </c>
      <c r="O989" s="35">
        <f t="shared" si="791"/>
        <v>0</v>
      </c>
      <c r="P989" s="35">
        <f t="shared" si="791"/>
        <v>0</v>
      </c>
      <c r="Q989" s="35">
        <f t="shared" si="791"/>
        <v>0</v>
      </c>
      <c r="R989" s="35">
        <f t="shared" si="791"/>
        <v>25277</v>
      </c>
      <c r="S989" s="35">
        <f t="shared" si="791"/>
        <v>0</v>
      </c>
      <c r="T989" s="35">
        <f t="shared" ref="T989:Y989" si="792">T990+T994+T998</f>
        <v>0</v>
      </c>
      <c r="U989" s="35">
        <f t="shared" si="792"/>
        <v>0</v>
      </c>
      <c r="V989" s="35">
        <f t="shared" si="792"/>
        <v>0</v>
      </c>
      <c r="W989" s="35">
        <f t="shared" si="792"/>
        <v>0</v>
      </c>
      <c r="X989" s="35">
        <f t="shared" si="792"/>
        <v>25277</v>
      </c>
      <c r="Y989" s="35">
        <f t="shared" si="792"/>
        <v>0</v>
      </c>
    </row>
    <row r="990" spans="1:25" s="138" customFormat="1" ht="33.75">
      <c r="A990" s="42" t="s">
        <v>95</v>
      </c>
      <c r="B990" s="33" t="s">
        <v>210</v>
      </c>
      <c r="C990" s="33" t="s">
        <v>72</v>
      </c>
      <c r="D990" s="52" t="s">
        <v>490</v>
      </c>
      <c r="E990" s="26"/>
      <c r="F990" s="35">
        <f t="shared" ref="F990:U992" si="793">F991</f>
        <v>24691</v>
      </c>
      <c r="G990" s="35">
        <f t="shared" si="793"/>
        <v>0</v>
      </c>
      <c r="H990" s="35">
        <f t="shared" si="793"/>
        <v>0</v>
      </c>
      <c r="I990" s="35">
        <f t="shared" si="793"/>
        <v>0</v>
      </c>
      <c r="J990" s="35">
        <f t="shared" si="793"/>
        <v>0</v>
      </c>
      <c r="K990" s="35">
        <f t="shared" si="793"/>
        <v>0</v>
      </c>
      <c r="L990" s="35">
        <f t="shared" si="793"/>
        <v>24691</v>
      </c>
      <c r="M990" s="35">
        <f t="shared" si="793"/>
        <v>0</v>
      </c>
      <c r="N990" s="35">
        <f t="shared" si="793"/>
        <v>0</v>
      </c>
      <c r="O990" s="35">
        <f t="shared" si="793"/>
        <v>0</v>
      </c>
      <c r="P990" s="35">
        <f t="shared" si="793"/>
        <v>0</v>
      </c>
      <c r="Q990" s="35">
        <f t="shared" si="793"/>
        <v>0</v>
      </c>
      <c r="R990" s="35">
        <f t="shared" si="793"/>
        <v>24691</v>
      </c>
      <c r="S990" s="35">
        <f t="shared" si="793"/>
        <v>0</v>
      </c>
      <c r="T990" s="35">
        <f t="shared" si="793"/>
        <v>0</v>
      </c>
      <c r="U990" s="35">
        <f t="shared" si="793"/>
        <v>0</v>
      </c>
      <c r="V990" s="35">
        <f t="shared" ref="T990:Y992" si="794">V991</f>
        <v>0</v>
      </c>
      <c r="W990" s="35">
        <f t="shared" si="794"/>
        <v>0</v>
      </c>
      <c r="X990" s="35">
        <f t="shared" si="794"/>
        <v>24691</v>
      </c>
      <c r="Y990" s="35">
        <f t="shared" si="794"/>
        <v>0</v>
      </c>
    </row>
    <row r="991" spans="1:25" s="138" customFormat="1" ht="33.75">
      <c r="A991" s="42" t="s">
        <v>525</v>
      </c>
      <c r="B991" s="33" t="s">
        <v>210</v>
      </c>
      <c r="C991" s="33" t="s">
        <v>72</v>
      </c>
      <c r="D991" s="52" t="s">
        <v>526</v>
      </c>
      <c r="E991" s="26"/>
      <c r="F991" s="35">
        <f t="shared" si="793"/>
        <v>24691</v>
      </c>
      <c r="G991" s="35">
        <f t="shared" si="793"/>
        <v>0</v>
      </c>
      <c r="H991" s="35">
        <f t="shared" si="793"/>
        <v>0</v>
      </c>
      <c r="I991" s="35">
        <f t="shared" si="793"/>
        <v>0</v>
      </c>
      <c r="J991" s="35">
        <f t="shared" si="793"/>
        <v>0</v>
      </c>
      <c r="K991" s="35">
        <f t="shared" si="793"/>
        <v>0</v>
      </c>
      <c r="L991" s="35">
        <f t="shared" si="793"/>
        <v>24691</v>
      </c>
      <c r="M991" s="35">
        <f t="shared" si="793"/>
        <v>0</v>
      </c>
      <c r="N991" s="35">
        <f t="shared" si="793"/>
        <v>0</v>
      </c>
      <c r="O991" s="35">
        <f t="shared" si="793"/>
        <v>0</v>
      </c>
      <c r="P991" s="35">
        <f t="shared" si="793"/>
        <v>0</v>
      </c>
      <c r="Q991" s="35">
        <f t="shared" si="793"/>
        <v>0</v>
      </c>
      <c r="R991" s="35">
        <f t="shared" si="793"/>
        <v>24691</v>
      </c>
      <c r="S991" s="35">
        <f t="shared" si="793"/>
        <v>0</v>
      </c>
      <c r="T991" s="35">
        <f t="shared" si="794"/>
        <v>0</v>
      </c>
      <c r="U991" s="35">
        <f t="shared" si="794"/>
        <v>0</v>
      </c>
      <c r="V991" s="35">
        <f t="shared" si="794"/>
        <v>0</v>
      </c>
      <c r="W991" s="35">
        <f t="shared" si="794"/>
        <v>0</v>
      </c>
      <c r="X991" s="35">
        <f t="shared" si="794"/>
        <v>24691</v>
      </c>
      <c r="Y991" s="35">
        <f t="shared" si="794"/>
        <v>0</v>
      </c>
    </row>
    <row r="992" spans="1:25" s="138" customFormat="1" ht="49.5">
      <c r="A992" s="42" t="s">
        <v>99</v>
      </c>
      <c r="B992" s="33" t="s">
        <v>210</v>
      </c>
      <c r="C992" s="33" t="s">
        <v>72</v>
      </c>
      <c r="D992" s="52" t="s">
        <v>526</v>
      </c>
      <c r="E992" s="40">
        <v>600</v>
      </c>
      <c r="F992" s="35">
        <f t="shared" si="793"/>
        <v>24691</v>
      </c>
      <c r="G992" s="35">
        <f t="shared" si="793"/>
        <v>0</v>
      </c>
      <c r="H992" s="35">
        <f t="shared" si="793"/>
        <v>0</v>
      </c>
      <c r="I992" s="35">
        <f t="shared" si="793"/>
        <v>0</v>
      </c>
      <c r="J992" s="35">
        <f t="shared" si="793"/>
        <v>0</v>
      </c>
      <c r="K992" s="35">
        <f t="shared" si="793"/>
        <v>0</v>
      </c>
      <c r="L992" s="35">
        <f t="shared" si="793"/>
        <v>24691</v>
      </c>
      <c r="M992" s="35">
        <f t="shared" si="793"/>
        <v>0</v>
      </c>
      <c r="N992" s="35">
        <f t="shared" si="793"/>
        <v>0</v>
      </c>
      <c r="O992" s="35">
        <f t="shared" si="793"/>
        <v>0</v>
      </c>
      <c r="P992" s="35">
        <f t="shared" si="793"/>
        <v>0</v>
      </c>
      <c r="Q992" s="35">
        <f t="shared" si="793"/>
        <v>0</v>
      </c>
      <c r="R992" s="35">
        <f t="shared" si="793"/>
        <v>24691</v>
      </c>
      <c r="S992" s="35">
        <f t="shared" si="793"/>
        <v>0</v>
      </c>
      <c r="T992" s="35">
        <f t="shared" si="794"/>
        <v>0</v>
      </c>
      <c r="U992" s="35">
        <f t="shared" si="794"/>
        <v>0</v>
      </c>
      <c r="V992" s="35">
        <f t="shared" si="794"/>
        <v>0</v>
      </c>
      <c r="W992" s="35">
        <f t="shared" si="794"/>
        <v>0</v>
      </c>
      <c r="X992" s="35">
        <f t="shared" si="794"/>
        <v>24691</v>
      </c>
      <c r="Y992" s="35">
        <f t="shared" si="794"/>
        <v>0</v>
      </c>
    </row>
    <row r="993" spans="1:25" s="138" customFormat="1" ht="16.5">
      <c r="A993" s="42" t="s">
        <v>181</v>
      </c>
      <c r="B993" s="33" t="s">
        <v>210</v>
      </c>
      <c r="C993" s="33" t="s">
        <v>72</v>
      </c>
      <c r="D993" s="52" t="s">
        <v>526</v>
      </c>
      <c r="E993" s="40">
        <v>610</v>
      </c>
      <c r="F993" s="35">
        <v>24691</v>
      </c>
      <c r="G993" s="35"/>
      <c r="H993" s="36"/>
      <c r="I993" s="36"/>
      <c r="J993" s="36"/>
      <c r="K993" s="37"/>
      <c r="L993" s="35">
        <f>F993+H993+I993+J993+K993</f>
        <v>24691</v>
      </c>
      <c r="M993" s="35">
        <f>G993+K993</f>
        <v>0</v>
      </c>
      <c r="N993" s="36"/>
      <c r="O993" s="36"/>
      <c r="P993" s="36"/>
      <c r="Q993" s="37"/>
      <c r="R993" s="35">
        <f>L993+N993+O993+P993+Q993</f>
        <v>24691</v>
      </c>
      <c r="S993" s="35">
        <f>M993+Q993</f>
        <v>0</v>
      </c>
      <c r="T993" s="36"/>
      <c r="U993" s="36"/>
      <c r="V993" s="36"/>
      <c r="W993" s="37"/>
      <c r="X993" s="35">
        <f>R993+T993+U993+V993+W993</f>
        <v>24691</v>
      </c>
      <c r="Y993" s="35">
        <f>S993+W993</f>
        <v>0</v>
      </c>
    </row>
    <row r="994" spans="1:25" s="138" customFormat="1" ht="18.75">
      <c r="A994" s="42" t="s">
        <v>85</v>
      </c>
      <c r="B994" s="33" t="s">
        <v>210</v>
      </c>
      <c r="C994" s="33" t="s">
        <v>72</v>
      </c>
      <c r="D994" s="52" t="s">
        <v>86</v>
      </c>
      <c r="E994" s="26"/>
      <c r="F994" s="35">
        <f t="shared" ref="F994:U996" si="795">F995</f>
        <v>586</v>
      </c>
      <c r="G994" s="35">
        <f t="shared" si="795"/>
        <v>0</v>
      </c>
      <c r="H994" s="35">
        <f t="shared" si="795"/>
        <v>0</v>
      </c>
      <c r="I994" s="35">
        <f t="shared" si="795"/>
        <v>0</v>
      </c>
      <c r="J994" s="35">
        <f t="shared" si="795"/>
        <v>0</v>
      </c>
      <c r="K994" s="35">
        <f t="shared" si="795"/>
        <v>0</v>
      </c>
      <c r="L994" s="35">
        <f t="shared" si="795"/>
        <v>586</v>
      </c>
      <c r="M994" s="35">
        <f t="shared" si="795"/>
        <v>0</v>
      </c>
      <c r="N994" s="35">
        <f t="shared" si="795"/>
        <v>0</v>
      </c>
      <c r="O994" s="35">
        <f t="shared" si="795"/>
        <v>0</v>
      </c>
      <c r="P994" s="35">
        <f t="shared" si="795"/>
        <v>0</v>
      </c>
      <c r="Q994" s="35">
        <f t="shared" si="795"/>
        <v>0</v>
      </c>
      <c r="R994" s="35">
        <f t="shared" si="795"/>
        <v>586</v>
      </c>
      <c r="S994" s="35">
        <f t="shared" si="795"/>
        <v>0</v>
      </c>
      <c r="T994" s="35">
        <f t="shared" si="795"/>
        <v>0</v>
      </c>
      <c r="U994" s="35">
        <f t="shared" si="795"/>
        <v>0</v>
      </c>
      <c r="V994" s="35">
        <f t="shared" ref="T994:Y996" si="796">V995</f>
        <v>0</v>
      </c>
      <c r="W994" s="35">
        <f t="shared" si="796"/>
        <v>0</v>
      </c>
      <c r="X994" s="35">
        <f t="shared" si="796"/>
        <v>586</v>
      </c>
      <c r="Y994" s="35">
        <f t="shared" si="796"/>
        <v>0</v>
      </c>
    </row>
    <row r="995" spans="1:25" s="138" customFormat="1" ht="18.75">
      <c r="A995" s="32" t="s">
        <v>527</v>
      </c>
      <c r="B995" s="33" t="s">
        <v>210</v>
      </c>
      <c r="C995" s="33" t="s">
        <v>72</v>
      </c>
      <c r="D995" s="52" t="s">
        <v>528</v>
      </c>
      <c r="E995" s="26"/>
      <c r="F995" s="35">
        <f t="shared" si="795"/>
        <v>586</v>
      </c>
      <c r="G995" s="35">
        <f t="shared" si="795"/>
        <v>0</v>
      </c>
      <c r="H995" s="35">
        <f t="shared" si="795"/>
        <v>0</v>
      </c>
      <c r="I995" s="35">
        <f t="shared" si="795"/>
        <v>0</v>
      </c>
      <c r="J995" s="35">
        <f t="shared" si="795"/>
        <v>0</v>
      </c>
      <c r="K995" s="35">
        <f t="shared" si="795"/>
        <v>0</v>
      </c>
      <c r="L995" s="35">
        <f t="shared" si="795"/>
        <v>586</v>
      </c>
      <c r="M995" s="35">
        <f t="shared" si="795"/>
        <v>0</v>
      </c>
      <c r="N995" s="35">
        <f t="shared" si="795"/>
        <v>0</v>
      </c>
      <c r="O995" s="35">
        <f t="shared" si="795"/>
        <v>0</v>
      </c>
      <c r="P995" s="35">
        <f t="shared" si="795"/>
        <v>0</v>
      </c>
      <c r="Q995" s="35">
        <f t="shared" si="795"/>
        <v>0</v>
      </c>
      <c r="R995" s="35">
        <f t="shared" si="795"/>
        <v>586</v>
      </c>
      <c r="S995" s="35">
        <f t="shared" si="795"/>
        <v>0</v>
      </c>
      <c r="T995" s="35">
        <f t="shared" si="796"/>
        <v>0</v>
      </c>
      <c r="U995" s="35">
        <f t="shared" si="796"/>
        <v>0</v>
      </c>
      <c r="V995" s="35">
        <f t="shared" si="796"/>
        <v>0</v>
      </c>
      <c r="W995" s="35">
        <f t="shared" si="796"/>
        <v>0</v>
      </c>
      <c r="X995" s="35">
        <f t="shared" si="796"/>
        <v>586</v>
      </c>
      <c r="Y995" s="35">
        <f t="shared" si="796"/>
        <v>0</v>
      </c>
    </row>
    <row r="996" spans="1:25" s="138" customFormat="1" ht="49.5">
      <c r="A996" s="42" t="s">
        <v>99</v>
      </c>
      <c r="B996" s="33" t="s">
        <v>210</v>
      </c>
      <c r="C996" s="33" t="s">
        <v>72</v>
      </c>
      <c r="D996" s="52" t="s">
        <v>528</v>
      </c>
      <c r="E996" s="40">
        <v>600</v>
      </c>
      <c r="F996" s="35">
        <f t="shared" si="795"/>
        <v>586</v>
      </c>
      <c r="G996" s="35">
        <f t="shared" si="795"/>
        <v>0</v>
      </c>
      <c r="H996" s="35">
        <f t="shared" si="795"/>
        <v>0</v>
      </c>
      <c r="I996" s="35">
        <f t="shared" si="795"/>
        <v>0</v>
      </c>
      <c r="J996" s="35">
        <f t="shared" si="795"/>
        <v>0</v>
      </c>
      <c r="K996" s="35">
        <f t="shared" si="795"/>
        <v>0</v>
      </c>
      <c r="L996" s="35">
        <f t="shared" si="795"/>
        <v>586</v>
      </c>
      <c r="M996" s="35">
        <f t="shared" si="795"/>
        <v>0</v>
      </c>
      <c r="N996" s="35">
        <f t="shared" si="795"/>
        <v>0</v>
      </c>
      <c r="O996" s="35">
        <f t="shared" si="795"/>
        <v>0</v>
      </c>
      <c r="P996" s="35">
        <f t="shared" si="795"/>
        <v>0</v>
      </c>
      <c r="Q996" s="35">
        <f t="shared" si="795"/>
        <v>0</v>
      </c>
      <c r="R996" s="35">
        <f t="shared" si="795"/>
        <v>586</v>
      </c>
      <c r="S996" s="35">
        <f t="shared" si="795"/>
        <v>0</v>
      </c>
      <c r="T996" s="35">
        <f t="shared" si="796"/>
        <v>0</v>
      </c>
      <c r="U996" s="35">
        <f t="shared" si="796"/>
        <v>0</v>
      </c>
      <c r="V996" s="35">
        <f t="shared" si="796"/>
        <v>0</v>
      </c>
      <c r="W996" s="35">
        <f t="shared" si="796"/>
        <v>0</v>
      </c>
      <c r="X996" s="35">
        <f t="shared" si="796"/>
        <v>586</v>
      </c>
      <c r="Y996" s="35">
        <f t="shared" si="796"/>
        <v>0</v>
      </c>
    </row>
    <row r="997" spans="1:25" s="138" customFormat="1" ht="16.5">
      <c r="A997" s="32" t="s">
        <v>181</v>
      </c>
      <c r="B997" s="33" t="s">
        <v>210</v>
      </c>
      <c r="C997" s="33" t="s">
        <v>72</v>
      </c>
      <c r="D997" s="52" t="s">
        <v>528</v>
      </c>
      <c r="E997" s="40">
        <v>610</v>
      </c>
      <c r="F997" s="35">
        <v>586</v>
      </c>
      <c r="G997" s="35"/>
      <c r="H997" s="36"/>
      <c r="I997" s="36"/>
      <c r="J997" s="36"/>
      <c r="K997" s="37"/>
      <c r="L997" s="35">
        <f>F997+H997+I997+J997+K997</f>
        <v>586</v>
      </c>
      <c r="M997" s="35">
        <f>G997+K997</f>
        <v>0</v>
      </c>
      <c r="N997" s="36"/>
      <c r="O997" s="36"/>
      <c r="P997" s="36"/>
      <c r="Q997" s="37"/>
      <c r="R997" s="35">
        <f>L997+N997+O997+P997+Q997</f>
        <v>586</v>
      </c>
      <c r="S997" s="35">
        <f>M997+Q997</f>
        <v>0</v>
      </c>
      <c r="T997" s="36"/>
      <c r="U997" s="36"/>
      <c r="V997" s="36"/>
      <c r="W997" s="37"/>
      <c r="X997" s="35">
        <f>R997+T997+U997+V997+W997</f>
        <v>586</v>
      </c>
      <c r="Y997" s="35">
        <f>S997+W997</f>
        <v>0</v>
      </c>
    </row>
    <row r="998" spans="1:25" s="140" customFormat="1" ht="49.5" hidden="1">
      <c r="A998" s="61" t="s">
        <v>529</v>
      </c>
      <c r="B998" s="33" t="s">
        <v>210</v>
      </c>
      <c r="C998" s="33" t="s">
        <v>72</v>
      </c>
      <c r="D998" s="33" t="s">
        <v>530</v>
      </c>
      <c r="E998" s="33"/>
      <c r="F998" s="136"/>
      <c r="G998" s="136"/>
      <c r="H998" s="139"/>
      <c r="I998" s="139"/>
      <c r="J998" s="139"/>
      <c r="K998" s="139"/>
      <c r="L998" s="139"/>
      <c r="M998" s="139"/>
      <c r="N998" s="139"/>
      <c r="O998" s="139"/>
      <c r="P998" s="139"/>
      <c r="Q998" s="139"/>
      <c r="R998" s="139"/>
      <c r="S998" s="139"/>
      <c r="T998" s="139"/>
      <c r="U998" s="139"/>
      <c r="V998" s="139"/>
      <c r="W998" s="139"/>
      <c r="X998" s="139"/>
      <c r="Y998" s="139"/>
    </row>
    <row r="999" spans="1:25" s="140" customFormat="1" ht="49.5" hidden="1">
      <c r="A999" s="141" t="s">
        <v>99</v>
      </c>
      <c r="B999" s="33" t="s">
        <v>210</v>
      </c>
      <c r="C999" s="33" t="s">
        <v>72</v>
      </c>
      <c r="D999" s="33" t="s">
        <v>530</v>
      </c>
      <c r="E999" s="40">
        <v>600</v>
      </c>
      <c r="F999" s="136"/>
      <c r="G999" s="136"/>
      <c r="H999" s="139"/>
      <c r="I999" s="139"/>
      <c r="J999" s="139"/>
      <c r="K999" s="139"/>
      <c r="L999" s="139"/>
      <c r="M999" s="139"/>
      <c r="N999" s="139"/>
      <c r="O999" s="139"/>
      <c r="P999" s="139"/>
      <c r="Q999" s="139"/>
      <c r="R999" s="139"/>
      <c r="S999" s="139"/>
      <c r="T999" s="139"/>
      <c r="U999" s="139"/>
      <c r="V999" s="139"/>
      <c r="W999" s="139"/>
      <c r="X999" s="139"/>
      <c r="Y999" s="139"/>
    </row>
    <row r="1000" spans="1:25" s="140" customFormat="1" ht="16.5" hidden="1">
      <c r="A1000" s="61" t="s">
        <v>181</v>
      </c>
      <c r="B1000" s="33" t="s">
        <v>210</v>
      </c>
      <c r="C1000" s="33" t="s">
        <v>72</v>
      </c>
      <c r="D1000" s="33" t="s">
        <v>530</v>
      </c>
      <c r="E1000" s="40">
        <v>610</v>
      </c>
      <c r="F1000" s="136"/>
      <c r="G1000" s="136"/>
      <c r="H1000" s="36"/>
      <c r="I1000" s="36"/>
      <c r="J1000" s="36"/>
      <c r="K1000" s="37"/>
      <c r="L1000" s="35">
        <f>F1000+H1000+I1000+J1000+K1000</f>
        <v>0</v>
      </c>
      <c r="M1000" s="35">
        <f>G1000+K1000</f>
        <v>0</v>
      </c>
      <c r="N1000" s="36"/>
      <c r="O1000" s="36"/>
      <c r="P1000" s="36"/>
      <c r="Q1000" s="37"/>
      <c r="R1000" s="35">
        <f>L1000+N1000+O1000+P1000+Q1000</f>
        <v>0</v>
      </c>
      <c r="S1000" s="35">
        <f>M1000+Q1000</f>
        <v>0</v>
      </c>
      <c r="T1000" s="36"/>
      <c r="U1000" s="36"/>
      <c r="V1000" s="36"/>
      <c r="W1000" s="37"/>
      <c r="X1000" s="35">
        <f>R1000+T1000+U1000+V1000+W1000</f>
        <v>0</v>
      </c>
      <c r="Y1000" s="35">
        <f>S1000+W1000</f>
        <v>0</v>
      </c>
    </row>
    <row r="1001" spans="1:25" s="140" customFormat="1" ht="33" hidden="1">
      <c r="A1001" s="32" t="s">
        <v>113</v>
      </c>
      <c r="B1001" s="33" t="s">
        <v>210</v>
      </c>
      <c r="C1001" s="33" t="s">
        <v>72</v>
      </c>
      <c r="D1001" s="52" t="s">
        <v>114</v>
      </c>
      <c r="E1001" s="33"/>
      <c r="F1001" s="35">
        <f t="shared" ref="F1001:U1004" si="797">F1002</f>
        <v>0</v>
      </c>
      <c r="G1001" s="136">
        <f t="shared" si="797"/>
        <v>0</v>
      </c>
      <c r="H1001" s="56">
        <f t="shared" si="797"/>
        <v>0</v>
      </c>
      <c r="I1001" s="56">
        <f t="shared" si="797"/>
        <v>0</v>
      </c>
      <c r="J1001" s="56">
        <f t="shared" si="797"/>
        <v>0</v>
      </c>
      <c r="K1001" s="56">
        <f t="shared" si="797"/>
        <v>0</v>
      </c>
      <c r="L1001" s="56">
        <f t="shared" si="797"/>
        <v>0</v>
      </c>
      <c r="M1001" s="56">
        <f t="shared" si="797"/>
        <v>0</v>
      </c>
      <c r="N1001" s="56">
        <f t="shared" si="797"/>
        <v>0</v>
      </c>
      <c r="O1001" s="56">
        <f t="shared" si="797"/>
        <v>0</v>
      </c>
      <c r="P1001" s="56">
        <f t="shared" si="797"/>
        <v>0</v>
      </c>
      <c r="Q1001" s="56">
        <f t="shared" si="797"/>
        <v>0</v>
      </c>
      <c r="R1001" s="56">
        <f t="shared" si="797"/>
        <v>0</v>
      </c>
      <c r="S1001" s="56">
        <f t="shared" si="797"/>
        <v>0</v>
      </c>
      <c r="T1001" s="56">
        <f t="shared" si="797"/>
        <v>0</v>
      </c>
      <c r="U1001" s="56">
        <f t="shared" si="797"/>
        <v>0</v>
      </c>
      <c r="V1001" s="56">
        <f t="shared" ref="T1001:Y1004" si="798">V1002</f>
        <v>0</v>
      </c>
      <c r="W1001" s="56">
        <f t="shared" si="798"/>
        <v>0</v>
      </c>
      <c r="X1001" s="56">
        <f t="shared" si="798"/>
        <v>0</v>
      </c>
      <c r="Y1001" s="56">
        <f t="shared" si="798"/>
        <v>0</v>
      </c>
    </row>
    <row r="1002" spans="1:25" s="140" customFormat="1" ht="16.5" hidden="1">
      <c r="A1002" s="32" t="s">
        <v>85</v>
      </c>
      <c r="B1002" s="33" t="s">
        <v>210</v>
      </c>
      <c r="C1002" s="33" t="s">
        <v>72</v>
      </c>
      <c r="D1002" s="52" t="s">
        <v>363</v>
      </c>
      <c r="E1002" s="33"/>
      <c r="F1002" s="35">
        <f t="shared" si="797"/>
        <v>0</v>
      </c>
      <c r="G1002" s="136">
        <f t="shared" si="797"/>
        <v>0</v>
      </c>
      <c r="H1002" s="56">
        <f t="shared" si="797"/>
        <v>0</v>
      </c>
      <c r="I1002" s="56">
        <f t="shared" si="797"/>
        <v>0</v>
      </c>
      <c r="J1002" s="56">
        <f t="shared" si="797"/>
        <v>0</v>
      </c>
      <c r="K1002" s="56">
        <f t="shared" si="797"/>
        <v>0</v>
      </c>
      <c r="L1002" s="56">
        <f t="shared" si="797"/>
        <v>0</v>
      </c>
      <c r="M1002" s="56">
        <f t="shared" si="797"/>
        <v>0</v>
      </c>
      <c r="N1002" s="56">
        <f t="shared" si="797"/>
        <v>0</v>
      </c>
      <c r="O1002" s="56">
        <f t="shared" si="797"/>
        <v>0</v>
      </c>
      <c r="P1002" s="56">
        <f t="shared" si="797"/>
        <v>0</v>
      </c>
      <c r="Q1002" s="56">
        <f t="shared" si="797"/>
        <v>0</v>
      </c>
      <c r="R1002" s="56">
        <f t="shared" si="797"/>
        <v>0</v>
      </c>
      <c r="S1002" s="56">
        <f t="shared" si="797"/>
        <v>0</v>
      </c>
      <c r="T1002" s="56">
        <f t="shared" si="798"/>
        <v>0</v>
      </c>
      <c r="U1002" s="56">
        <f t="shared" si="798"/>
        <v>0</v>
      </c>
      <c r="V1002" s="56">
        <f t="shared" si="798"/>
        <v>0</v>
      </c>
      <c r="W1002" s="56">
        <f t="shared" si="798"/>
        <v>0</v>
      </c>
      <c r="X1002" s="56">
        <f t="shared" si="798"/>
        <v>0</v>
      </c>
      <c r="Y1002" s="56">
        <f t="shared" si="798"/>
        <v>0</v>
      </c>
    </row>
    <row r="1003" spans="1:25" s="140" customFormat="1" ht="16.5" hidden="1">
      <c r="A1003" s="32" t="s">
        <v>527</v>
      </c>
      <c r="B1003" s="33" t="s">
        <v>210</v>
      </c>
      <c r="C1003" s="33" t="s">
        <v>72</v>
      </c>
      <c r="D1003" s="52" t="s">
        <v>531</v>
      </c>
      <c r="E1003" s="33"/>
      <c r="F1003" s="35">
        <f t="shared" si="797"/>
        <v>0</v>
      </c>
      <c r="G1003" s="136">
        <f t="shared" si="797"/>
        <v>0</v>
      </c>
      <c r="H1003" s="56">
        <f t="shared" si="797"/>
        <v>0</v>
      </c>
      <c r="I1003" s="56">
        <f t="shared" si="797"/>
        <v>0</v>
      </c>
      <c r="J1003" s="56">
        <f t="shared" si="797"/>
        <v>0</v>
      </c>
      <c r="K1003" s="56">
        <f t="shared" si="797"/>
        <v>0</v>
      </c>
      <c r="L1003" s="56">
        <f t="shared" si="797"/>
        <v>0</v>
      </c>
      <c r="M1003" s="56">
        <f t="shared" si="797"/>
        <v>0</v>
      </c>
      <c r="N1003" s="56">
        <f t="shared" si="797"/>
        <v>0</v>
      </c>
      <c r="O1003" s="56">
        <f t="shared" si="797"/>
        <v>0</v>
      </c>
      <c r="P1003" s="56">
        <f t="shared" si="797"/>
        <v>0</v>
      </c>
      <c r="Q1003" s="56">
        <f t="shared" si="797"/>
        <v>0</v>
      </c>
      <c r="R1003" s="56">
        <f t="shared" si="797"/>
        <v>0</v>
      </c>
      <c r="S1003" s="56">
        <f t="shared" si="797"/>
        <v>0</v>
      </c>
      <c r="T1003" s="56">
        <f t="shared" si="798"/>
        <v>0</v>
      </c>
      <c r="U1003" s="56">
        <f t="shared" si="798"/>
        <v>0</v>
      </c>
      <c r="V1003" s="56">
        <f t="shared" si="798"/>
        <v>0</v>
      </c>
      <c r="W1003" s="56">
        <f t="shared" si="798"/>
        <v>0</v>
      </c>
      <c r="X1003" s="56">
        <f t="shared" si="798"/>
        <v>0</v>
      </c>
      <c r="Y1003" s="56">
        <f t="shared" si="798"/>
        <v>0</v>
      </c>
    </row>
    <row r="1004" spans="1:25" s="140" customFormat="1" ht="49.5" hidden="1">
      <c r="A1004" s="42" t="s">
        <v>99</v>
      </c>
      <c r="B1004" s="33" t="s">
        <v>210</v>
      </c>
      <c r="C1004" s="33" t="s">
        <v>72</v>
      </c>
      <c r="D1004" s="52" t="s">
        <v>531</v>
      </c>
      <c r="E1004" s="40">
        <v>600</v>
      </c>
      <c r="F1004" s="35">
        <f>F1005</f>
        <v>0</v>
      </c>
      <c r="G1004" s="136"/>
      <c r="H1004" s="56">
        <f t="shared" si="797"/>
        <v>0</v>
      </c>
      <c r="I1004" s="56">
        <f t="shared" si="797"/>
        <v>0</v>
      </c>
      <c r="J1004" s="56">
        <f t="shared" si="797"/>
        <v>0</v>
      </c>
      <c r="K1004" s="56">
        <f t="shared" si="797"/>
        <v>0</v>
      </c>
      <c r="L1004" s="56">
        <f t="shared" si="797"/>
        <v>0</v>
      </c>
      <c r="M1004" s="56">
        <f t="shared" si="797"/>
        <v>0</v>
      </c>
      <c r="N1004" s="56">
        <f t="shared" si="797"/>
        <v>0</v>
      </c>
      <c r="O1004" s="56">
        <f t="shared" si="797"/>
        <v>0</v>
      </c>
      <c r="P1004" s="56">
        <f t="shared" si="797"/>
        <v>0</v>
      </c>
      <c r="Q1004" s="56">
        <f t="shared" si="797"/>
        <v>0</v>
      </c>
      <c r="R1004" s="56">
        <f t="shared" si="797"/>
        <v>0</v>
      </c>
      <c r="S1004" s="56">
        <f t="shared" si="797"/>
        <v>0</v>
      </c>
      <c r="T1004" s="56">
        <f t="shared" si="798"/>
        <v>0</v>
      </c>
      <c r="U1004" s="56">
        <f t="shared" si="798"/>
        <v>0</v>
      </c>
      <c r="V1004" s="56">
        <f t="shared" si="798"/>
        <v>0</v>
      </c>
      <c r="W1004" s="56">
        <f t="shared" si="798"/>
        <v>0</v>
      </c>
      <c r="X1004" s="56">
        <f t="shared" si="798"/>
        <v>0</v>
      </c>
      <c r="Y1004" s="56">
        <f t="shared" si="798"/>
        <v>0</v>
      </c>
    </row>
    <row r="1005" spans="1:25" s="140" customFormat="1" ht="16.5" hidden="1">
      <c r="A1005" s="32" t="s">
        <v>181</v>
      </c>
      <c r="B1005" s="33" t="s">
        <v>210</v>
      </c>
      <c r="C1005" s="33" t="s">
        <v>72</v>
      </c>
      <c r="D1005" s="52" t="s">
        <v>531</v>
      </c>
      <c r="E1005" s="40">
        <v>610</v>
      </c>
      <c r="F1005" s="35"/>
      <c r="G1005" s="35"/>
      <c r="H1005" s="36"/>
      <c r="I1005" s="36"/>
      <c r="J1005" s="36"/>
      <c r="K1005" s="37"/>
      <c r="L1005" s="35">
        <f>F1005+H1005+I1005+J1005+K1005</f>
        <v>0</v>
      </c>
      <c r="M1005" s="35">
        <f>G1005+K1005</f>
        <v>0</v>
      </c>
      <c r="N1005" s="36"/>
      <c r="O1005" s="36"/>
      <c r="P1005" s="36"/>
      <c r="Q1005" s="37"/>
      <c r="R1005" s="35">
        <f>L1005+N1005+O1005+P1005+Q1005</f>
        <v>0</v>
      </c>
      <c r="S1005" s="35">
        <f>M1005+Q1005</f>
        <v>0</v>
      </c>
      <c r="T1005" s="36"/>
      <c r="U1005" s="36"/>
      <c r="V1005" s="36"/>
      <c r="W1005" s="37"/>
      <c r="X1005" s="35">
        <f>R1005+T1005+U1005+V1005+W1005</f>
        <v>0</v>
      </c>
      <c r="Y1005" s="35">
        <f>S1005+W1005</f>
        <v>0</v>
      </c>
    </row>
    <row r="1006" spans="1:25" s="140" customFormat="1" ht="49.5" hidden="1">
      <c r="A1006" s="32" t="s">
        <v>374</v>
      </c>
      <c r="B1006" s="33" t="s">
        <v>210</v>
      </c>
      <c r="C1006" s="33" t="s">
        <v>72</v>
      </c>
      <c r="D1006" s="33" t="s">
        <v>375</v>
      </c>
      <c r="E1006" s="33"/>
      <c r="F1006" s="35">
        <f t="shared" ref="F1006:U1009" si="799">F1007</f>
        <v>0</v>
      </c>
      <c r="G1006" s="136">
        <f t="shared" si="799"/>
        <v>0</v>
      </c>
      <c r="H1006" s="56">
        <f t="shared" si="799"/>
        <v>0</v>
      </c>
      <c r="I1006" s="56">
        <f t="shared" si="799"/>
        <v>0</v>
      </c>
      <c r="J1006" s="56">
        <f t="shared" si="799"/>
        <v>0</v>
      </c>
      <c r="K1006" s="56">
        <f t="shared" si="799"/>
        <v>0</v>
      </c>
      <c r="L1006" s="56">
        <f t="shared" si="799"/>
        <v>0</v>
      </c>
      <c r="M1006" s="56">
        <f t="shared" si="799"/>
        <v>0</v>
      </c>
      <c r="N1006" s="56">
        <f t="shared" si="799"/>
        <v>0</v>
      </c>
      <c r="O1006" s="56">
        <f t="shared" si="799"/>
        <v>0</v>
      </c>
      <c r="P1006" s="56">
        <f t="shared" si="799"/>
        <v>0</v>
      </c>
      <c r="Q1006" s="56">
        <f t="shared" si="799"/>
        <v>0</v>
      </c>
      <c r="R1006" s="56">
        <f t="shared" si="799"/>
        <v>0</v>
      </c>
      <c r="S1006" s="56">
        <f t="shared" si="799"/>
        <v>0</v>
      </c>
      <c r="T1006" s="56">
        <f t="shared" si="799"/>
        <v>0</v>
      </c>
      <c r="U1006" s="56">
        <f t="shared" si="799"/>
        <v>0</v>
      </c>
      <c r="V1006" s="56">
        <f t="shared" ref="T1006:Y1009" si="800">V1007</f>
        <v>0</v>
      </c>
      <c r="W1006" s="56">
        <f t="shared" si="800"/>
        <v>0</v>
      </c>
      <c r="X1006" s="56">
        <f t="shared" si="800"/>
        <v>0</v>
      </c>
      <c r="Y1006" s="56">
        <f t="shared" si="800"/>
        <v>0</v>
      </c>
    </row>
    <row r="1007" spans="1:25" s="140" customFormat="1" ht="16.5" hidden="1">
      <c r="A1007" s="103" t="s">
        <v>85</v>
      </c>
      <c r="B1007" s="33" t="s">
        <v>210</v>
      </c>
      <c r="C1007" s="33" t="s">
        <v>72</v>
      </c>
      <c r="D1007" s="52" t="s">
        <v>376</v>
      </c>
      <c r="E1007" s="33"/>
      <c r="F1007" s="35">
        <f t="shared" si="799"/>
        <v>0</v>
      </c>
      <c r="G1007" s="136">
        <f t="shared" si="799"/>
        <v>0</v>
      </c>
      <c r="H1007" s="56">
        <f t="shared" si="799"/>
        <v>0</v>
      </c>
      <c r="I1007" s="56">
        <f t="shared" si="799"/>
        <v>0</v>
      </c>
      <c r="J1007" s="56">
        <f t="shared" si="799"/>
        <v>0</v>
      </c>
      <c r="K1007" s="56">
        <f t="shared" si="799"/>
        <v>0</v>
      </c>
      <c r="L1007" s="56">
        <f t="shared" si="799"/>
        <v>0</v>
      </c>
      <c r="M1007" s="56">
        <f t="shared" si="799"/>
        <v>0</v>
      </c>
      <c r="N1007" s="56">
        <f t="shared" si="799"/>
        <v>0</v>
      </c>
      <c r="O1007" s="56">
        <f t="shared" si="799"/>
        <v>0</v>
      </c>
      <c r="P1007" s="56">
        <f t="shared" si="799"/>
        <v>0</v>
      </c>
      <c r="Q1007" s="56">
        <f t="shared" si="799"/>
        <v>0</v>
      </c>
      <c r="R1007" s="56">
        <f t="shared" si="799"/>
        <v>0</v>
      </c>
      <c r="S1007" s="56">
        <f t="shared" si="799"/>
        <v>0</v>
      </c>
      <c r="T1007" s="56">
        <f t="shared" si="800"/>
        <v>0</v>
      </c>
      <c r="U1007" s="56">
        <f t="shared" si="800"/>
        <v>0</v>
      </c>
      <c r="V1007" s="56">
        <f t="shared" si="800"/>
        <v>0</v>
      </c>
      <c r="W1007" s="56">
        <f t="shared" si="800"/>
        <v>0</v>
      </c>
      <c r="X1007" s="56">
        <f t="shared" si="800"/>
        <v>0</v>
      </c>
      <c r="Y1007" s="56">
        <f t="shared" si="800"/>
        <v>0</v>
      </c>
    </row>
    <row r="1008" spans="1:25" s="140" customFormat="1" ht="18.75" hidden="1">
      <c r="A1008" s="32" t="s">
        <v>527</v>
      </c>
      <c r="B1008" s="33" t="s">
        <v>210</v>
      </c>
      <c r="C1008" s="33" t="s">
        <v>72</v>
      </c>
      <c r="D1008" s="52" t="s">
        <v>532</v>
      </c>
      <c r="E1008" s="26"/>
      <c r="F1008" s="35">
        <f t="shared" si="799"/>
        <v>0</v>
      </c>
      <c r="G1008" s="136">
        <f t="shared" si="799"/>
        <v>0</v>
      </c>
      <c r="H1008" s="56">
        <f t="shared" si="799"/>
        <v>0</v>
      </c>
      <c r="I1008" s="56">
        <f t="shared" si="799"/>
        <v>0</v>
      </c>
      <c r="J1008" s="56">
        <f t="shared" si="799"/>
        <v>0</v>
      </c>
      <c r="K1008" s="56">
        <f t="shared" si="799"/>
        <v>0</v>
      </c>
      <c r="L1008" s="56">
        <f t="shared" si="799"/>
        <v>0</v>
      </c>
      <c r="M1008" s="56">
        <f t="shared" si="799"/>
        <v>0</v>
      </c>
      <c r="N1008" s="56">
        <f t="shared" si="799"/>
        <v>0</v>
      </c>
      <c r="O1008" s="56">
        <f t="shared" si="799"/>
        <v>0</v>
      </c>
      <c r="P1008" s="56">
        <f t="shared" si="799"/>
        <v>0</v>
      </c>
      <c r="Q1008" s="56">
        <f t="shared" si="799"/>
        <v>0</v>
      </c>
      <c r="R1008" s="56">
        <f t="shared" si="799"/>
        <v>0</v>
      </c>
      <c r="S1008" s="56">
        <f t="shared" si="799"/>
        <v>0</v>
      </c>
      <c r="T1008" s="56">
        <f t="shared" si="800"/>
        <v>0</v>
      </c>
      <c r="U1008" s="56">
        <f t="shared" si="800"/>
        <v>0</v>
      </c>
      <c r="V1008" s="56">
        <f t="shared" si="800"/>
        <v>0</v>
      </c>
      <c r="W1008" s="56">
        <f t="shared" si="800"/>
        <v>0</v>
      </c>
      <c r="X1008" s="56">
        <f t="shared" si="800"/>
        <v>0</v>
      </c>
      <c r="Y1008" s="56">
        <f t="shared" si="800"/>
        <v>0</v>
      </c>
    </row>
    <row r="1009" spans="1:25" s="140" customFormat="1" ht="49.5" hidden="1">
      <c r="A1009" s="42" t="s">
        <v>99</v>
      </c>
      <c r="B1009" s="33" t="s">
        <v>210</v>
      </c>
      <c r="C1009" s="33" t="s">
        <v>72</v>
      </c>
      <c r="D1009" s="52" t="s">
        <v>532</v>
      </c>
      <c r="E1009" s="40">
        <v>600</v>
      </c>
      <c r="F1009" s="35">
        <f>F1010</f>
        <v>0</v>
      </c>
      <c r="G1009" s="136"/>
      <c r="H1009" s="56">
        <f t="shared" si="799"/>
        <v>0</v>
      </c>
      <c r="I1009" s="56">
        <f t="shared" si="799"/>
        <v>0</v>
      </c>
      <c r="J1009" s="56">
        <f t="shared" si="799"/>
        <v>0</v>
      </c>
      <c r="K1009" s="56">
        <f t="shared" si="799"/>
        <v>0</v>
      </c>
      <c r="L1009" s="56">
        <f t="shared" si="799"/>
        <v>0</v>
      </c>
      <c r="M1009" s="56">
        <f t="shared" si="799"/>
        <v>0</v>
      </c>
      <c r="N1009" s="56">
        <f t="shared" si="799"/>
        <v>0</v>
      </c>
      <c r="O1009" s="56">
        <f t="shared" si="799"/>
        <v>0</v>
      </c>
      <c r="P1009" s="56">
        <f t="shared" si="799"/>
        <v>0</v>
      </c>
      <c r="Q1009" s="56">
        <f t="shared" si="799"/>
        <v>0</v>
      </c>
      <c r="R1009" s="56">
        <f t="shared" si="799"/>
        <v>0</v>
      </c>
      <c r="S1009" s="56">
        <f t="shared" si="799"/>
        <v>0</v>
      </c>
      <c r="T1009" s="56">
        <f t="shared" si="800"/>
        <v>0</v>
      </c>
      <c r="U1009" s="56">
        <f t="shared" si="800"/>
        <v>0</v>
      </c>
      <c r="V1009" s="56">
        <f t="shared" si="800"/>
        <v>0</v>
      </c>
      <c r="W1009" s="56">
        <f t="shared" si="800"/>
        <v>0</v>
      </c>
      <c r="X1009" s="56">
        <f t="shared" si="800"/>
        <v>0</v>
      </c>
      <c r="Y1009" s="56">
        <f t="shared" si="800"/>
        <v>0</v>
      </c>
    </row>
    <row r="1010" spans="1:25" s="140" customFormat="1" ht="16.5" hidden="1">
      <c r="A1010" s="32" t="s">
        <v>181</v>
      </c>
      <c r="B1010" s="33" t="s">
        <v>210</v>
      </c>
      <c r="C1010" s="33" t="s">
        <v>72</v>
      </c>
      <c r="D1010" s="52" t="s">
        <v>532</v>
      </c>
      <c r="E1010" s="40">
        <v>610</v>
      </c>
      <c r="F1010" s="35"/>
      <c r="G1010" s="35"/>
      <c r="H1010" s="36"/>
      <c r="I1010" s="36"/>
      <c r="J1010" s="36"/>
      <c r="K1010" s="37"/>
      <c r="L1010" s="35">
        <f>F1010+H1010+I1010+J1010+K1010</f>
        <v>0</v>
      </c>
      <c r="M1010" s="35">
        <f>G1010+K1010</f>
        <v>0</v>
      </c>
      <c r="N1010" s="36"/>
      <c r="O1010" s="36"/>
      <c r="P1010" s="36"/>
      <c r="Q1010" s="37"/>
      <c r="R1010" s="35">
        <f>L1010+N1010+O1010+P1010+Q1010</f>
        <v>0</v>
      </c>
      <c r="S1010" s="35">
        <f>M1010+Q1010</f>
        <v>0</v>
      </c>
      <c r="T1010" s="36"/>
      <c r="U1010" s="36"/>
      <c r="V1010" s="36"/>
      <c r="W1010" s="37"/>
      <c r="X1010" s="35">
        <f>R1010+T1010+U1010+V1010+W1010</f>
        <v>0</v>
      </c>
      <c r="Y1010" s="35">
        <f>S1010+W1010</f>
        <v>0</v>
      </c>
    </row>
    <row r="1011" spans="1:25" s="140" customFormat="1" ht="99" hidden="1">
      <c r="A1011" s="61" t="s">
        <v>89</v>
      </c>
      <c r="B1011" s="33" t="s">
        <v>210</v>
      </c>
      <c r="C1011" s="33" t="s">
        <v>72</v>
      </c>
      <c r="D1011" s="52" t="s">
        <v>533</v>
      </c>
      <c r="E1011" s="33"/>
      <c r="F1011" s="136"/>
      <c r="G1011" s="136"/>
      <c r="H1011" s="139"/>
      <c r="I1011" s="139"/>
      <c r="J1011" s="139"/>
      <c r="K1011" s="139"/>
      <c r="L1011" s="139"/>
      <c r="M1011" s="139"/>
      <c r="N1011" s="139"/>
      <c r="O1011" s="139"/>
      <c r="P1011" s="139"/>
      <c r="Q1011" s="139"/>
      <c r="R1011" s="139"/>
      <c r="S1011" s="139"/>
      <c r="T1011" s="139"/>
      <c r="U1011" s="139"/>
      <c r="V1011" s="139"/>
      <c r="W1011" s="139"/>
      <c r="X1011" s="139"/>
      <c r="Y1011" s="139"/>
    </row>
    <row r="1012" spans="1:25" s="140" customFormat="1" ht="18.75" hidden="1">
      <c r="A1012" s="42" t="s">
        <v>85</v>
      </c>
      <c r="B1012" s="33" t="s">
        <v>210</v>
      </c>
      <c r="C1012" s="33" t="s">
        <v>72</v>
      </c>
      <c r="D1012" s="52" t="s">
        <v>91</v>
      </c>
      <c r="E1012" s="26"/>
      <c r="F1012" s="136"/>
      <c r="G1012" s="136"/>
      <c r="H1012" s="139"/>
      <c r="I1012" s="139"/>
      <c r="J1012" s="139"/>
      <c r="K1012" s="139"/>
      <c r="L1012" s="139"/>
      <c r="M1012" s="139"/>
      <c r="N1012" s="139"/>
      <c r="O1012" s="139"/>
      <c r="P1012" s="139"/>
      <c r="Q1012" s="139"/>
      <c r="R1012" s="139"/>
      <c r="S1012" s="139"/>
      <c r="T1012" s="139"/>
      <c r="U1012" s="139"/>
      <c r="V1012" s="139"/>
      <c r="W1012" s="139"/>
      <c r="X1012" s="139"/>
      <c r="Y1012" s="139"/>
    </row>
    <row r="1013" spans="1:25" s="140" customFormat="1" ht="18.75" hidden="1">
      <c r="A1013" s="32" t="s">
        <v>527</v>
      </c>
      <c r="B1013" s="33" t="s">
        <v>210</v>
      </c>
      <c r="C1013" s="33" t="s">
        <v>72</v>
      </c>
      <c r="D1013" s="52" t="s">
        <v>534</v>
      </c>
      <c r="E1013" s="26"/>
      <c r="F1013" s="136"/>
      <c r="G1013" s="136"/>
      <c r="H1013" s="139"/>
      <c r="I1013" s="139"/>
      <c r="J1013" s="139"/>
      <c r="K1013" s="139"/>
      <c r="L1013" s="139"/>
      <c r="M1013" s="139"/>
      <c r="N1013" s="139"/>
      <c r="O1013" s="139"/>
      <c r="P1013" s="139"/>
      <c r="Q1013" s="139"/>
      <c r="R1013" s="139"/>
      <c r="S1013" s="139"/>
      <c r="T1013" s="139"/>
      <c r="U1013" s="139"/>
      <c r="V1013" s="139"/>
      <c r="W1013" s="139"/>
      <c r="X1013" s="139"/>
      <c r="Y1013" s="139"/>
    </row>
    <row r="1014" spans="1:25" s="140" customFormat="1" ht="49.5" hidden="1">
      <c r="A1014" s="42" t="s">
        <v>99</v>
      </c>
      <c r="B1014" s="33" t="s">
        <v>210</v>
      </c>
      <c r="C1014" s="33" t="s">
        <v>72</v>
      </c>
      <c r="D1014" s="52" t="s">
        <v>534</v>
      </c>
      <c r="E1014" s="40">
        <v>600</v>
      </c>
      <c r="F1014" s="136"/>
      <c r="G1014" s="136"/>
      <c r="H1014" s="139"/>
      <c r="I1014" s="139"/>
      <c r="J1014" s="139"/>
      <c r="K1014" s="139"/>
      <c r="L1014" s="139"/>
      <c r="M1014" s="139"/>
      <c r="N1014" s="139"/>
      <c r="O1014" s="139"/>
      <c r="P1014" s="139"/>
      <c r="Q1014" s="139"/>
      <c r="R1014" s="139"/>
      <c r="S1014" s="139"/>
      <c r="T1014" s="139"/>
      <c r="U1014" s="139"/>
      <c r="V1014" s="139"/>
      <c r="W1014" s="139"/>
      <c r="X1014" s="139"/>
      <c r="Y1014" s="139"/>
    </row>
    <row r="1015" spans="1:25" s="140" customFormat="1" ht="16.5" hidden="1">
      <c r="A1015" s="32" t="s">
        <v>181</v>
      </c>
      <c r="B1015" s="33" t="s">
        <v>210</v>
      </c>
      <c r="C1015" s="33" t="s">
        <v>72</v>
      </c>
      <c r="D1015" s="52" t="s">
        <v>534</v>
      </c>
      <c r="E1015" s="40">
        <v>610</v>
      </c>
      <c r="F1015" s="136"/>
      <c r="G1015" s="136"/>
      <c r="H1015" s="36"/>
      <c r="I1015" s="36"/>
      <c r="J1015" s="36"/>
      <c r="K1015" s="37"/>
      <c r="L1015" s="35">
        <f>F1015+H1015+I1015+J1015+K1015</f>
        <v>0</v>
      </c>
      <c r="M1015" s="35">
        <f>G1015+K1015</f>
        <v>0</v>
      </c>
      <c r="N1015" s="36"/>
      <c r="O1015" s="36"/>
      <c r="P1015" s="36"/>
      <c r="Q1015" s="37"/>
      <c r="R1015" s="35">
        <f>L1015+N1015+O1015+P1015+Q1015</f>
        <v>0</v>
      </c>
      <c r="S1015" s="35">
        <f>M1015+Q1015</f>
        <v>0</v>
      </c>
      <c r="T1015" s="36"/>
      <c r="U1015" s="36"/>
      <c r="V1015" s="36"/>
      <c r="W1015" s="37"/>
      <c r="X1015" s="35">
        <f>R1015+T1015+U1015+V1015+W1015</f>
        <v>0</v>
      </c>
      <c r="Y1015" s="35">
        <f>S1015+W1015</f>
        <v>0</v>
      </c>
    </row>
    <row r="1016" spans="1:25" s="137" customFormat="1" ht="16.5">
      <c r="A1016" s="32"/>
      <c r="B1016" s="33"/>
      <c r="C1016" s="33"/>
      <c r="D1016" s="52"/>
      <c r="E1016" s="33"/>
      <c r="F1016" s="136"/>
      <c r="G1016" s="136"/>
      <c r="H1016" s="136"/>
      <c r="I1016" s="136"/>
      <c r="J1016" s="136"/>
      <c r="K1016" s="136"/>
      <c r="L1016" s="136"/>
      <c r="M1016" s="136"/>
      <c r="N1016" s="136"/>
      <c r="O1016" s="136"/>
      <c r="P1016" s="136"/>
      <c r="Q1016" s="136"/>
      <c r="R1016" s="136">
        <v>0</v>
      </c>
      <c r="S1016" s="136"/>
      <c r="T1016" s="136"/>
      <c r="U1016" s="136"/>
      <c r="V1016" s="136"/>
      <c r="W1016" s="136"/>
      <c r="X1016" s="136">
        <v>0</v>
      </c>
      <c r="Y1016" s="136"/>
    </row>
    <row r="1017" spans="1:25" s="137" customFormat="1" ht="18.75">
      <c r="A1017" s="25" t="s">
        <v>535</v>
      </c>
      <c r="B1017" s="26" t="s">
        <v>210</v>
      </c>
      <c r="C1017" s="26" t="s">
        <v>210</v>
      </c>
      <c r="D1017" s="44"/>
      <c r="E1017" s="26"/>
      <c r="F1017" s="119">
        <f>F1018+F1030</f>
        <v>68275</v>
      </c>
      <c r="G1017" s="119">
        <f>G1018+G1030</f>
        <v>33519</v>
      </c>
      <c r="H1017" s="119">
        <f t="shared" ref="H1017:M1017" si="801">H1018+H1030</f>
        <v>0</v>
      </c>
      <c r="I1017" s="119">
        <f t="shared" si="801"/>
        <v>0</v>
      </c>
      <c r="J1017" s="119">
        <f t="shared" si="801"/>
        <v>0</v>
      </c>
      <c r="K1017" s="119">
        <f t="shared" si="801"/>
        <v>0</v>
      </c>
      <c r="L1017" s="119">
        <f t="shared" si="801"/>
        <v>68275</v>
      </c>
      <c r="M1017" s="119">
        <f t="shared" si="801"/>
        <v>33519</v>
      </c>
      <c r="N1017" s="119">
        <f t="shared" ref="N1017:S1017" si="802">N1018+N1030</f>
        <v>0</v>
      </c>
      <c r="O1017" s="119">
        <f t="shared" si="802"/>
        <v>0</v>
      </c>
      <c r="P1017" s="119">
        <f t="shared" si="802"/>
        <v>0</v>
      </c>
      <c r="Q1017" s="119">
        <f t="shared" si="802"/>
        <v>0</v>
      </c>
      <c r="R1017" s="119">
        <f t="shared" si="802"/>
        <v>68275</v>
      </c>
      <c r="S1017" s="119">
        <f t="shared" si="802"/>
        <v>33519</v>
      </c>
      <c r="T1017" s="119">
        <f t="shared" ref="T1017:Y1017" si="803">T1018+T1030</f>
        <v>0</v>
      </c>
      <c r="U1017" s="119">
        <f t="shared" si="803"/>
        <v>0</v>
      </c>
      <c r="V1017" s="119">
        <f t="shared" si="803"/>
        <v>0</v>
      </c>
      <c r="W1017" s="119">
        <f t="shared" si="803"/>
        <v>0</v>
      </c>
      <c r="X1017" s="119">
        <f t="shared" si="803"/>
        <v>68275</v>
      </c>
      <c r="Y1017" s="119">
        <f t="shared" si="803"/>
        <v>33519</v>
      </c>
    </row>
    <row r="1018" spans="1:25" s="137" customFormat="1" ht="34.5">
      <c r="A1018" s="32" t="s">
        <v>536</v>
      </c>
      <c r="B1018" s="33" t="s">
        <v>210</v>
      </c>
      <c r="C1018" s="33" t="s">
        <v>210</v>
      </c>
      <c r="D1018" s="52" t="s">
        <v>537</v>
      </c>
      <c r="E1018" s="26"/>
      <c r="F1018" s="35">
        <f>F1019+F1023+F1027</f>
        <v>34756</v>
      </c>
      <c r="G1018" s="35">
        <f>G1019+G1023+G1027</f>
        <v>0</v>
      </c>
      <c r="H1018" s="35">
        <f t="shared" ref="H1018:M1018" si="804">H1019+H1023+H1027</f>
        <v>0</v>
      </c>
      <c r="I1018" s="35">
        <f t="shared" si="804"/>
        <v>0</v>
      </c>
      <c r="J1018" s="35">
        <f t="shared" si="804"/>
        <v>0</v>
      </c>
      <c r="K1018" s="35">
        <f t="shared" si="804"/>
        <v>0</v>
      </c>
      <c r="L1018" s="35">
        <f t="shared" si="804"/>
        <v>34756</v>
      </c>
      <c r="M1018" s="35">
        <f t="shared" si="804"/>
        <v>0</v>
      </c>
      <c r="N1018" s="35">
        <f t="shared" ref="N1018:S1018" si="805">N1019+N1023+N1027</f>
        <v>0</v>
      </c>
      <c r="O1018" s="35">
        <f t="shared" si="805"/>
        <v>0</v>
      </c>
      <c r="P1018" s="35">
        <f t="shared" si="805"/>
        <v>0</v>
      </c>
      <c r="Q1018" s="35">
        <f t="shared" si="805"/>
        <v>0</v>
      </c>
      <c r="R1018" s="35">
        <f t="shared" si="805"/>
        <v>34756</v>
      </c>
      <c r="S1018" s="35">
        <f t="shared" si="805"/>
        <v>0</v>
      </c>
      <c r="T1018" s="35">
        <f t="shared" ref="T1018:Y1018" si="806">T1019+T1023+T1027</f>
        <v>0</v>
      </c>
      <c r="U1018" s="35">
        <f t="shared" si="806"/>
        <v>0</v>
      </c>
      <c r="V1018" s="35">
        <f t="shared" si="806"/>
        <v>0</v>
      </c>
      <c r="W1018" s="35">
        <f t="shared" si="806"/>
        <v>0</v>
      </c>
      <c r="X1018" s="35">
        <f t="shared" si="806"/>
        <v>34756</v>
      </c>
      <c r="Y1018" s="35">
        <f t="shared" si="806"/>
        <v>0</v>
      </c>
    </row>
    <row r="1019" spans="1:25" s="137" customFormat="1" ht="33">
      <c r="A1019" s="48" t="s">
        <v>95</v>
      </c>
      <c r="B1019" s="33" t="s">
        <v>210</v>
      </c>
      <c r="C1019" s="33" t="s">
        <v>210</v>
      </c>
      <c r="D1019" s="58" t="s">
        <v>538</v>
      </c>
      <c r="E1019" s="77"/>
      <c r="F1019" s="35">
        <f t="shared" ref="F1019:U1021" si="807">F1020</f>
        <v>32036</v>
      </c>
      <c r="G1019" s="35">
        <f t="shared" si="807"/>
        <v>0</v>
      </c>
      <c r="H1019" s="35">
        <f t="shared" si="807"/>
        <v>0</v>
      </c>
      <c r="I1019" s="35">
        <f t="shared" si="807"/>
        <v>0</v>
      </c>
      <c r="J1019" s="35">
        <f t="shared" si="807"/>
        <v>0</v>
      </c>
      <c r="K1019" s="35">
        <f t="shared" si="807"/>
        <v>0</v>
      </c>
      <c r="L1019" s="35">
        <f t="shared" si="807"/>
        <v>32036</v>
      </c>
      <c r="M1019" s="35">
        <f t="shared" si="807"/>
        <v>0</v>
      </c>
      <c r="N1019" s="35">
        <f t="shared" si="807"/>
        <v>0</v>
      </c>
      <c r="O1019" s="35">
        <f t="shared" si="807"/>
        <v>0</v>
      </c>
      <c r="P1019" s="35">
        <f t="shared" si="807"/>
        <v>0</v>
      </c>
      <c r="Q1019" s="35">
        <f t="shared" si="807"/>
        <v>0</v>
      </c>
      <c r="R1019" s="35">
        <f t="shared" si="807"/>
        <v>32036</v>
      </c>
      <c r="S1019" s="35">
        <f t="shared" si="807"/>
        <v>0</v>
      </c>
      <c r="T1019" s="35">
        <f t="shared" si="807"/>
        <v>0</v>
      </c>
      <c r="U1019" s="35">
        <f t="shared" si="807"/>
        <v>0</v>
      </c>
      <c r="V1019" s="35">
        <f t="shared" ref="T1019:Y1021" si="808">V1020</f>
        <v>0</v>
      </c>
      <c r="W1019" s="35">
        <f t="shared" si="808"/>
        <v>0</v>
      </c>
      <c r="X1019" s="35">
        <f t="shared" si="808"/>
        <v>32036</v>
      </c>
      <c r="Y1019" s="35">
        <f t="shared" si="808"/>
        <v>0</v>
      </c>
    </row>
    <row r="1020" spans="1:25" s="137" customFormat="1" ht="33">
      <c r="A1020" s="32" t="s">
        <v>539</v>
      </c>
      <c r="B1020" s="33" t="s">
        <v>210</v>
      </c>
      <c r="C1020" s="33" t="s">
        <v>210</v>
      </c>
      <c r="D1020" s="58" t="s">
        <v>540</v>
      </c>
      <c r="E1020" s="77"/>
      <c r="F1020" s="35">
        <f t="shared" si="807"/>
        <v>32036</v>
      </c>
      <c r="G1020" s="35">
        <f t="shared" si="807"/>
        <v>0</v>
      </c>
      <c r="H1020" s="35">
        <f t="shared" si="807"/>
        <v>0</v>
      </c>
      <c r="I1020" s="35">
        <f t="shared" si="807"/>
        <v>0</v>
      </c>
      <c r="J1020" s="35">
        <f t="shared" si="807"/>
        <v>0</v>
      </c>
      <c r="K1020" s="35">
        <f t="shared" si="807"/>
        <v>0</v>
      </c>
      <c r="L1020" s="35">
        <f t="shared" si="807"/>
        <v>32036</v>
      </c>
      <c r="M1020" s="35">
        <f t="shared" si="807"/>
        <v>0</v>
      </c>
      <c r="N1020" s="35">
        <f t="shared" si="807"/>
        <v>0</v>
      </c>
      <c r="O1020" s="35">
        <f t="shared" si="807"/>
        <v>0</v>
      </c>
      <c r="P1020" s="35">
        <f t="shared" si="807"/>
        <v>0</v>
      </c>
      <c r="Q1020" s="35">
        <f t="shared" si="807"/>
        <v>0</v>
      </c>
      <c r="R1020" s="35">
        <f t="shared" si="807"/>
        <v>32036</v>
      </c>
      <c r="S1020" s="35">
        <f t="shared" si="807"/>
        <v>0</v>
      </c>
      <c r="T1020" s="35">
        <f t="shared" si="808"/>
        <v>0</v>
      </c>
      <c r="U1020" s="35">
        <f t="shared" si="808"/>
        <v>0</v>
      </c>
      <c r="V1020" s="35">
        <f t="shared" si="808"/>
        <v>0</v>
      </c>
      <c r="W1020" s="35">
        <f t="shared" si="808"/>
        <v>0</v>
      </c>
      <c r="X1020" s="35">
        <f t="shared" si="808"/>
        <v>32036</v>
      </c>
      <c r="Y1020" s="35">
        <f t="shared" si="808"/>
        <v>0</v>
      </c>
    </row>
    <row r="1021" spans="1:25" s="137" customFormat="1" ht="49.5">
      <c r="A1021" s="32" t="s">
        <v>99</v>
      </c>
      <c r="B1021" s="33" t="s">
        <v>210</v>
      </c>
      <c r="C1021" s="33" t="s">
        <v>210</v>
      </c>
      <c r="D1021" s="58" t="s">
        <v>540</v>
      </c>
      <c r="E1021" s="77">
        <v>600</v>
      </c>
      <c r="F1021" s="35">
        <f t="shared" si="807"/>
        <v>32036</v>
      </c>
      <c r="G1021" s="35">
        <f t="shared" si="807"/>
        <v>0</v>
      </c>
      <c r="H1021" s="35">
        <f t="shared" si="807"/>
        <v>0</v>
      </c>
      <c r="I1021" s="35">
        <f t="shared" si="807"/>
        <v>0</v>
      </c>
      <c r="J1021" s="35">
        <f t="shared" si="807"/>
        <v>0</v>
      </c>
      <c r="K1021" s="35">
        <f t="shared" si="807"/>
        <v>0</v>
      </c>
      <c r="L1021" s="35">
        <f t="shared" si="807"/>
        <v>32036</v>
      </c>
      <c r="M1021" s="35">
        <f t="shared" si="807"/>
        <v>0</v>
      </c>
      <c r="N1021" s="35">
        <f t="shared" si="807"/>
        <v>0</v>
      </c>
      <c r="O1021" s="35">
        <f t="shared" si="807"/>
        <v>0</v>
      </c>
      <c r="P1021" s="35">
        <f t="shared" si="807"/>
        <v>0</v>
      </c>
      <c r="Q1021" s="35">
        <f t="shared" si="807"/>
        <v>0</v>
      </c>
      <c r="R1021" s="35">
        <f t="shared" si="807"/>
        <v>32036</v>
      </c>
      <c r="S1021" s="35">
        <f t="shared" si="807"/>
        <v>0</v>
      </c>
      <c r="T1021" s="35">
        <f t="shared" si="808"/>
        <v>0</v>
      </c>
      <c r="U1021" s="35">
        <f t="shared" si="808"/>
        <v>0</v>
      </c>
      <c r="V1021" s="35">
        <f t="shared" si="808"/>
        <v>0</v>
      </c>
      <c r="W1021" s="35">
        <f t="shared" si="808"/>
        <v>0</v>
      </c>
      <c r="X1021" s="35">
        <f t="shared" si="808"/>
        <v>32036</v>
      </c>
      <c r="Y1021" s="35">
        <f t="shared" si="808"/>
        <v>0</v>
      </c>
    </row>
    <row r="1022" spans="1:25" s="137" customFormat="1" ht="16.5">
      <c r="A1022" s="32" t="s">
        <v>181</v>
      </c>
      <c r="B1022" s="33" t="s">
        <v>210</v>
      </c>
      <c r="C1022" s="33" t="s">
        <v>210</v>
      </c>
      <c r="D1022" s="58" t="s">
        <v>540</v>
      </c>
      <c r="E1022" s="79">
        <v>610</v>
      </c>
      <c r="F1022" s="35">
        <v>32036</v>
      </c>
      <c r="G1022" s="35"/>
      <c r="H1022" s="36"/>
      <c r="I1022" s="36"/>
      <c r="J1022" s="36"/>
      <c r="K1022" s="37"/>
      <c r="L1022" s="35">
        <f>F1022+H1022+I1022+J1022+K1022</f>
        <v>32036</v>
      </c>
      <c r="M1022" s="35">
        <f>G1022+K1022</f>
        <v>0</v>
      </c>
      <c r="N1022" s="36"/>
      <c r="O1022" s="36"/>
      <c r="P1022" s="36"/>
      <c r="Q1022" s="37"/>
      <c r="R1022" s="35">
        <f>L1022+N1022+O1022+P1022+Q1022</f>
        <v>32036</v>
      </c>
      <c r="S1022" s="35">
        <f>M1022+Q1022</f>
        <v>0</v>
      </c>
      <c r="T1022" s="36"/>
      <c r="U1022" s="36"/>
      <c r="V1022" s="36"/>
      <c r="W1022" s="37"/>
      <c r="X1022" s="35">
        <f>R1022+T1022+U1022+V1022+W1022</f>
        <v>32036</v>
      </c>
      <c r="Y1022" s="35">
        <f>S1022+W1022</f>
        <v>0</v>
      </c>
    </row>
    <row r="1023" spans="1:25" s="137" customFormat="1" ht="16.5">
      <c r="A1023" s="32" t="s">
        <v>85</v>
      </c>
      <c r="B1023" s="33" t="s">
        <v>210</v>
      </c>
      <c r="C1023" s="33" t="s">
        <v>210</v>
      </c>
      <c r="D1023" s="52" t="s">
        <v>541</v>
      </c>
      <c r="E1023" s="33"/>
      <c r="F1023" s="35">
        <f t="shared" ref="F1023:U1025" si="809">F1024</f>
        <v>270</v>
      </c>
      <c r="G1023" s="35">
        <f t="shared" si="809"/>
        <v>0</v>
      </c>
      <c r="H1023" s="35">
        <f t="shared" si="809"/>
        <v>0</v>
      </c>
      <c r="I1023" s="35">
        <f t="shared" si="809"/>
        <v>0</v>
      </c>
      <c r="J1023" s="35">
        <f t="shared" si="809"/>
        <v>0</v>
      </c>
      <c r="K1023" s="35">
        <f t="shared" si="809"/>
        <v>0</v>
      </c>
      <c r="L1023" s="35">
        <f t="shared" si="809"/>
        <v>270</v>
      </c>
      <c r="M1023" s="35">
        <f t="shared" si="809"/>
        <v>0</v>
      </c>
      <c r="N1023" s="35">
        <f t="shared" si="809"/>
        <v>0</v>
      </c>
      <c r="O1023" s="35">
        <f t="shared" si="809"/>
        <v>0</v>
      </c>
      <c r="P1023" s="35">
        <f t="shared" si="809"/>
        <v>0</v>
      </c>
      <c r="Q1023" s="35">
        <f t="shared" si="809"/>
        <v>0</v>
      </c>
      <c r="R1023" s="35">
        <f t="shared" si="809"/>
        <v>270</v>
      </c>
      <c r="S1023" s="35">
        <f t="shared" si="809"/>
        <v>0</v>
      </c>
      <c r="T1023" s="35">
        <f t="shared" si="809"/>
        <v>0</v>
      </c>
      <c r="U1023" s="35">
        <f t="shared" si="809"/>
        <v>0</v>
      </c>
      <c r="V1023" s="35">
        <f t="shared" ref="T1023:Y1025" si="810">V1024</f>
        <v>0</v>
      </c>
      <c r="W1023" s="35">
        <f t="shared" si="810"/>
        <v>0</v>
      </c>
      <c r="X1023" s="35">
        <f t="shared" si="810"/>
        <v>270</v>
      </c>
      <c r="Y1023" s="35">
        <f t="shared" si="810"/>
        <v>0</v>
      </c>
    </row>
    <row r="1024" spans="1:25" s="137" customFormat="1" ht="16.5">
      <c r="A1024" s="32" t="s">
        <v>542</v>
      </c>
      <c r="B1024" s="33" t="s">
        <v>210</v>
      </c>
      <c r="C1024" s="33" t="s">
        <v>210</v>
      </c>
      <c r="D1024" s="52" t="s">
        <v>543</v>
      </c>
      <c r="E1024" s="33"/>
      <c r="F1024" s="35">
        <f t="shared" si="809"/>
        <v>270</v>
      </c>
      <c r="G1024" s="35">
        <f t="shared" si="809"/>
        <v>0</v>
      </c>
      <c r="H1024" s="35">
        <f t="shared" si="809"/>
        <v>0</v>
      </c>
      <c r="I1024" s="35">
        <f t="shared" si="809"/>
        <v>0</v>
      </c>
      <c r="J1024" s="35">
        <f t="shared" si="809"/>
        <v>0</v>
      </c>
      <c r="K1024" s="35">
        <f t="shared" si="809"/>
        <v>0</v>
      </c>
      <c r="L1024" s="35">
        <f t="shared" si="809"/>
        <v>270</v>
      </c>
      <c r="M1024" s="35">
        <f t="shared" si="809"/>
        <v>0</v>
      </c>
      <c r="N1024" s="35">
        <f t="shared" si="809"/>
        <v>0</v>
      </c>
      <c r="O1024" s="35">
        <f t="shared" si="809"/>
        <v>0</v>
      </c>
      <c r="P1024" s="35">
        <f t="shared" si="809"/>
        <v>0</v>
      </c>
      <c r="Q1024" s="35">
        <f t="shared" si="809"/>
        <v>0</v>
      </c>
      <c r="R1024" s="35">
        <f t="shared" si="809"/>
        <v>270</v>
      </c>
      <c r="S1024" s="35">
        <f t="shared" si="809"/>
        <v>0</v>
      </c>
      <c r="T1024" s="35">
        <f t="shared" si="810"/>
        <v>0</v>
      </c>
      <c r="U1024" s="35">
        <f t="shared" si="810"/>
        <v>0</v>
      </c>
      <c r="V1024" s="35">
        <f t="shared" si="810"/>
        <v>0</v>
      </c>
      <c r="W1024" s="35">
        <f t="shared" si="810"/>
        <v>0</v>
      </c>
      <c r="X1024" s="35">
        <f t="shared" si="810"/>
        <v>270</v>
      </c>
      <c r="Y1024" s="35">
        <f t="shared" si="810"/>
        <v>0</v>
      </c>
    </row>
    <row r="1025" spans="1:25" s="137" customFormat="1" ht="49.5">
      <c r="A1025" s="32" t="s">
        <v>99</v>
      </c>
      <c r="B1025" s="33" t="s">
        <v>210</v>
      </c>
      <c r="C1025" s="33" t="s">
        <v>210</v>
      </c>
      <c r="D1025" s="52" t="s">
        <v>543</v>
      </c>
      <c r="E1025" s="40">
        <v>600</v>
      </c>
      <c r="F1025" s="35">
        <f t="shared" si="809"/>
        <v>270</v>
      </c>
      <c r="G1025" s="35">
        <f t="shared" si="809"/>
        <v>0</v>
      </c>
      <c r="H1025" s="35">
        <f t="shared" si="809"/>
        <v>0</v>
      </c>
      <c r="I1025" s="35">
        <f t="shared" si="809"/>
        <v>0</v>
      </c>
      <c r="J1025" s="35">
        <f t="shared" si="809"/>
        <v>0</v>
      </c>
      <c r="K1025" s="35">
        <f t="shared" si="809"/>
        <v>0</v>
      </c>
      <c r="L1025" s="35">
        <f t="shared" si="809"/>
        <v>270</v>
      </c>
      <c r="M1025" s="35">
        <f t="shared" si="809"/>
        <v>0</v>
      </c>
      <c r="N1025" s="35">
        <f t="shared" si="809"/>
        <v>0</v>
      </c>
      <c r="O1025" s="35">
        <f t="shared" si="809"/>
        <v>0</v>
      </c>
      <c r="P1025" s="35">
        <f t="shared" si="809"/>
        <v>0</v>
      </c>
      <c r="Q1025" s="35">
        <f t="shared" si="809"/>
        <v>0</v>
      </c>
      <c r="R1025" s="35">
        <f t="shared" si="809"/>
        <v>270</v>
      </c>
      <c r="S1025" s="35">
        <f t="shared" si="809"/>
        <v>0</v>
      </c>
      <c r="T1025" s="35">
        <f t="shared" si="810"/>
        <v>0</v>
      </c>
      <c r="U1025" s="35">
        <f t="shared" si="810"/>
        <v>0</v>
      </c>
      <c r="V1025" s="35">
        <f t="shared" si="810"/>
        <v>0</v>
      </c>
      <c r="W1025" s="35">
        <f t="shared" si="810"/>
        <v>0</v>
      </c>
      <c r="X1025" s="35">
        <f t="shared" si="810"/>
        <v>270</v>
      </c>
      <c r="Y1025" s="35">
        <f t="shared" si="810"/>
        <v>0</v>
      </c>
    </row>
    <row r="1026" spans="1:25" s="137" customFormat="1" ht="16.5">
      <c r="A1026" s="32" t="s">
        <v>181</v>
      </c>
      <c r="B1026" s="33" t="s">
        <v>210</v>
      </c>
      <c r="C1026" s="33" t="s">
        <v>210</v>
      </c>
      <c r="D1026" s="52" t="s">
        <v>543</v>
      </c>
      <c r="E1026" s="40">
        <v>610</v>
      </c>
      <c r="F1026" s="35">
        <v>270</v>
      </c>
      <c r="G1026" s="35"/>
      <c r="H1026" s="36"/>
      <c r="I1026" s="36"/>
      <c r="J1026" s="36"/>
      <c r="K1026" s="37"/>
      <c r="L1026" s="35">
        <f>F1026+H1026+I1026+J1026+K1026</f>
        <v>270</v>
      </c>
      <c r="M1026" s="35">
        <f>G1026+K1026</f>
        <v>0</v>
      </c>
      <c r="N1026" s="36"/>
      <c r="O1026" s="36"/>
      <c r="P1026" s="36"/>
      <c r="Q1026" s="37"/>
      <c r="R1026" s="35">
        <f>L1026+N1026+O1026+P1026+Q1026</f>
        <v>270</v>
      </c>
      <c r="S1026" s="35">
        <f>M1026+Q1026</f>
        <v>0</v>
      </c>
      <c r="T1026" s="36"/>
      <c r="U1026" s="36"/>
      <c r="V1026" s="36"/>
      <c r="W1026" s="37"/>
      <c r="X1026" s="35">
        <f>R1026+T1026+U1026+V1026+W1026</f>
        <v>270</v>
      </c>
      <c r="Y1026" s="35">
        <f>S1026+W1026</f>
        <v>0</v>
      </c>
    </row>
    <row r="1027" spans="1:25" s="137" customFormat="1" ht="49.5">
      <c r="A1027" s="32" t="s">
        <v>544</v>
      </c>
      <c r="B1027" s="33" t="s">
        <v>210</v>
      </c>
      <c r="C1027" s="33" t="s">
        <v>210</v>
      </c>
      <c r="D1027" s="52" t="s">
        <v>545</v>
      </c>
      <c r="E1027" s="33"/>
      <c r="F1027" s="35">
        <f>F1028</f>
        <v>2450</v>
      </c>
      <c r="G1027" s="35">
        <f>G1028</f>
        <v>0</v>
      </c>
      <c r="H1027" s="35">
        <f t="shared" ref="H1027:W1028" si="811">H1028</f>
        <v>0</v>
      </c>
      <c r="I1027" s="35">
        <f t="shared" si="811"/>
        <v>0</v>
      </c>
      <c r="J1027" s="35">
        <f t="shared" si="811"/>
        <v>0</v>
      </c>
      <c r="K1027" s="35">
        <f t="shared" si="811"/>
        <v>0</v>
      </c>
      <c r="L1027" s="35">
        <f t="shared" si="811"/>
        <v>2450</v>
      </c>
      <c r="M1027" s="35">
        <f t="shared" si="811"/>
        <v>0</v>
      </c>
      <c r="N1027" s="35">
        <f t="shared" si="811"/>
        <v>0</v>
      </c>
      <c r="O1027" s="35">
        <f t="shared" si="811"/>
        <v>0</v>
      </c>
      <c r="P1027" s="35">
        <f t="shared" si="811"/>
        <v>0</v>
      </c>
      <c r="Q1027" s="35">
        <f t="shared" si="811"/>
        <v>0</v>
      </c>
      <c r="R1027" s="35">
        <f t="shared" si="811"/>
        <v>2450</v>
      </c>
      <c r="S1027" s="35">
        <f t="shared" si="811"/>
        <v>0</v>
      </c>
      <c r="T1027" s="35">
        <f t="shared" si="811"/>
        <v>0</v>
      </c>
      <c r="U1027" s="35">
        <f t="shared" si="811"/>
        <v>0</v>
      </c>
      <c r="V1027" s="35">
        <f t="shared" si="811"/>
        <v>0</v>
      </c>
      <c r="W1027" s="35">
        <f t="shared" si="811"/>
        <v>0</v>
      </c>
      <c r="X1027" s="35">
        <f t="shared" ref="T1027:Y1028" si="812">X1028</f>
        <v>2450</v>
      </c>
      <c r="Y1027" s="35">
        <f t="shared" si="812"/>
        <v>0</v>
      </c>
    </row>
    <row r="1028" spans="1:25" s="137" customFormat="1" ht="49.5">
      <c r="A1028" s="32" t="s">
        <v>99</v>
      </c>
      <c r="B1028" s="33" t="s">
        <v>210</v>
      </c>
      <c r="C1028" s="33" t="s">
        <v>210</v>
      </c>
      <c r="D1028" s="52" t="s">
        <v>545</v>
      </c>
      <c r="E1028" s="40">
        <v>600</v>
      </c>
      <c r="F1028" s="35">
        <f>F1029</f>
        <v>2450</v>
      </c>
      <c r="G1028" s="35">
        <f>G1029</f>
        <v>0</v>
      </c>
      <c r="H1028" s="35">
        <f t="shared" si="811"/>
        <v>0</v>
      </c>
      <c r="I1028" s="35">
        <f t="shared" si="811"/>
        <v>0</v>
      </c>
      <c r="J1028" s="35">
        <f t="shared" si="811"/>
        <v>0</v>
      </c>
      <c r="K1028" s="35">
        <f t="shared" si="811"/>
        <v>0</v>
      </c>
      <c r="L1028" s="35">
        <f t="shared" si="811"/>
        <v>2450</v>
      </c>
      <c r="M1028" s="35">
        <f t="shared" si="811"/>
        <v>0</v>
      </c>
      <c r="N1028" s="35">
        <f t="shared" si="811"/>
        <v>0</v>
      </c>
      <c r="O1028" s="35">
        <f t="shared" si="811"/>
        <v>0</v>
      </c>
      <c r="P1028" s="35">
        <f t="shared" si="811"/>
        <v>0</v>
      </c>
      <c r="Q1028" s="35">
        <f t="shared" si="811"/>
        <v>0</v>
      </c>
      <c r="R1028" s="35">
        <f t="shared" si="811"/>
        <v>2450</v>
      </c>
      <c r="S1028" s="35">
        <f t="shared" si="811"/>
        <v>0</v>
      </c>
      <c r="T1028" s="35">
        <f t="shared" si="812"/>
        <v>0</v>
      </c>
      <c r="U1028" s="35">
        <f t="shared" si="812"/>
        <v>0</v>
      </c>
      <c r="V1028" s="35">
        <f t="shared" si="812"/>
        <v>0</v>
      </c>
      <c r="W1028" s="35">
        <f t="shared" si="812"/>
        <v>0</v>
      </c>
      <c r="X1028" s="35">
        <f t="shared" si="812"/>
        <v>2450</v>
      </c>
      <c r="Y1028" s="35">
        <f t="shared" si="812"/>
        <v>0</v>
      </c>
    </row>
    <row r="1029" spans="1:25" s="137" customFormat="1" ht="16.5">
      <c r="A1029" s="32" t="s">
        <v>181</v>
      </c>
      <c r="B1029" s="33" t="s">
        <v>210</v>
      </c>
      <c r="C1029" s="33" t="s">
        <v>210</v>
      </c>
      <c r="D1029" s="52" t="s">
        <v>545</v>
      </c>
      <c r="E1029" s="40">
        <v>610</v>
      </c>
      <c r="F1029" s="35">
        <v>2450</v>
      </c>
      <c r="G1029" s="35"/>
      <c r="H1029" s="36"/>
      <c r="I1029" s="36"/>
      <c r="J1029" s="36"/>
      <c r="K1029" s="37"/>
      <c r="L1029" s="35">
        <f>F1029+H1029+I1029+J1029+K1029</f>
        <v>2450</v>
      </c>
      <c r="M1029" s="35">
        <f>G1029+K1029</f>
        <v>0</v>
      </c>
      <c r="N1029" s="36"/>
      <c r="O1029" s="36"/>
      <c r="P1029" s="36"/>
      <c r="Q1029" s="37"/>
      <c r="R1029" s="35">
        <f>L1029+N1029+O1029+P1029+Q1029</f>
        <v>2450</v>
      </c>
      <c r="S1029" s="35">
        <f>M1029+Q1029</f>
        <v>0</v>
      </c>
      <c r="T1029" s="36"/>
      <c r="U1029" s="36"/>
      <c r="V1029" s="36"/>
      <c r="W1029" s="37"/>
      <c r="X1029" s="35">
        <f>R1029+T1029+U1029+V1029+W1029</f>
        <v>2450</v>
      </c>
      <c r="Y1029" s="35">
        <f>S1029+W1029</f>
        <v>0</v>
      </c>
    </row>
    <row r="1030" spans="1:25" s="138" customFormat="1" ht="49.5">
      <c r="A1030" s="32" t="s">
        <v>546</v>
      </c>
      <c r="B1030" s="33" t="s">
        <v>210</v>
      </c>
      <c r="C1030" s="33" t="s">
        <v>210</v>
      </c>
      <c r="D1030" s="52" t="s">
        <v>425</v>
      </c>
      <c r="E1030" s="33"/>
      <c r="F1030" s="35">
        <f>F1031</f>
        <v>33519</v>
      </c>
      <c r="G1030" s="35">
        <f>G1031</f>
        <v>33519</v>
      </c>
      <c r="H1030" s="35">
        <f t="shared" ref="H1030:W1031" si="813">H1031</f>
        <v>0</v>
      </c>
      <c r="I1030" s="35">
        <f t="shared" si="813"/>
        <v>0</v>
      </c>
      <c r="J1030" s="35">
        <f t="shared" si="813"/>
        <v>0</v>
      </c>
      <c r="K1030" s="35">
        <f t="shared" si="813"/>
        <v>0</v>
      </c>
      <c r="L1030" s="35">
        <f t="shared" si="813"/>
        <v>33519</v>
      </c>
      <c r="M1030" s="35">
        <f t="shared" si="813"/>
        <v>33519</v>
      </c>
      <c r="N1030" s="35">
        <f t="shared" si="813"/>
        <v>0</v>
      </c>
      <c r="O1030" s="35">
        <f t="shared" si="813"/>
        <v>0</v>
      </c>
      <c r="P1030" s="35">
        <f t="shared" si="813"/>
        <v>0</v>
      </c>
      <c r="Q1030" s="35">
        <f t="shared" si="813"/>
        <v>0</v>
      </c>
      <c r="R1030" s="35">
        <f t="shared" si="813"/>
        <v>33519</v>
      </c>
      <c r="S1030" s="35">
        <f t="shared" si="813"/>
        <v>33519</v>
      </c>
      <c r="T1030" s="35">
        <f t="shared" si="813"/>
        <v>0</v>
      </c>
      <c r="U1030" s="35">
        <f t="shared" si="813"/>
        <v>0</v>
      </c>
      <c r="V1030" s="35">
        <f t="shared" si="813"/>
        <v>0</v>
      </c>
      <c r="W1030" s="35">
        <f t="shared" si="813"/>
        <v>0</v>
      </c>
      <c r="X1030" s="35">
        <f t="shared" ref="T1030:Y1031" si="814">X1031</f>
        <v>33519</v>
      </c>
      <c r="Y1030" s="35">
        <f t="shared" si="814"/>
        <v>33519</v>
      </c>
    </row>
    <row r="1031" spans="1:25" s="138" customFormat="1" ht="16.5">
      <c r="A1031" s="32" t="s">
        <v>53</v>
      </c>
      <c r="B1031" s="33" t="s">
        <v>210</v>
      </c>
      <c r="C1031" s="33" t="s">
        <v>210</v>
      </c>
      <c r="D1031" s="52" t="s">
        <v>436</v>
      </c>
      <c r="E1031" s="33"/>
      <c r="F1031" s="35">
        <f>F1032</f>
        <v>33519</v>
      </c>
      <c r="G1031" s="35">
        <f>G1032</f>
        <v>33519</v>
      </c>
      <c r="H1031" s="35">
        <f t="shared" si="813"/>
        <v>0</v>
      </c>
      <c r="I1031" s="35">
        <f t="shared" si="813"/>
        <v>0</v>
      </c>
      <c r="J1031" s="35">
        <f t="shared" si="813"/>
        <v>0</v>
      </c>
      <c r="K1031" s="35">
        <f t="shared" si="813"/>
        <v>0</v>
      </c>
      <c r="L1031" s="35">
        <f t="shared" si="813"/>
        <v>33519</v>
      </c>
      <c r="M1031" s="35">
        <f t="shared" si="813"/>
        <v>33519</v>
      </c>
      <c r="N1031" s="35">
        <f t="shared" si="813"/>
        <v>0</v>
      </c>
      <c r="O1031" s="35">
        <f t="shared" si="813"/>
        <v>0</v>
      </c>
      <c r="P1031" s="35">
        <f t="shared" si="813"/>
        <v>0</v>
      </c>
      <c r="Q1031" s="35">
        <f t="shared" si="813"/>
        <v>0</v>
      </c>
      <c r="R1031" s="35">
        <f t="shared" si="813"/>
        <v>33519</v>
      </c>
      <c r="S1031" s="35">
        <f t="shared" si="813"/>
        <v>33519</v>
      </c>
      <c r="T1031" s="35">
        <f t="shared" si="814"/>
        <v>0</v>
      </c>
      <c r="U1031" s="35">
        <f t="shared" si="814"/>
        <v>0</v>
      </c>
      <c r="V1031" s="35">
        <f t="shared" si="814"/>
        <v>0</v>
      </c>
      <c r="W1031" s="35">
        <f t="shared" si="814"/>
        <v>0</v>
      </c>
      <c r="X1031" s="35">
        <f t="shared" si="814"/>
        <v>33519</v>
      </c>
      <c r="Y1031" s="35">
        <f t="shared" si="814"/>
        <v>33519</v>
      </c>
    </row>
    <row r="1032" spans="1:25" s="138" customFormat="1" ht="66">
      <c r="A1032" s="32" t="s">
        <v>547</v>
      </c>
      <c r="B1032" s="33" t="s">
        <v>210</v>
      </c>
      <c r="C1032" s="33" t="s">
        <v>210</v>
      </c>
      <c r="D1032" s="52" t="s">
        <v>548</v>
      </c>
      <c r="E1032" s="33"/>
      <c r="F1032" s="35">
        <f>F1033+F1035</f>
        <v>33519</v>
      </c>
      <c r="G1032" s="35">
        <f>G1033+G1035</f>
        <v>33519</v>
      </c>
      <c r="H1032" s="35">
        <f t="shared" ref="H1032:M1032" si="815">H1033+H1035</f>
        <v>0</v>
      </c>
      <c r="I1032" s="35">
        <f t="shared" si="815"/>
        <v>0</v>
      </c>
      <c r="J1032" s="35">
        <f t="shared" si="815"/>
        <v>0</v>
      </c>
      <c r="K1032" s="35">
        <f t="shared" si="815"/>
        <v>0</v>
      </c>
      <c r="L1032" s="35">
        <f t="shared" si="815"/>
        <v>33519</v>
      </c>
      <c r="M1032" s="35">
        <f t="shared" si="815"/>
        <v>33519</v>
      </c>
      <c r="N1032" s="35">
        <f t="shared" ref="N1032:S1032" si="816">N1033+N1035</f>
        <v>0</v>
      </c>
      <c r="O1032" s="35">
        <f t="shared" si="816"/>
        <v>0</v>
      </c>
      <c r="P1032" s="35">
        <f t="shared" si="816"/>
        <v>0</v>
      </c>
      <c r="Q1032" s="35">
        <f t="shared" si="816"/>
        <v>0</v>
      </c>
      <c r="R1032" s="35">
        <f t="shared" si="816"/>
        <v>33519</v>
      </c>
      <c r="S1032" s="35">
        <f t="shared" si="816"/>
        <v>33519</v>
      </c>
      <c r="T1032" s="35">
        <f t="shared" ref="T1032:Y1032" si="817">T1033+T1035</f>
        <v>0</v>
      </c>
      <c r="U1032" s="35">
        <f t="shared" si="817"/>
        <v>0</v>
      </c>
      <c r="V1032" s="35">
        <f t="shared" si="817"/>
        <v>0</v>
      </c>
      <c r="W1032" s="35">
        <f t="shared" si="817"/>
        <v>0</v>
      </c>
      <c r="X1032" s="35">
        <f t="shared" si="817"/>
        <v>33519</v>
      </c>
      <c r="Y1032" s="35">
        <f t="shared" si="817"/>
        <v>33519</v>
      </c>
    </row>
    <row r="1033" spans="1:25" s="140" customFormat="1" ht="49.5" hidden="1">
      <c r="A1033" s="32" t="s">
        <v>99</v>
      </c>
      <c r="B1033" s="33" t="s">
        <v>210</v>
      </c>
      <c r="C1033" s="33" t="s">
        <v>210</v>
      </c>
      <c r="D1033" s="52" t="s">
        <v>548</v>
      </c>
      <c r="E1033" s="33">
        <v>600</v>
      </c>
      <c r="F1033" s="35">
        <f>F1034</f>
        <v>0</v>
      </c>
      <c r="G1033" s="35">
        <f>G1034</f>
        <v>0</v>
      </c>
      <c r="H1033" s="56">
        <f t="shared" ref="H1033:Y1033" si="818">H1034</f>
        <v>0</v>
      </c>
      <c r="I1033" s="56">
        <f t="shared" si="818"/>
        <v>0</v>
      </c>
      <c r="J1033" s="56">
        <f t="shared" si="818"/>
        <v>0</v>
      </c>
      <c r="K1033" s="56">
        <f t="shared" si="818"/>
        <v>0</v>
      </c>
      <c r="L1033" s="56">
        <f t="shared" si="818"/>
        <v>0</v>
      </c>
      <c r="M1033" s="56">
        <f t="shared" si="818"/>
        <v>0</v>
      </c>
      <c r="N1033" s="56">
        <f t="shared" si="818"/>
        <v>0</v>
      </c>
      <c r="O1033" s="56">
        <f t="shared" si="818"/>
        <v>0</v>
      </c>
      <c r="P1033" s="56">
        <f t="shared" si="818"/>
        <v>0</v>
      </c>
      <c r="Q1033" s="56">
        <f t="shared" si="818"/>
        <v>0</v>
      </c>
      <c r="R1033" s="56">
        <f t="shared" si="818"/>
        <v>0</v>
      </c>
      <c r="S1033" s="56">
        <f t="shared" si="818"/>
        <v>0</v>
      </c>
      <c r="T1033" s="56">
        <f t="shared" si="818"/>
        <v>0</v>
      </c>
      <c r="U1033" s="56">
        <f t="shared" si="818"/>
        <v>0</v>
      </c>
      <c r="V1033" s="56">
        <f t="shared" si="818"/>
        <v>0</v>
      </c>
      <c r="W1033" s="56">
        <f t="shared" si="818"/>
        <v>0</v>
      </c>
      <c r="X1033" s="56">
        <f t="shared" si="818"/>
        <v>0</v>
      </c>
      <c r="Y1033" s="56">
        <f t="shared" si="818"/>
        <v>0</v>
      </c>
    </row>
    <row r="1034" spans="1:25" s="184" customFormat="1" ht="16.5" hidden="1">
      <c r="A1034" s="80" t="s">
        <v>181</v>
      </c>
      <c r="B1034" s="64" t="s">
        <v>210</v>
      </c>
      <c r="C1034" s="64" t="s">
        <v>210</v>
      </c>
      <c r="D1034" s="98" t="s">
        <v>548</v>
      </c>
      <c r="E1034" s="64">
        <v>610</v>
      </c>
      <c r="F1034" s="56"/>
      <c r="G1034" s="56"/>
      <c r="H1034" s="56"/>
      <c r="I1034" s="56"/>
      <c r="J1034" s="56"/>
      <c r="K1034" s="56"/>
      <c r="L1034" s="56">
        <f>F1034+H1034+I1034+J1034+K1034</f>
        <v>0</v>
      </c>
      <c r="M1034" s="56">
        <f>G1034+K1034</f>
        <v>0</v>
      </c>
      <c r="N1034" s="56"/>
      <c r="O1034" s="56"/>
      <c r="P1034" s="56"/>
      <c r="Q1034" s="56"/>
      <c r="R1034" s="56">
        <f>L1034+N1034+O1034+P1034+Q1034</f>
        <v>0</v>
      </c>
      <c r="S1034" s="56">
        <f>M1034+Q1034</f>
        <v>0</v>
      </c>
      <c r="T1034" s="56"/>
      <c r="U1034" s="56"/>
      <c r="V1034" s="56"/>
      <c r="W1034" s="56"/>
      <c r="X1034" s="56">
        <f>R1034+T1034+U1034+V1034+W1034</f>
        <v>0</v>
      </c>
      <c r="Y1034" s="56">
        <f>S1034+W1034</f>
        <v>0</v>
      </c>
    </row>
    <row r="1035" spans="1:25" s="138" customFormat="1" ht="16.5">
      <c r="A1035" s="32" t="s">
        <v>47</v>
      </c>
      <c r="B1035" s="33" t="s">
        <v>210</v>
      </c>
      <c r="C1035" s="33" t="s">
        <v>210</v>
      </c>
      <c r="D1035" s="52" t="s">
        <v>548</v>
      </c>
      <c r="E1035" s="33">
        <v>800</v>
      </c>
      <c r="F1035" s="35">
        <f>F1036</f>
        <v>33519</v>
      </c>
      <c r="G1035" s="35">
        <f>G1036</f>
        <v>33519</v>
      </c>
      <c r="H1035" s="35">
        <f t="shared" ref="H1035:Y1035" si="819">H1036</f>
        <v>0</v>
      </c>
      <c r="I1035" s="35">
        <f t="shared" si="819"/>
        <v>0</v>
      </c>
      <c r="J1035" s="35">
        <f t="shared" si="819"/>
        <v>0</v>
      </c>
      <c r="K1035" s="35">
        <f t="shared" si="819"/>
        <v>0</v>
      </c>
      <c r="L1035" s="35">
        <f t="shared" si="819"/>
        <v>33519</v>
      </c>
      <c r="M1035" s="35">
        <f t="shared" si="819"/>
        <v>33519</v>
      </c>
      <c r="N1035" s="35">
        <f t="shared" si="819"/>
        <v>0</v>
      </c>
      <c r="O1035" s="35">
        <f t="shared" si="819"/>
        <v>0</v>
      </c>
      <c r="P1035" s="35">
        <f t="shared" si="819"/>
        <v>0</v>
      </c>
      <c r="Q1035" s="35">
        <f t="shared" si="819"/>
        <v>0</v>
      </c>
      <c r="R1035" s="35">
        <f t="shared" si="819"/>
        <v>33519</v>
      </c>
      <c r="S1035" s="35">
        <f t="shared" si="819"/>
        <v>33519</v>
      </c>
      <c r="T1035" s="35">
        <f t="shared" si="819"/>
        <v>0</v>
      </c>
      <c r="U1035" s="35">
        <f t="shared" si="819"/>
        <v>0</v>
      </c>
      <c r="V1035" s="35">
        <f t="shared" si="819"/>
        <v>0</v>
      </c>
      <c r="W1035" s="35">
        <f t="shared" si="819"/>
        <v>0</v>
      </c>
      <c r="X1035" s="35">
        <f t="shared" si="819"/>
        <v>33519</v>
      </c>
      <c r="Y1035" s="35">
        <f t="shared" si="819"/>
        <v>33519</v>
      </c>
    </row>
    <row r="1036" spans="1:25" s="138" customFormat="1" ht="66">
      <c r="A1036" s="32" t="s">
        <v>248</v>
      </c>
      <c r="B1036" s="33" t="s">
        <v>210</v>
      </c>
      <c r="C1036" s="33" t="s">
        <v>210</v>
      </c>
      <c r="D1036" s="52" t="s">
        <v>548</v>
      </c>
      <c r="E1036" s="33">
        <v>810</v>
      </c>
      <c r="F1036" s="35">
        <v>33519</v>
      </c>
      <c r="G1036" s="35">
        <v>33519</v>
      </c>
      <c r="H1036" s="36"/>
      <c r="I1036" s="36"/>
      <c r="J1036" s="36"/>
      <c r="K1036" s="37"/>
      <c r="L1036" s="35">
        <f>F1036+H1036+I1036+J1036+K1036</f>
        <v>33519</v>
      </c>
      <c r="M1036" s="35">
        <f>G1036+K1036</f>
        <v>33519</v>
      </c>
      <c r="N1036" s="36"/>
      <c r="O1036" s="36"/>
      <c r="P1036" s="36"/>
      <c r="Q1036" s="37"/>
      <c r="R1036" s="35">
        <f>L1036+N1036+O1036+P1036+Q1036</f>
        <v>33519</v>
      </c>
      <c r="S1036" s="35">
        <f>M1036+Q1036</f>
        <v>33519</v>
      </c>
      <c r="T1036" s="36"/>
      <c r="U1036" s="36"/>
      <c r="V1036" s="36"/>
      <c r="W1036" s="37"/>
      <c r="X1036" s="35">
        <f>R1036+T1036+U1036+V1036+W1036</f>
        <v>33519</v>
      </c>
      <c r="Y1036" s="35">
        <f>S1036+W1036</f>
        <v>33519</v>
      </c>
    </row>
    <row r="1037" spans="1:25" s="137" customFormat="1" ht="16.5">
      <c r="A1037" s="32"/>
      <c r="B1037" s="33"/>
      <c r="C1037" s="33"/>
      <c r="D1037" s="52"/>
      <c r="E1037" s="33"/>
      <c r="F1037" s="136"/>
      <c r="G1037" s="136"/>
      <c r="H1037" s="136"/>
      <c r="I1037" s="136"/>
      <c r="J1037" s="136"/>
      <c r="K1037" s="136"/>
      <c r="L1037" s="136"/>
      <c r="M1037" s="136"/>
      <c r="N1037" s="136"/>
      <c r="O1037" s="136"/>
      <c r="P1037" s="136"/>
      <c r="Q1037" s="136"/>
      <c r="R1037" s="136">
        <v>0</v>
      </c>
      <c r="S1037" s="136"/>
      <c r="T1037" s="136"/>
      <c r="U1037" s="136"/>
      <c r="V1037" s="136"/>
      <c r="W1037" s="136"/>
      <c r="X1037" s="136">
        <v>0</v>
      </c>
      <c r="Y1037" s="136"/>
    </row>
    <row r="1038" spans="1:25" s="137" customFormat="1" ht="18.75">
      <c r="A1038" s="25" t="s">
        <v>549</v>
      </c>
      <c r="B1038" s="26" t="s">
        <v>210</v>
      </c>
      <c r="C1038" s="26" t="s">
        <v>262</v>
      </c>
      <c r="D1038" s="142"/>
      <c r="E1038" s="143"/>
      <c r="F1038" s="119">
        <f>F1039</f>
        <v>77636</v>
      </c>
      <c r="G1038" s="119">
        <f>G1039</f>
        <v>0</v>
      </c>
      <c r="H1038" s="119">
        <f t="shared" ref="H1038:Y1038" si="820">H1039</f>
        <v>0</v>
      </c>
      <c r="I1038" s="119">
        <f t="shared" si="820"/>
        <v>0</v>
      </c>
      <c r="J1038" s="119">
        <f t="shared" si="820"/>
        <v>0</v>
      </c>
      <c r="K1038" s="119">
        <f t="shared" si="820"/>
        <v>0</v>
      </c>
      <c r="L1038" s="119">
        <f t="shared" si="820"/>
        <v>77636</v>
      </c>
      <c r="M1038" s="119">
        <f t="shared" si="820"/>
        <v>0</v>
      </c>
      <c r="N1038" s="119">
        <f t="shared" si="820"/>
        <v>0</v>
      </c>
      <c r="O1038" s="119">
        <f t="shared" si="820"/>
        <v>0</v>
      </c>
      <c r="P1038" s="119">
        <f t="shared" si="820"/>
        <v>0</v>
      </c>
      <c r="Q1038" s="119">
        <f t="shared" si="820"/>
        <v>0</v>
      </c>
      <c r="R1038" s="119">
        <f t="shared" si="820"/>
        <v>77636</v>
      </c>
      <c r="S1038" s="119">
        <f t="shared" si="820"/>
        <v>0</v>
      </c>
      <c r="T1038" s="119">
        <f t="shared" si="820"/>
        <v>0</v>
      </c>
      <c r="U1038" s="119">
        <f t="shared" si="820"/>
        <v>0</v>
      </c>
      <c r="V1038" s="119">
        <f t="shared" si="820"/>
        <v>0</v>
      </c>
      <c r="W1038" s="119">
        <f t="shared" si="820"/>
        <v>0</v>
      </c>
      <c r="X1038" s="119">
        <f t="shared" si="820"/>
        <v>77636</v>
      </c>
      <c r="Y1038" s="119">
        <f t="shared" si="820"/>
        <v>0</v>
      </c>
    </row>
    <row r="1039" spans="1:25" s="137" customFormat="1" ht="50.25">
      <c r="A1039" s="32" t="s">
        <v>424</v>
      </c>
      <c r="B1039" s="77" t="s">
        <v>210</v>
      </c>
      <c r="C1039" s="77" t="s">
        <v>262</v>
      </c>
      <c r="D1039" s="52" t="s">
        <v>425</v>
      </c>
      <c r="E1039" s="77"/>
      <c r="F1039" s="35">
        <f>F1040+F1044+F1048+F1056</f>
        <v>77636</v>
      </c>
      <c r="G1039" s="35">
        <f>G1040+G1044+G1048+G1056</f>
        <v>0</v>
      </c>
      <c r="H1039" s="35">
        <f t="shared" ref="H1039:M1039" si="821">H1040+H1044+H1048+H1056</f>
        <v>0</v>
      </c>
      <c r="I1039" s="35">
        <f t="shared" si="821"/>
        <v>0</v>
      </c>
      <c r="J1039" s="35">
        <f t="shared" si="821"/>
        <v>0</v>
      </c>
      <c r="K1039" s="35">
        <f t="shared" si="821"/>
        <v>0</v>
      </c>
      <c r="L1039" s="35">
        <f t="shared" si="821"/>
        <v>77636</v>
      </c>
      <c r="M1039" s="35">
        <f t="shared" si="821"/>
        <v>0</v>
      </c>
      <c r="N1039" s="35">
        <f t="shared" ref="N1039:S1039" si="822">N1040+N1044+N1048+N1056</f>
        <v>0</v>
      </c>
      <c r="O1039" s="35">
        <f t="shared" si="822"/>
        <v>0</v>
      </c>
      <c r="P1039" s="35">
        <f t="shared" si="822"/>
        <v>0</v>
      </c>
      <c r="Q1039" s="35">
        <f t="shared" si="822"/>
        <v>0</v>
      </c>
      <c r="R1039" s="35">
        <f t="shared" si="822"/>
        <v>77636</v>
      </c>
      <c r="S1039" s="35">
        <f t="shared" si="822"/>
        <v>0</v>
      </c>
      <c r="T1039" s="35">
        <f t="shared" ref="T1039:Y1039" si="823">T1040+T1044+T1048+T1056</f>
        <v>0</v>
      </c>
      <c r="U1039" s="35">
        <f t="shared" si="823"/>
        <v>0</v>
      </c>
      <c r="V1039" s="35">
        <f t="shared" si="823"/>
        <v>0</v>
      </c>
      <c r="W1039" s="35">
        <f t="shared" si="823"/>
        <v>0</v>
      </c>
      <c r="X1039" s="35">
        <f t="shared" si="823"/>
        <v>77636</v>
      </c>
      <c r="Y1039" s="35">
        <f t="shared" si="823"/>
        <v>0</v>
      </c>
    </row>
    <row r="1040" spans="1:25" s="137" customFormat="1" ht="33">
      <c r="A1040" s="48" t="s">
        <v>95</v>
      </c>
      <c r="B1040" s="77" t="s">
        <v>210</v>
      </c>
      <c r="C1040" s="77" t="s">
        <v>262</v>
      </c>
      <c r="D1040" s="77" t="s">
        <v>426</v>
      </c>
      <c r="E1040" s="77"/>
      <c r="F1040" s="35">
        <f t="shared" ref="F1040:U1042" si="824">F1041</f>
        <v>60793</v>
      </c>
      <c r="G1040" s="35">
        <f t="shared" si="824"/>
        <v>0</v>
      </c>
      <c r="H1040" s="35">
        <f t="shared" si="824"/>
        <v>0</v>
      </c>
      <c r="I1040" s="35">
        <f t="shared" si="824"/>
        <v>0</v>
      </c>
      <c r="J1040" s="35">
        <f t="shared" si="824"/>
        <v>0</v>
      </c>
      <c r="K1040" s="35">
        <f t="shared" si="824"/>
        <v>0</v>
      </c>
      <c r="L1040" s="35">
        <f t="shared" si="824"/>
        <v>60793</v>
      </c>
      <c r="M1040" s="35">
        <f t="shared" si="824"/>
        <v>0</v>
      </c>
      <c r="N1040" s="35">
        <f t="shared" si="824"/>
        <v>0</v>
      </c>
      <c r="O1040" s="35">
        <f t="shared" si="824"/>
        <v>0</v>
      </c>
      <c r="P1040" s="35">
        <f t="shared" si="824"/>
        <v>0</v>
      </c>
      <c r="Q1040" s="35">
        <f t="shared" si="824"/>
        <v>0</v>
      </c>
      <c r="R1040" s="35">
        <f t="shared" si="824"/>
        <v>60793</v>
      </c>
      <c r="S1040" s="35">
        <f t="shared" si="824"/>
        <v>0</v>
      </c>
      <c r="T1040" s="35">
        <f t="shared" si="824"/>
        <v>0</v>
      </c>
      <c r="U1040" s="35">
        <f t="shared" si="824"/>
        <v>0</v>
      </c>
      <c r="V1040" s="35">
        <f t="shared" ref="T1040:Y1042" si="825">V1041</f>
        <v>0</v>
      </c>
      <c r="W1040" s="35">
        <f t="shared" si="825"/>
        <v>0</v>
      </c>
      <c r="X1040" s="35">
        <f t="shared" si="825"/>
        <v>60793</v>
      </c>
      <c r="Y1040" s="35">
        <f t="shared" si="825"/>
        <v>0</v>
      </c>
    </row>
    <row r="1041" spans="1:25" s="137" customFormat="1" ht="33">
      <c r="A1041" s="42" t="s">
        <v>550</v>
      </c>
      <c r="B1041" s="77" t="s">
        <v>210</v>
      </c>
      <c r="C1041" s="77" t="s">
        <v>262</v>
      </c>
      <c r="D1041" s="77" t="s">
        <v>551</v>
      </c>
      <c r="E1041" s="77"/>
      <c r="F1041" s="35">
        <f t="shared" si="824"/>
        <v>60793</v>
      </c>
      <c r="G1041" s="35">
        <f t="shared" si="824"/>
        <v>0</v>
      </c>
      <c r="H1041" s="35">
        <f t="shared" si="824"/>
        <v>0</v>
      </c>
      <c r="I1041" s="35">
        <f t="shared" si="824"/>
        <v>0</v>
      </c>
      <c r="J1041" s="35">
        <f t="shared" si="824"/>
        <v>0</v>
      </c>
      <c r="K1041" s="35">
        <f t="shared" si="824"/>
        <v>0</v>
      </c>
      <c r="L1041" s="35">
        <f t="shared" si="824"/>
        <v>60793</v>
      </c>
      <c r="M1041" s="35">
        <f t="shared" si="824"/>
        <v>0</v>
      </c>
      <c r="N1041" s="35">
        <f t="shared" si="824"/>
        <v>0</v>
      </c>
      <c r="O1041" s="35">
        <f t="shared" si="824"/>
        <v>0</v>
      </c>
      <c r="P1041" s="35">
        <f t="shared" si="824"/>
        <v>0</v>
      </c>
      <c r="Q1041" s="35">
        <f t="shared" si="824"/>
        <v>0</v>
      </c>
      <c r="R1041" s="35">
        <f t="shared" si="824"/>
        <v>60793</v>
      </c>
      <c r="S1041" s="35">
        <f t="shared" si="824"/>
        <v>0</v>
      </c>
      <c r="T1041" s="35">
        <f t="shared" si="825"/>
        <v>0</v>
      </c>
      <c r="U1041" s="35">
        <f t="shared" si="825"/>
        <v>0</v>
      </c>
      <c r="V1041" s="35">
        <f t="shared" si="825"/>
        <v>0</v>
      </c>
      <c r="W1041" s="35">
        <f t="shared" si="825"/>
        <v>0</v>
      </c>
      <c r="X1041" s="35">
        <f t="shared" si="825"/>
        <v>60793</v>
      </c>
      <c r="Y1041" s="35">
        <f t="shared" si="825"/>
        <v>0</v>
      </c>
    </row>
    <row r="1042" spans="1:25" s="137" customFormat="1" ht="49.5">
      <c r="A1042" s="42" t="s">
        <v>99</v>
      </c>
      <c r="B1042" s="77" t="s">
        <v>210</v>
      </c>
      <c r="C1042" s="77" t="s">
        <v>262</v>
      </c>
      <c r="D1042" s="77" t="s">
        <v>551</v>
      </c>
      <c r="E1042" s="79">
        <v>600</v>
      </c>
      <c r="F1042" s="35">
        <f t="shared" si="824"/>
        <v>60793</v>
      </c>
      <c r="G1042" s="35">
        <f t="shared" si="824"/>
        <v>0</v>
      </c>
      <c r="H1042" s="35">
        <f t="shared" si="824"/>
        <v>0</v>
      </c>
      <c r="I1042" s="35">
        <f t="shared" si="824"/>
        <v>0</v>
      </c>
      <c r="J1042" s="35">
        <f t="shared" si="824"/>
        <v>0</v>
      </c>
      <c r="K1042" s="35">
        <f t="shared" si="824"/>
        <v>0</v>
      </c>
      <c r="L1042" s="35">
        <f t="shared" si="824"/>
        <v>60793</v>
      </c>
      <c r="M1042" s="35">
        <f t="shared" si="824"/>
        <v>0</v>
      </c>
      <c r="N1042" s="35">
        <f t="shared" si="824"/>
        <v>0</v>
      </c>
      <c r="O1042" s="35">
        <f t="shared" si="824"/>
        <v>0</v>
      </c>
      <c r="P1042" s="35">
        <f t="shared" si="824"/>
        <v>0</v>
      </c>
      <c r="Q1042" s="35">
        <f t="shared" si="824"/>
        <v>0</v>
      </c>
      <c r="R1042" s="35">
        <f t="shared" si="824"/>
        <v>60793</v>
      </c>
      <c r="S1042" s="35">
        <f t="shared" si="824"/>
        <v>0</v>
      </c>
      <c r="T1042" s="35">
        <f t="shared" si="825"/>
        <v>0</v>
      </c>
      <c r="U1042" s="35">
        <f t="shared" si="825"/>
        <v>0</v>
      </c>
      <c r="V1042" s="35">
        <f t="shared" si="825"/>
        <v>0</v>
      </c>
      <c r="W1042" s="35">
        <f t="shared" si="825"/>
        <v>0</v>
      </c>
      <c r="X1042" s="35">
        <f t="shared" si="825"/>
        <v>60793</v>
      </c>
      <c r="Y1042" s="35">
        <f t="shared" si="825"/>
        <v>0</v>
      </c>
    </row>
    <row r="1043" spans="1:25" s="137" customFormat="1" ht="16.5">
      <c r="A1043" s="42" t="s">
        <v>100</v>
      </c>
      <c r="B1043" s="77" t="s">
        <v>210</v>
      </c>
      <c r="C1043" s="77" t="s">
        <v>262</v>
      </c>
      <c r="D1043" s="77" t="s">
        <v>551</v>
      </c>
      <c r="E1043" s="79">
        <v>620</v>
      </c>
      <c r="F1043" s="35">
        <v>60793</v>
      </c>
      <c r="G1043" s="35"/>
      <c r="H1043" s="36"/>
      <c r="I1043" s="36"/>
      <c r="J1043" s="36"/>
      <c r="K1043" s="37"/>
      <c r="L1043" s="35">
        <f>F1043+H1043+I1043+J1043+K1043</f>
        <v>60793</v>
      </c>
      <c r="M1043" s="35">
        <f>G1043+K1043</f>
        <v>0</v>
      </c>
      <c r="N1043" s="36"/>
      <c r="O1043" s="36"/>
      <c r="P1043" s="36"/>
      <c r="Q1043" s="37"/>
      <c r="R1043" s="35">
        <f>L1043+N1043+O1043+P1043+Q1043</f>
        <v>60793</v>
      </c>
      <c r="S1043" s="35">
        <f>M1043+Q1043</f>
        <v>0</v>
      </c>
      <c r="T1043" s="36"/>
      <c r="U1043" s="36"/>
      <c r="V1043" s="36"/>
      <c r="W1043" s="37"/>
      <c r="X1043" s="35">
        <f>R1043+T1043+U1043+V1043+W1043</f>
        <v>60793</v>
      </c>
      <c r="Y1043" s="35">
        <f>S1043+W1043</f>
        <v>0</v>
      </c>
    </row>
    <row r="1044" spans="1:25" s="137" customFormat="1" ht="16.5">
      <c r="A1044" s="42" t="s">
        <v>85</v>
      </c>
      <c r="B1044" s="77" t="s">
        <v>210</v>
      </c>
      <c r="C1044" s="77" t="s">
        <v>262</v>
      </c>
      <c r="D1044" s="77" t="s">
        <v>429</v>
      </c>
      <c r="E1044" s="77"/>
      <c r="F1044" s="35">
        <f t="shared" ref="F1044:U1046" si="826">F1045</f>
        <v>679</v>
      </c>
      <c r="G1044" s="35">
        <f t="shared" si="826"/>
        <v>0</v>
      </c>
      <c r="H1044" s="35">
        <f t="shared" si="826"/>
        <v>0</v>
      </c>
      <c r="I1044" s="35">
        <f t="shared" si="826"/>
        <v>0</v>
      </c>
      <c r="J1044" s="35">
        <f t="shared" si="826"/>
        <v>0</v>
      </c>
      <c r="K1044" s="35">
        <f t="shared" si="826"/>
        <v>0</v>
      </c>
      <c r="L1044" s="35">
        <f t="shared" si="826"/>
        <v>679</v>
      </c>
      <c r="M1044" s="35">
        <f t="shared" si="826"/>
        <v>0</v>
      </c>
      <c r="N1044" s="35">
        <f t="shared" si="826"/>
        <v>0</v>
      </c>
      <c r="O1044" s="35">
        <f t="shared" si="826"/>
        <v>0</v>
      </c>
      <c r="P1044" s="35">
        <f t="shared" si="826"/>
        <v>0</v>
      </c>
      <c r="Q1044" s="35">
        <f t="shared" si="826"/>
        <v>0</v>
      </c>
      <c r="R1044" s="35">
        <f t="shared" si="826"/>
        <v>679</v>
      </c>
      <c r="S1044" s="35">
        <f t="shared" si="826"/>
        <v>0</v>
      </c>
      <c r="T1044" s="35">
        <f t="shared" si="826"/>
        <v>0</v>
      </c>
      <c r="U1044" s="35">
        <f t="shared" si="826"/>
        <v>0</v>
      </c>
      <c r="V1044" s="35">
        <f t="shared" ref="T1044:Y1046" si="827">V1045</f>
        <v>0</v>
      </c>
      <c r="W1044" s="35">
        <f t="shared" si="827"/>
        <v>0</v>
      </c>
      <c r="X1044" s="35">
        <f t="shared" si="827"/>
        <v>679</v>
      </c>
      <c r="Y1044" s="35">
        <f t="shared" si="827"/>
        <v>0</v>
      </c>
    </row>
    <row r="1045" spans="1:25" s="137" customFormat="1" ht="33">
      <c r="A1045" s="42" t="s">
        <v>552</v>
      </c>
      <c r="B1045" s="77" t="s">
        <v>210</v>
      </c>
      <c r="C1045" s="77" t="s">
        <v>262</v>
      </c>
      <c r="D1045" s="77" t="s">
        <v>553</v>
      </c>
      <c r="E1045" s="77"/>
      <c r="F1045" s="35">
        <f t="shared" si="826"/>
        <v>679</v>
      </c>
      <c r="G1045" s="35">
        <f t="shared" si="826"/>
        <v>0</v>
      </c>
      <c r="H1045" s="35">
        <f t="shared" si="826"/>
        <v>0</v>
      </c>
      <c r="I1045" s="35">
        <f t="shared" si="826"/>
        <v>0</v>
      </c>
      <c r="J1045" s="35">
        <f t="shared" si="826"/>
        <v>0</v>
      </c>
      <c r="K1045" s="35">
        <f t="shared" si="826"/>
        <v>0</v>
      </c>
      <c r="L1045" s="35">
        <f t="shared" si="826"/>
        <v>679</v>
      </c>
      <c r="M1045" s="35">
        <f t="shared" si="826"/>
        <v>0</v>
      </c>
      <c r="N1045" s="35">
        <f t="shared" si="826"/>
        <v>0</v>
      </c>
      <c r="O1045" s="35">
        <f t="shared" si="826"/>
        <v>0</v>
      </c>
      <c r="P1045" s="35">
        <f t="shared" si="826"/>
        <v>0</v>
      </c>
      <c r="Q1045" s="35">
        <f t="shared" si="826"/>
        <v>0</v>
      </c>
      <c r="R1045" s="35">
        <f t="shared" si="826"/>
        <v>679</v>
      </c>
      <c r="S1045" s="35">
        <f t="shared" si="826"/>
        <v>0</v>
      </c>
      <c r="T1045" s="35">
        <f t="shared" si="827"/>
        <v>0</v>
      </c>
      <c r="U1045" s="35">
        <f t="shared" si="827"/>
        <v>0</v>
      </c>
      <c r="V1045" s="35">
        <f t="shared" si="827"/>
        <v>0</v>
      </c>
      <c r="W1045" s="35">
        <f t="shared" si="827"/>
        <v>0</v>
      </c>
      <c r="X1045" s="35">
        <f t="shared" si="827"/>
        <v>679</v>
      </c>
      <c r="Y1045" s="35">
        <f t="shared" si="827"/>
        <v>0</v>
      </c>
    </row>
    <row r="1046" spans="1:25" s="137" customFormat="1" ht="49.5">
      <c r="A1046" s="42" t="s">
        <v>99</v>
      </c>
      <c r="B1046" s="77" t="s">
        <v>210</v>
      </c>
      <c r="C1046" s="77" t="s">
        <v>262</v>
      </c>
      <c r="D1046" s="77" t="s">
        <v>553</v>
      </c>
      <c r="E1046" s="79">
        <v>600</v>
      </c>
      <c r="F1046" s="35">
        <f t="shared" si="826"/>
        <v>679</v>
      </c>
      <c r="G1046" s="35">
        <f t="shared" si="826"/>
        <v>0</v>
      </c>
      <c r="H1046" s="35">
        <f t="shared" si="826"/>
        <v>0</v>
      </c>
      <c r="I1046" s="35">
        <f t="shared" si="826"/>
        <v>0</v>
      </c>
      <c r="J1046" s="35">
        <f t="shared" si="826"/>
        <v>0</v>
      </c>
      <c r="K1046" s="35">
        <f t="shared" si="826"/>
        <v>0</v>
      </c>
      <c r="L1046" s="35">
        <f t="shared" si="826"/>
        <v>679</v>
      </c>
      <c r="M1046" s="35">
        <f t="shared" si="826"/>
        <v>0</v>
      </c>
      <c r="N1046" s="35">
        <f t="shared" si="826"/>
        <v>0</v>
      </c>
      <c r="O1046" s="35">
        <f t="shared" si="826"/>
        <v>0</v>
      </c>
      <c r="P1046" s="35">
        <f t="shared" si="826"/>
        <v>0</v>
      </c>
      <c r="Q1046" s="35">
        <f t="shared" si="826"/>
        <v>0</v>
      </c>
      <c r="R1046" s="35">
        <f t="shared" si="826"/>
        <v>679</v>
      </c>
      <c r="S1046" s="35">
        <f t="shared" si="826"/>
        <v>0</v>
      </c>
      <c r="T1046" s="35">
        <f t="shared" si="827"/>
        <v>0</v>
      </c>
      <c r="U1046" s="35">
        <f t="shared" si="827"/>
        <v>0</v>
      </c>
      <c r="V1046" s="35">
        <f t="shared" si="827"/>
        <v>0</v>
      </c>
      <c r="W1046" s="35">
        <f t="shared" si="827"/>
        <v>0</v>
      </c>
      <c r="X1046" s="35">
        <f t="shared" si="827"/>
        <v>679</v>
      </c>
      <c r="Y1046" s="35">
        <f t="shared" si="827"/>
        <v>0</v>
      </c>
    </row>
    <row r="1047" spans="1:25" s="137" customFormat="1" ht="16.5">
      <c r="A1047" s="42" t="s">
        <v>100</v>
      </c>
      <c r="B1047" s="77" t="s">
        <v>210</v>
      </c>
      <c r="C1047" s="77" t="s">
        <v>262</v>
      </c>
      <c r="D1047" s="77" t="s">
        <v>553</v>
      </c>
      <c r="E1047" s="79">
        <v>620</v>
      </c>
      <c r="F1047" s="35">
        <v>679</v>
      </c>
      <c r="G1047" s="35"/>
      <c r="H1047" s="36"/>
      <c r="I1047" s="36"/>
      <c r="J1047" s="36"/>
      <c r="K1047" s="37"/>
      <c r="L1047" s="35">
        <f>F1047+H1047+I1047+J1047+K1047</f>
        <v>679</v>
      </c>
      <c r="M1047" s="35">
        <f>G1047+K1047</f>
        <v>0</v>
      </c>
      <c r="N1047" s="36"/>
      <c r="O1047" s="36"/>
      <c r="P1047" s="36"/>
      <c r="Q1047" s="37"/>
      <c r="R1047" s="35">
        <f>L1047+N1047+O1047+P1047+Q1047</f>
        <v>679</v>
      </c>
      <c r="S1047" s="35">
        <f>M1047+Q1047</f>
        <v>0</v>
      </c>
      <c r="T1047" s="36"/>
      <c r="U1047" s="36"/>
      <c r="V1047" s="36"/>
      <c r="W1047" s="37"/>
      <c r="X1047" s="35">
        <f>R1047+T1047+U1047+V1047+W1047</f>
        <v>679</v>
      </c>
      <c r="Y1047" s="35">
        <f>S1047+W1047</f>
        <v>0</v>
      </c>
    </row>
    <row r="1048" spans="1:25" s="137" customFormat="1" ht="33">
      <c r="A1048" s="32" t="s">
        <v>125</v>
      </c>
      <c r="B1048" s="77" t="s">
        <v>210</v>
      </c>
      <c r="C1048" s="77" t="s">
        <v>262</v>
      </c>
      <c r="D1048" s="77" t="s">
        <v>554</v>
      </c>
      <c r="E1048" s="77"/>
      <c r="F1048" s="35">
        <f>F1049</f>
        <v>16129</v>
      </c>
      <c r="G1048" s="35">
        <f>G1049</f>
        <v>0</v>
      </c>
      <c r="H1048" s="35">
        <f t="shared" ref="H1048:Y1048" si="828">H1049</f>
        <v>0</v>
      </c>
      <c r="I1048" s="35">
        <f t="shared" si="828"/>
        <v>0</v>
      </c>
      <c r="J1048" s="35">
        <f t="shared" si="828"/>
        <v>0</v>
      </c>
      <c r="K1048" s="35">
        <f t="shared" si="828"/>
        <v>0</v>
      </c>
      <c r="L1048" s="35">
        <f t="shared" si="828"/>
        <v>16129</v>
      </c>
      <c r="M1048" s="35">
        <f t="shared" si="828"/>
        <v>0</v>
      </c>
      <c r="N1048" s="35">
        <f t="shared" si="828"/>
        <v>0</v>
      </c>
      <c r="O1048" s="35">
        <f t="shared" si="828"/>
        <v>0</v>
      </c>
      <c r="P1048" s="35">
        <f t="shared" si="828"/>
        <v>0</v>
      </c>
      <c r="Q1048" s="35">
        <f t="shared" si="828"/>
        <v>0</v>
      </c>
      <c r="R1048" s="35">
        <f t="shared" si="828"/>
        <v>16129</v>
      </c>
      <c r="S1048" s="35">
        <f t="shared" si="828"/>
        <v>0</v>
      </c>
      <c r="T1048" s="35">
        <f t="shared" si="828"/>
        <v>0</v>
      </c>
      <c r="U1048" s="35">
        <f t="shared" si="828"/>
        <v>0</v>
      </c>
      <c r="V1048" s="35">
        <f t="shared" si="828"/>
        <v>0</v>
      </c>
      <c r="W1048" s="35">
        <f t="shared" si="828"/>
        <v>0</v>
      </c>
      <c r="X1048" s="35">
        <f t="shared" si="828"/>
        <v>16129</v>
      </c>
      <c r="Y1048" s="35">
        <f t="shared" si="828"/>
        <v>0</v>
      </c>
    </row>
    <row r="1049" spans="1:25" s="137" customFormat="1" ht="33">
      <c r="A1049" s="42" t="s">
        <v>550</v>
      </c>
      <c r="B1049" s="77" t="s">
        <v>210</v>
      </c>
      <c r="C1049" s="77" t="s">
        <v>262</v>
      </c>
      <c r="D1049" s="77" t="s">
        <v>555</v>
      </c>
      <c r="E1049" s="77"/>
      <c r="F1049" s="35">
        <f>F1050+F1052+F1054</f>
        <v>16129</v>
      </c>
      <c r="G1049" s="35">
        <f>G1050+G1052+G1054</f>
        <v>0</v>
      </c>
      <c r="H1049" s="35">
        <f t="shared" ref="H1049:M1049" si="829">H1050+H1052+H1054</f>
        <v>0</v>
      </c>
      <c r="I1049" s="35">
        <f t="shared" si="829"/>
        <v>0</v>
      </c>
      <c r="J1049" s="35">
        <f t="shared" si="829"/>
        <v>0</v>
      </c>
      <c r="K1049" s="35">
        <f t="shared" si="829"/>
        <v>0</v>
      </c>
      <c r="L1049" s="35">
        <f t="shared" si="829"/>
        <v>16129</v>
      </c>
      <c r="M1049" s="35">
        <f t="shared" si="829"/>
        <v>0</v>
      </c>
      <c r="N1049" s="35">
        <f t="shared" ref="N1049:S1049" si="830">N1050+N1052+N1054</f>
        <v>0</v>
      </c>
      <c r="O1049" s="35">
        <f t="shared" si="830"/>
        <v>0</v>
      </c>
      <c r="P1049" s="35">
        <f t="shared" si="830"/>
        <v>0</v>
      </c>
      <c r="Q1049" s="35">
        <f t="shared" si="830"/>
        <v>0</v>
      </c>
      <c r="R1049" s="35">
        <f t="shared" si="830"/>
        <v>16129</v>
      </c>
      <c r="S1049" s="35">
        <f t="shared" si="830"/>
        <v>0</v>
      </c>
      <c r="T1049" s="35">
        <f t="shared" ref="T1049:Y1049" si="831">T1050+T1052+T1054</f>
        <v>0</v>
      </c>
      <c r="U1049" s="35">
        <f t="shared" si="831"/>
        <v>0</v>
      </c>
      <c r="V1049" s="35">
        <f t="shared" si="831"/>
        <v>0</v>
      </c>
      <c r="W1049" s="35">
        <f t="shared" si="831"/>
        <v>0</v>
      </c>
      <c r="X1049" s="35">
        <f t="shared" si="831"/>
        <v>16129</v>
      </c>
      <c r="Y1049" s="35">
        <f t="shared" si="831"/>
        <v>0</v>
      </c>
    </row>
    <row r="1050" spans="1:25" s="137" customFormat="1" ht="82.5">
      <c r="A1050" s="32" t="s">
        <v>29</v>
      </c>
      <c r="B1050" s="77" t="s">
        <v>210</v>
      </c>
      <c r="C1050" s="77" t="s">
        <v>262</v>
      </c>
      <c r="D1050" s="77" t="s">
        <v>555</v>
      </c>
      <c r="E1050" s="79">
        <v>100</v>
      </c>
      <c r="F1050" s="35">
        <f>F1051</f>
        <v>15296</v>
      </c>
      <c r="G1050" s="35">
        <f>G1051</f>
        <v>0</v>
      </c>
      <c r="H1050" s="35">
        <f t="shared" ref="H1050:Y1050" si="832">H1051</f>
        <v>0</v>
      </c>
      <c r="I1050" s="35">
        <f t="shared" si="832"/>
        <v>0</v>
      </c>
      <c r="J1050" s="35">
        <f t="shared" si="832"/>
        <v>0</v>
      </c>
      <c r="K1050" s="35">
        <f t="shared" si="832"/>
        <v>0</v>
      </c>
      <c r="L1050" s="35">
        <f t="shared" si="832"/>
        <v>15296</v>
      </c>
      <c r="M1050" s="35">
        <f t="shared" si="832"/>
        <v>0</v>
      </c>
      <c r="N1050" s="35">
        <f t="shared" si="832"/>
        <v>0</v>
      </c>
      <c r="O1050" s="35">
        <f t="shared" si="832"/>
        <v>0</v>
      </c>
      <c r="P1050" s="35">
        <f t="shared" si="832"/>
        <v>0</v>
      </c>
      <c r="Q1050" s="35">
        <f t="shared" si="832"/>
        <v>0</v>
      </c>
      <c r="R1050" s="35">
        <f t="shared" si="832"/>
        <v>15296</v>
      </c>
      <c r="S1050" s="35">
        <f t="shared" si="832"/>
        <v>0</v>
      </c>
      <c r="T1050" s="35">
        <f t="shared" si="832"/>
        <v>0</v>
      </c>
      <c r="U1050" s="35">
        <f t="shared" si="832"/>
        <v>0</v>
      </c>
      <c r="V1050" s="35">
        <f t="shared" si="832"/>
        <v>0</v>
      </c>
      <c r="W1050" s="35">
        <f t="shared" si="832"/>
        <v>0</v>
      </c>
      <c r="X1050" s="35">
        <f t="shared" si="832"/>
        <v>15296</v>
      </c>
      <c r="Y1050" s="35">
        <f t="shared" si="832"/>
        <v>0</v>
      </c>
    </row>
    <row r="1051" spans="1:25" s="137" customFormat="1" ht="33">
      <c r="A1051" s="42" t="s">
        <v>129</v>
      </c>
      <c r="B1051" s="77" t="s">
        <v>210</v>
      </c>
      <c r="C1051" s="77" t="s">
        <v>262</v>
      </c>
      <c r="D1051" s="77" t="s">
        <v>555</v>
      </c>
      <c r="E1051" s="79">
        <v>110</v>
      </c>
      <c r="F1051" s="35">
        <v>15296</v>
      </c>
      <c r="G1051" s="35"/>
      <c r="H1051" s="36"/>
      <c r="I1051" s="36"/>
      <c r="J1051" s="36"/>
      <c r="K1051" s="37"/>
      <c r="L1051" s="35">
        <f>F1051+H1051+I1051+J1051+K1051</f>
        <v>15296</v>
      </c>
      <c r="M1051" s="35">
        <f>G1051+K1051</f>
        <v>0</v>
      </c>
      <c r="N1051" s="36"/>
      <c r="O1051" s="36"/>
      <c r="P1051" s="36"/>
      <c r="Q1051" s="37"/>
      <c r="R1051" s="35">
        <f>L1051+N1051+O1051+P1051+Q1051</f>
        <v>15296</v>
      </c>
      <c r="S1051" s="35">
        <f>M1051+Q1051</f>
        <v>0</v>
      </c>
      <c r="T1051" s="36"/>
      <c r="U1051" s="36"/>
      <c r="V1051" s="36"/>
      <c r="W1051" s="37"/>
      <c r="X1051" s="35">
        <f>R1051+T1051+U1051+V1051+W1051</f>
        <v>15296</v>
      </c>
      <c r="Y1051" s="35">
        <f>S1051+W1051</f>
        <v>0</v>
      </c>
    </row>
    <row r="1052" spans="1:25" s="137" customFormat="1" ht="33">
      <c r="A1052" s="32" t="s">
        <v>42</v>
      </c>
      <c r="B1052" s="77" t="s">
        <v>210</v>
      </c>
      <c r="C1052" s="77" t="s">
        <v>262</v>
      </c>
      <c r="D1052" s="77" t="s">
        <v>555</v>
      </c>
      <c r="E1052" s="79">
        <v>200</v>
      </c>
      <c r="F1052" s="35">
        <f>F1053</f>
        <v>830</v>
      </c>
      <c r="G1052" s="35">
        <f>G1053</f>
        <v>0</v>
      </c>
      <c r="H1052" s="35">
        <f t="shared" ref="H1052:Y1052" si="833">H1053</f>
        <v>0</v>
      </c>
      <c r="I1052" s="35">
        <f t="shared" si="833"/>
        <v>0</v>
      </c>
      <c r="J1052" s="35">
        <f t="shared" si="833"/>
        <v>0</v>
      </c>
      <c r="K1052" s="35">
        <f t="shared" si="833"/>
        <v>0</v>
      </c>
      <c r="L1052" s="35">
        <f t="shared" si="833"/>
        <v>830</v>
      </c>
      <c r="M1052" s="35">
        <f t="shared" si="833"/>
        <v>0</v>
      </c>
      <c r="N1052" s="35">
        <f t="shared" si="833"/>
        <v>0</v>
      </c>
      <c r="O1052" s="35">
        <f t="shared" si="833"/>
        <v>0</v>
      </c>
      <c r="P1052" s="35">
        <f t="shared" si="833"/>
        <v>0</v>
      </c>
      <c r="Q1052" s="35">
        <f t="shared" si="833"/>
        <v>0</v>
      </c>
      <c r="R1052" s="35">
        <f t="shared" si="833"/>
        <v>830</v>
      </c>
      <c r="S1052" s="35">
        <f t="shared" si="833"/>
        <v>0</v>
      </c>
      <c r="T1052" s="35">
        <f t="shared" si="833"/>
        <v>0</v>
      </c>
      <c r="U1052" s="35">
        <f t="shared" si="833"/>
        <v>0</v>
      </c>
      <c r="V1052" s="35">
        <f t="shared" si="833"/>
        <v>0</v>
      </c>
      <c r="W1052" s="35">
        <f t="shared" si="833"/>
        <v>0</v>
      </c>
      <c r="X1052" s="35">
        <f t="shared" si="833"/>
        <v>830</v>
      </c>
      <c r="Y1052" s="35">
        <f t="shared" si="833"/>
        <v>0</v>
      </c>
    </row>
    <row r="1053" spans="1:25" s="137" customFormat="1" ht="49.5">
      <c r="A1053" s="42" t="s">
        <v>43</v>
      </c>
      <c r="B1053" s="77" t="s">
        <v>210</v>
      </c>
      <c r="C1053" s="77" t="s">
        <v>262</v>
      </c>
      <c r="D1053" s="77" t="s">
        <v>555</v>
      </c>
      <c r="E1053" s="79">
        <v>240</v>
      </c>
      <c r="F1053" s="35">
        <v>830</v>
      </c>
      <c r="G1053" s="35"/>
      <c r="H1053" s="36"/>
      <c r="I1053" s="36"/>
      <c r="J1053" s="36"/>
      <c r="K1053" s="37"/>
      <c r="L1053" s="35">
        <f>F1053+H1053+I1053+J1053+K1053</f>
        <v>830</v>
      </c>
      <c r="M1053" s="35">
        <f>G1053+K1053</f>
        <v>0</v>
      </c>
      <c r="N1053" s="36"/>
      <c r="O1053" s="36"/>
      <c r="P1053" s="36"/>
      <c r="Q1053" s="37"/>
      <c r="R1053" s="35">
        <f>L1053+N1053+O1053+P1053+Q1053</f>
        <v>830</v>
      </c>
      <c r="S1053" s="35">
        <f>M1053+Q1053</f>
        <v>0</v>
      </c>
      <c r="T1053" s="36"/>
      <c r="U1053" s="36"/>
      <c r="V1053" s="36"/>
      <c r="W1053" s="37"/>
      <c r="X1053" s="35">
        <f>R1053+T1053+U1053+V1053+W1053</f>
        <v>830</v>
      </c>
      <c r="Y1053" s="35">
        <f>S1053+W1053</f>
        <v>0</v>
      </c>
    </row>
    <row r="1054" spans="1:25" s="137" customFormat="1" ht="16.5">
      <c r="A1054" s="42" t="s">
        <v>47</v>
      </c>
      <c r="B1054" s="77" t="s">
        <v>210</v>
      </c>
      <c r="C1054" s="77" t="s">
        <v>262</v>
      </c>
      <c r="D1054" s="77" t="s">
        <v>555</v>
      </c>
      <c r="E1054" s="79">
        <v>800</v>
      </c>
      <c r="F1054" s="35">
        <f>F1055</f>
        <v>3</v>
      </c>
      <c r="G1054" s="35">
        <f>G1055</f>
        <v>0</v>
      </c>
      <c r="H1054" s="35">
        <f t="shared" ref="H1054:Y1054" si="834">H1055</f>
        <v>0</v>
      </c>
      <c r="I1054" s="35">
        <f t="shared" si="834"/>
        <v>0</v>
      </c>
      <c r="J1054" s="35">
        <f t="shared" si="834"/>
        <v>0</v>
      </c>
      <c r="K1054" s="35">
        <f t="shared" si="834"/>
        <v>0</v>
      </c>
      <c r="L1054" s="35">
        <f t="shared" si="834"/>
        <v>3</v>
      </c>
      <c r="M1054" s="35">
        <f t="shared" si="834"/>
        <v>0</v>
      </c>
      <c r="N1054" s="35">
        <f t="shared" si="834"/>
        <v>0</v>
      </c>
      <c r="O1054" s="35">
        <f t="shared" si="834"/>
        <v>0</v>
      </c>
      <c r="P1054" s="35">
        <f t="shared" si="834"/>
        <v>0</v>
      </c>
      <c r="Q1054" s="35">
        <f t="shared" si="834"/>
        <v>0</v>
      </c>
      <c r="R1054" s="35">
        <f t="shared" si="834"/>
        <v>3</v>
      </c>
      <c r="S1054" s="35">
        <f t="shared" si="834"/>
        <v>0</v>
      </c>
      <c r="T1054" s="35">
        <f t="shared" si="834"/>
        <v>0</v>
      </c>
      <c r="U1054" s="35">
        <f t="shared" si="834"/>
        <v>0</v>
      </c>
      <c r="V1054" s="35">
        <f t="shared" si="834"/>
        <v>0</v>
      </c>
      <c r="W1054" s="35">
        <f t="shared" si="834"/>
        <v>0</v>
      </c>
      <c r="X1054" s="35">
        <f t="shared" si="834"/>
        <v>3</v>
      </c>
      <c r="Y1054" s="35">
        <f t="shared" si="834"/>
        <v>0</v>
      </c>
    </row>
    <row r="1055" spans="1:25" s="137" customFormat="1" ht="16.5">
      <c r="A1055" s="32" t="s">
        <v>49</v>
      </c>
      <c r="B1055" s="77" t="s">
        <v>210</v>
      </c>
      <c r="C1055" s="77" t="s">
        <v>262</v>
      </c>
      <c r="D1055" s="77" t="s">
        <v>555</v>
      </c>
      <c r="E1055" s="79">
        <v>850</v>
      </c>
      <c r="F1055" s="35">
        <v>3</v>
      </c>
      <c r="G1055" s="35"/>
      <c r="H1055" s="36"/>
      <c r="I1055" s="36"/>
      <c r="J1055" s="36"/>
      <c r="K1055" s="37"/>
      <c r="L1055" s="35">
        <f>F1055+H1055+I1055+J1055+K1055</f>
        <v>3</v>
      </c>
      <c r="M1055" s="35">
        <f>G1055+K1055</f>
        <v>0</v>
      </c>
      <c r="N1055" s="36"/>
      <c r="O1055" s="36"/>
      <c r="P1055" s="36"/>
      <c r="Q1055" s="37"/>
      <c r="R1055" s="35">
        <f>L1055+N1055+O1055+P1055+Q1055</f>
        <v>3</v>
      </c>
      <c r="S1055" s="35">
        <f>M1055+Q1055</f>
        <v>0</v>
      </c>
      <c r="T1055" s="36"/>
      <c r="U1055" s="36"/>
      <c r="V1055" s="36"/>
      <c r="W1055" s="37"/>
      <c r="X1055" s="35">
        <f>R1055+T1055+U1055+V1055+W1055</f>
        <v>3</v>
      </c>
      <c r="Y1055" s="35">
        <f>S1055+W1055</f>
        <v>0</v>
      </c>
    </row>
    <row r="1056" spans="1:25" s="137" customFormat="1" ht="66">
      <c r="A1056" s="120" t="s">
        <v>505</v>
      </c>
      <c r="B1056" s="77" t="s">
        <v>210</v>
      </c>
      <c r="C1056" s="77" t="s">
        <v>262</v>
      </c>
      <c r="D1056" s="144" t="s">
        <v>556</v>
      </c>
      <c r="E1056" s="33"/>
      <c r="F1056" s="35">
        <f>F1057</f>
        <v>35</v>
      </c>
      <c r="G1056" s="35">
        <f>G1057</f>
        <v>0</v>
      </c>
      <c r="H1056" s="35">
        <f t="shared" ref="H1056:W1057" si="835">H1057</f>
        <v>0</v>
      </c>
      <c r="I1056" s="35">
        <f t="shared" si="835"/>
        <v>0</v>
      </c>
      <c r="J1056" s="35">
        <f t="shared" si="835"/>
        <v>0</v>
      </c>
      <c r="K1056" s="35">
        <f t="shared" si="835"/>
        <v>0</v>
      </c>
      <c r="L1056" s="35">
        <f t="shared" si="835"/>
        <v>35</v>
      </c>
      <c r="M1056" s="35">
        <f t="shared" si="835"/>
        <v>0</v>
      </c>
      <c r="N1056" s="35">
        <f t="shared" si="835"/>
        <v>0</v>
      </c>
      <c r="O1056" s="35">
        <f t="shared" si="835"/>
        <v>0</v>
      </c>
      <c r="P1056" s="35">
        <f t="shared" si="835"/>
        <v>0</v>
      </c>
      <c r="Q1056" s="35">
        <f t="shared" si="835"/>
        <v>0</v>
      </c>
      <c r="R1056" s="35">
        <f t="shared" si="835"/>
        <v>35</v>
      </c>
      <c r="S1056" s="35">
        <f t="shared" si="835"/>
        <v>0</v>
      </c>
      <c r="T1056" s="35">
        <f t="shared" si="835"/>
        <v>0</v>
      </c>
      <c r="U1056" s="35">
        <f t="shared" si="835"/>
        <v>0</v>
      </c>
      <c r="V1056" s="35">
        <f t="shared" si="835"/>
        <v>0</v>
      </c>
      <c r="W1056" s="35">
        <f t="shared" si="835"/>
        <v>0</v>
      </c>
      <c r="X1056" s="35">
        <f t="shared" ref="T1056:Y1057" si="836">X1057</f>
        <v>35</v>
      </c>
      <c r="Y1056" s="35">
        <f t="shared" si="836"/>
        <v>0</v>
      </c>
    </row>
    <row r="1057" spans="1:25" s="137" customFormat="1" ht="49.5">
      <c r="A1057" s="120" t="s">
        <v>99</v>
      </c>
      <c r="B1057" s="77" t="s">
        <v>210</v>
      </c>
      <c r="C1057" s="77" t="s">
        <v>262</v>
      </c>
      <c r="D1057" s="144" t="s">
        <v>556</v>
      </c>
      <c r="E1057" s="145">
        <v>600</v>
      </c>
      <c r="F1057" s="35">
        <f>F1058</f>
        <v>35</v>
      </c>
      <c r="G1057" s="35">
        <f>G1058</f>
        <v>0</v>
      </c>
      <c r="H1057" s="35">
        <f t="shared" si="835"/>
        <v>0</v>
      </c>
      <c r="I1057" s="35">
        <f t="shared" si="835"/>
        <v>0</v>
      </c>
      <c r="J1057" s="35">
        <f t="shared" si="835"/>
        <v>0</v>
      </c>
      <c r="K1057" s="35">
        <f t="shared" si="835"/>
        <v>0</v>
      </c>
      <c r="L1057" s="35">
        <f t="shared" si="835"/>
        <v>35</v>
      </c>
      <c r="M1057" s="35">
        <f t="shared" si="835"/>
        <v>0</v>
      </c>
      <c r="N1057" s="35">
        <f t="shared" si="835"/>
        <v>0</v>
      </c>
      <c r="O1057" s="35">
        <f t="shared" si="835"/>
        <v>0</v>
      </c>
      <c r="P1057" s="35">
        <f t="shared" si="835"/>
        <v>0</v>
      </c>
      <c r="Q1057" s="35">
        <f t="shared" si="835"/>
        <v>0</v>
      </c>
      <c r="R1057" s="35">
        <f t="shared" si="835"/>
        <v>35</v>
      </c>
      <c r="S1057" s="35">
        <f t="shared" si="835"/>
        <v>0</v>
      </c>
      <c r="T1057" s="35">
        <f t="shared" si="836"/>
        <v>0</v>
      </c>
      <c r="U1057" s="35">
        <f t="shared" si="836"/>
        <v>0</v>
      </c>
      <c r="V1057" s="35">
        <f t="shared" si="836"/>
        <v>0</v>
      </c>
      <c r="W1057" s="35">
        <f t="shared" si="836"/>
        <v>0</v>
      </c>
      <c r="X1057" s="35">
        <f t="shared" si="836"/>
        <v>35</v>
      </c>
      <c r="Y1057" s="35">
        <f t="shared" si="836"/>
        <v>0</v>
      </c>
    </row>
    <row r="1058" spans="1:25" s="137" customFormat="1" ht="16.5">
      <c r="A1058" s="120" t="s">
        <v>100</v>
      </c>
      <c r="B1058" s="77" t="s">
        <v>210</v>
      </c>
      <c r="C1058" s="77" t="s">
        <v>262</v>
      </c>
      <c r="D1058" s="144" t="s">
        <v>556</v>
      </c>
      <c r="E1058" s="40">
        <v>620</v>
      </c>
      <c r="F1058" s="35">
        <v>35</v>
      </c>
      <c r="G1058" s="35"/>
      <c r="H1058" s="36"/>
      <c r="I1058" s="36"/>
      <c r="J1058" s="36"/>
      <c r="K1058" s="37"/>
      <c r="L1058" s="35">
        <f>F1058+H1058+I1058+J1058+K1058</f>
        <v>35</v>
      </c>
      <c r="M1058" s="35">
        <f>G1058+K1058</f>
        <v>0</v>
      </c>
      <c r="N1058" s="36"/>
      <c r="O1058" s="36"/>
      <c r="P1058" s="36"/>
      <c r="Q1058" s="37"/>
      <c r="R1058" s="35">
        <f>L1058+N1058+O1058+P1058+Q1058</f>
        <v>35</v>
      </c>
      <c r="S1058" s="35">
        <f>M1058+Q1058</f>
        <v>0</v>
      </c>
      <c r="T1058" s="36"/>
      <c r="U1058" s="36"/>
      <c r="V1058" s="36"/>
      <c r="W1058" s="37"/>
      <c r="X1058" s="35">
        <f>R1058+T1058+U1058+V1058+W1058</f>
        <v>35</v>
      </c>
      <c r="Y1058" s="35">
        <f>S1058+W1058</f>
        <v>0</v>
      </c>
    </row>
    <row r="1059" spans="1:25">
      <c r="A1059" s="68"/>
      <c r="B1059" s="69"/>
      <c r="C1059" s="69"/>
      <c r="D1059" s="70"/>
      <c r="E1059" s="69"/>
      <c r="F1059" s="71"/>
      <c r="G1059" s="71"/>
      <c r="H1059" s="71"/>
      <c r="I1059" s="71"/>
      <c r="J1059" s="71"/>
      <c r="K1059" s="71"/>
      <c r="L1059" s="71"/>
      <c r="M1059" s="71"/>
      <c r="N1059" s="71"/>
      <c r="O1059" s="71"/>
      <c r="P1059" s="71"/>
      <c r="Q1059" s="71"/>
      <c r="R1059" s="71">
        <v>0</v>
      </c>
      <c r="S1059" s="71"/>
      <c r="T1059" s="71"/>
      <c r="U1059" s="71"/>
      <c r="V1059" s="71"/>
      <c r="W1059" s="71"/>
      <c r="X1059" s="71">
        <v>0</v>
      </c>
      <c r="Y1059" s="71"/>
    </row>
    <row r="1060" spans="1:25" s="20" customFormat="1" ht="20.25">
      <c r="A1060" s="16" t="s">
        <v>557</v>
      </c>
      <c r="B1060" s="17" t="s">
        <v>558</v>
      </c>
      <c r="C1060" s="17"/>
      <c r="D1060" s="18"/>
      <c r="E1060" s="17"/>
      <c r="F1060" s="19">
        <f>F1062+F1162</f>
        <v>536648</v>
      </c>
      <c r="G1060" s="19">
        <f>G1062+G1162</f>
        <v>0</v>
      </c>
      <c r="H1060" s="19">
        <f t="shared" ref="H1060:M1060" si="837">H1062+H1162</f>
        <v>0</v>
      </c>
      <c r="I1060" s="19">
        <f t="shared" si="837"/>
        <v>0</v>
      </c>
      <c r="J1060" s="19">
        <f t="shared" si="837"/>
        <v>0</v>
      </c>
      <c r="K1060" s="19">
        <f t="shared" si="837"/>
        <v>0</v>
      </c>
      <c r="L1060" s="19">
        <f t="shared" si="837"/>
        <v>536648</v>
      </c>
      <c r="M1060" s="19">
        <f t="shared" si="837"/>
        <v>0</v>
      </c>
      <c r="N1060" s="19">
        <f t="shared" ref="N1060:S1060" si="838">N1062+N1162</f>
        <v>0</v>
      </c>
      <c r="O1060" s="19">
        <f t="shared" si="838"/>
        <v>0</v>
      </c>
      <c r="P1060" s="19">
        <f t="shared" si="838"/>
        <v>0</v>
      </c>
      <c r="Q1060" s="19">
        <f t="shared" si="838"/>
        <v>0</v>
      </c>
      <c r="R1060" s="19">
        <f t="shared" si="838"/>
        <v>536648</v>
      </c>
      <c r="S1060" s="19">
        <f t="shared" si="838"/>
        <v>0</v>
      </c>
      <c r="T1060" s="19">
        <f t="shared" ref="T1060:Y1060" si="839">T1062+T1162</f>
        <v>0</v>
      </c>
      <c r="U1060" s="19">
        <f t="shared" si="839"/>
        <v>0</v>
      </c>
      <c r="V1060" s="19">
        <f t="shared" si="839"/>
        <v>0</v>
      </c>
      <c r="W1060" s="19">
        <f t="shared" si="839"/>
        <v>0</v>
      </c>
      <c r="X1060" s="19">
        <f t="shared" si="839"/>
        <v>536648</v>
      </c>
      <c r="Y1060" s="19">
        <f t="shared" si="839"/>
        <v>0</v>
      </c>
    </row>
    <row r="1061" spans="1:25" s="20" customFormat="1" ht="20.25">
      <c r="A1061" s="16"/>
      <c r="B1061" s="17"/>
      <c r="C1061" s="17"/>
      <c r="D1061" s="18"/>
      <c r="E1061" s="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7"/>
      <c r="P1061" s="117"/>
      <c r="Q1061" s="117"/>
      <c r="R1061" s="117">
        <v>0</v>
      </c>
      <c r="S1061" s="117"/>
      <c r="T1061" s="117"/>
      <c r="U1061" s="117"/>
      <c r="V1061" s="117"/>
      <c r="W1061" s="117"/>
      <c r="X1061" s="117">
        <v>0</v>
      </c>
      <c r="Y1061" s="117"/>
    </row>
    <row r="1062" spans="1:25" s="20" customFormat="1" ht="20.25">
      <c r="A1062" s="25" t="s">
        <v>559</v>
      </c>
      <c r="B1062" s="26" t="s">
        <v>236</v>
      </c>
      <c r="C1062" s="26" t="s">
        <v>21</v>
      </c>
      <c r="D1062" s="44"/>
      <c r="E1062" s="26"/>
      <c r="F1062" s="119">
        <f>F1063+F1151+F1139+F1131</f>
        <v>536574</v>
      </c>
      <c r="G1062" s="119">
        <f>G1063+G1151+G1139</f>
        <v>0</v>
      </c>
      <c r="H1062" s="119">
        <f t="shared" ref="H1062:M1062" si="840">H1063+H1151+H1139+H1131</f>
        <v>0</v>
      </c>
      <c r="I1062" s="119">
        <f t="shared" si="840"/>
        <v>0</v>
      </c>
      <c r="J1062" s="119">
        <f t="shared" si="840"/>
        <v>0</v>
      </c>
      <c r="K1062" s="119">
        <f t="shared" si="840"/>
        <v>0</v>
      </c>
      <c r="L1062" s="119">
        <f t="shared" si="840"/>
        <v>536574</v>
      </c>
      <c r="M1062" s="119">
        <f t="shared" si="840"/>
        <v>0</v>
      </c>
      <c r="N1062" s="119">
        <f t="shared" ref="N1062:S1062" si="841">N1063+N1151+N1139+N1131</f>
        <v>0</v>
      </c>
      <c r="O1062" s="119">
        <f t="shared" si="841"/>
        <v>0</v>
      </c>
      <c r="P1062" s="119">
        <f t="shared" si="841"/>
        <v>0</v>
      </c>
      <c r="Q1062" s="119">
        <f t="shared" si="841"/>
        <v>0</v>
      </c>
      <c r="R1062" s="119">
        <f t="shared" si="841"/>
        <v>536574</v>
      </c>
      <c r="S1062" s="119">
        <f t="shared" si="841"/>
        <v>0</v>
      </c>
      <c r="T1062" s="119">
        <f t="shared" ref="T1062:Y1062" si="842">T1063+T1151+T1139+T1131</f>
        <v>0</v>
      </c>
      <c r="U1062" s="119">
        <f t="shared" si="842"/>
        <v>0</v>
      </c>
      <c r="V1062" s="119">
        <f t="shared" si="842"/>
        <v>0</v>
      </c>
      <c r="W1062" s="119">
        <f t="shared" si="842"/>
        <v>0</v>
      </c>
      <c r="X1062" s="119">
        <f t="shared" si="842"/>
        <v>536574</v>
      </c>
      <c r="Y1062" s="119">
        <f t="shared" si="842"/>
        <v>0</v>
      </c>
    </row>
    <row r="1063" spans="1:25" s="20" customFormat="1" ht="33.75">
      <c r="A1063" s="42" t="s">
        <v>83</v>
      </c>
      <c r="B1063" s="33" t="s">
        <v>236</v>
      </c>
      <c r="C1063" s="33" t="s">
        <v>21</v>
      </c>
      <c r="D1063" s="38" t="s">
        <v>84</v>
      </c>
      <c r="E1063" s="33"/>
      <c r="F1063" s="35">
        <f>F1064+F1083+F1111+F1115+F1118+F1121+F1124+F1128+F1105</f>
        <v>536574</v>
      </c>
      <c r="G1063" s="35">
        <f>G1064+G1083+G1111+G1115+G1118+G1121+G1124+G1128+G1105</f>
        <v>0</v>
      </c>
      <c r="H1063" s="35">
        <f t="shared" ref="H1063:M1063" si="843">H1064+H1083+H1111+H1115+H1118+H1121+H1124+H1128+H1105</f>
        <v>0</v>
      </c>
      <c r="I1063" s="35">
        <f t="shared" si="843"/>
        <v>0</v>
      </c>
      <c r="J1063" s="35">
        <f t="shared" si="843"/>
        <v>0</v>
      </c>
      <c r="K1063" s="35">
        <f t="shared" si="843"/>
        <v>0</v>
      </c>
      <c r="L1063" s="35">
        <f t="shared" si="843"/>
        <v>536574</v>
      </c>
      <c r="M1063" s="35">
        <f t="shared" si="843"/>
        <v>0</v>
      </c>
      <c r="N1063" s="35">
        <f t="shared" ref="N1063:S1063" si="844">N1064+N1083+N1111+N1115+N1118+N1121+N1124+N1128+N1105</f>
        <v>0</v>
      </c>
      <c r="O1063" s="35">
        <f t="shared" si="844"/>
        <v>0</v>
      </c>
      <c r="P1063" s="35">
        <f t="shared" si="844"/>
        <v>0</v>
      </c>
      <c r="Q1063" s="35">
        <f t="shared" si="844"/>
        <v>0</v>
      </c>
      <c r="R1063" s="35">
        <f t="shared" si="844"/>
        <v>536574</v>
      </c>
      <c r="S1063" s="35">
        <f t="shared" si="844"/>
        <v>0</v>
      </c>
      <c r="T1063" s="35">
        <f t="shared" ref="T1063:Y1063" si="845">T1064+T1083+T1111+T1115+T1118+T1121+T1124+T1128+T1105</f>
        <v>0</v>
      </c>
      <c r="U1063" s="35">
        <f t="shared" si="845"/>
        <v>0</v>
      </c>
      <c r="V1063" s="35">
        <f t="shared" si="845"/>
        <v>0</v>
      </c>
      <c r="W1063" s="35">
        <f t="shared" si="845"/>
        <v>0</v>
      </c>
      <c r="X1063" s="35">
        <f t="shared" si="845"/>
        <v>536574</v>
      </c>
      <c r="Y1063" s="35">
        <f t="shared" si="845"/>
        <v>0</v>
      </c>
    </row>
    <row r="1064" spans="1:25" s="20" customFormat="1" ht="33.75">
      <c r="A1064" s="48" t="s">
        <v>95</v>
      </c>
      <c r="B1064" s="33" t="s">
        <v>236</v>
      </c>
      <c r="C1064" s="33" t="s">
        <v>21</v>
      </c>
      <c r="D1064" s="52" t="s">
        <v>490</v>
      </c>
      <c r="E1064" s="33"/>
      <c r="F1064" s="35">
        <f>F1065+F1068+F1072+F1075+F1079</f>
        <v>513126</v>
      </c>
      <c r="G1064" s="35">
        <f>G1065+G1068+G1072+G1075+G1079</f>
        <v>0</v>
      </c>
      <c r="H1064" s="35">
        <f t="shared" ref="H1064:M1064" si="846">H1065+H1068+H1072+H1075+H1079</f>
        <v>0</v>
      </c>
      <c r="I1064" s="35">
        <f t="shared" si="846"/>
        <v>0</v>
      </c>
      <c r="J1064" s="35">
        <f t="shared" si="846"/>
        <v>0</v>
      </c>
      <c r="K1064" s="35">
        <f t="shared" si="846"/>
        <v>0</v>
      </c>
      <c r="L1064" s="35">
        <f t="shared" si="846"/>
        <v>513126</v>
      </c>
      <c r="M1064" s="35">
        <f t="shared" si="846"/>
        <v>0</v>
      </c>
      <c r="N1064" s="35">
        <f t="shared" ref="N1064:S1064" si="847">N1065+N1068+N1072+N1075+N1079</f>
        <v>0</v>
      </c>
      <c r="O1064" s="35">
        <f t="shared" si="847"/>
        <v>0</v>
      </c>
      <c r="P1064" s="35">
        <f t="shared" si="847"/>
        <v>0</v>
      </c>
      <c r="Q1064" s="35">
        <f t="shared" si="847"/>
        <v>0</v>
      </c>
      <c r="R1064" s="35">
        <f t="shared" si="847"/>
        <v>513126</v>
      </c>
      <c r="S1064" s="35">
        <f t="shared" si="847"/>
        <v>0</v>
      </c>
      <c r="T1064" s="35">
        <f t="shared" ref="T1064:Y1064" si="848">T1065+T1068+T1072+T1075+T1079</f>
        <v>0</v>
      </c>
      <c r="U1064" s="35">
        <f t="shared" si="848"/>
        <v>0</v>
      </c>
      <c r="V1064" s="35">
        <f t="shared" si="848"/>
        <v>0</v>
      </c>
      <c r="W1064" s="35">
        <f t="shared" si="848"/>
        <v>0</v>
      </c>
      <c r="X1064" s="35">
        <f t="shared" si="848"/>
        <v>513126</v>
      </c>
      <c r="Y1064" s="35">
        <f t="shared" si="848"/>
        <v>0</v>
      </c>
    </row>
    <row r="1065" spans="1:25" s="20" customFormat="1" ht="20.25">
      <c r="A1065" s="48" t="s">
        <v>560</v>
      </c>
      <c r="B1065" s="33" t="s">
        <v>236</v>
      </c>
      <c r="C1065" s="33" t="s">
        <v>21</v>
      </c>
      <c r="D1065" s="52" t="s">
        <v>561</v>
      </c>
      <c r="E1065" s="33"/>
      <c r="F1065" s="35">
        <f>F1066</f>
        <v>32907</v>
      </c>
      <c r="G1065" s="35">
        <f>G1066</f>
        <v>0</v>
      </c>
      <c r="H1065" s="35">
        <f t="shared" ref="H1065:W1066" si="849">H1066</f>
        <v>0</v>
      </c>
      <c r="I1065" s="35">
        <f t="shared" si="849"/>
        <v>0</v>
      </c>
      <c r="J1065" s="35">
        <f t="shared" si="849"/>
        <v>0</v>
      </c>
      <c r="K1065" s="35">
        <f t="shared" si="849"/>
        <v>0</v>
      </c>
      <c r="L1065" s="35">
        <f t="shared" si="849"/>
        <v>32907</v>
      </c>
      <c r="M1065" s="35">
        <f t="shared" si="849"/>
        <v>0</v>
      </c>
      <c r="N1065" s="35">
        <f t="shared" si="849"/>
        <v>0</v>
      </c>
      <c r="O1065" s="35">
        <f t="shared" si="849"/>
        <v>0</v>
      </c>
      <c r="P1065" s="35">
        <f t="shared" si="849"/>
        <v>0</v>
      </c>
      <c r="Q1065" s="35">
        <f t="shared" si="849"/>
        <v>0</v>
      </c>
      <c r="R1065" s="35">
        <f t="shared" si="849"/>
        <v>32907</v>
      </c>
      <c r="S1065" s="35">
        <f t="shared" si="849"/>
        <v>0</v>
      </c>
      <c r="T1065" s="35">
        <f t="shared" si="849"/>
        <v>0</v>
      </c>
      <c r="U1065" s="35">
        <f t="shared" si="849"/>
        <v>0</v>
      </c>
      <c r="V1065" s="35">
        <f t="shared" si="849"/>
        <v>0</v>
      </c>
      <c r="W1065" s="35">
        <f t="shared" si="849"/>
        <v>0</v>
      </c>
      <c r="X1065" s="35">
        <f t="shared" ref="T1065:Y1066" si="850">X1066</f>
        <v>32907</v>
      </c>
      <c r="Y1065" s="35">
        <f t="shared" si="850"/>
        <v>0</v>
      </c>
    </row>
    <row r="1066" spans="1:25" s="20" customFormat="1" ht="50.25">
      <c r="A1066" s="42" t="s">
        <v>99</v>
      </c>
      <c r="B1066" s="33" t="s">
        <v>236</v>
      </c>
      <c r="C1066" s="33" t="s">
        <v>21</v>
      </c>
      <c r="D1066" s="52" t="s">
        <v>561</v>
      </c>
      <c r="E1066" s="40">
        <v>600</v>
      </c>
      <c r="F1066" s="35">
        <f>F1067</f>
        <v>32907</v>
      </c>
      <c r="G1066" s="35">
        <f>G1067</f>
        <v>0</v>
      </c>
      <c r="H1066" s="35">
        <f t="shared" si="849"/>
        <v>0</v>
      </c>
      <c r="I1066" s="35">
        <f t="shared" si="849"/>
        <v>0</v>
      </c>
      <c r="J1066" s="35">
        <f t="shared" si="849"/>
        <v>0</v>
      </c>
      <c r="K1066" s="35">
        <f t="shared" si="849"/>
        <v>0</v>
      </c>
      <c r="L1066" s="35">
        <f t="shared" si="849"/>
        <v>32907</v>
      </c>
      <c r="M1066" s="35">
        <f t="shared" si="849"/>
        <v>0</v>
      </c>
      <c r="N1066" s="35">
        <f t="shared" si="849"/>
        <v>0</v>
      </c>
      <c r="O1066" s="35">
        <f t="shared" si="849"/>
        <v>0</v>
      </c>
      <c r="P1066" s="35">
        <f t="shared" si="849"/>
        <v>0</v>
      </c>
      <c r="Q1066" s="35">
        <f t="shared" si="849"/>
        <v>0</v>
      </c>
      <c r="R1066" s="35">
        <f t="shared" si="849"/>
        <v>32907</v>
      </c>
      <c r="S1066" s="35">
        <f t="shared" si="849"/>
        <v>0</v>
      </c>
      <c r="T1066" s="35">
        <f t="shared" si="850"/>
        <v>0</v>
      </c>
      <c r="U1066" s="35">
        <f t="shared" si="850"/>
        <v>0</v>
      </c>
      <c r="V1066" s="35">
        <f t="shared" si="850"/>
        <v>0</v>
      </c>
      <c r="W1066" s="35">
        <f t="shared" si="850"/>
        <v>0</v>
      </c>
      <c r="X1066" s="35">
        <f t="shared" si="850"/>
        <v>32907</v>
      </c>
      <c r="Y1066" s="35">
        <f t="shared" si="850"/>
        <v>0</v>
      </c>
    </row>
    <row r="1067" spans="1:25" s="20" customFormat="1" ht="20.25">
      <c r="A1067" s="32" t="s">
        <v>100</v>
      </c>
      <c r="B1067" s="33" t="s">
        <v>236</v>
      </c>
      <c r="C1067" s="33" t="s">
        <v>21</v>
      </c>
      <c r="D1067" s="52" t="s">
        <v>561</v>
      </c>
      <c r="E1067" s="40">
        <v>620</v>
      </c>
      <c r="F1067" s="35">
        <f>29907+3000</f>
        <v>32907</v>
      </c>
      <c r="G1067" s="35"/>
      <c r="H1067" s="36"/>
      <c r="I1067" s="36"/>
      <c r="J1067" s="36"/>
      <c r="K1067" s="37"/>
      <c r="L1067" s="35">
        <f>F1067+H1067+I1067+J1067+K1067</f>
        <v>32907</v>
      </c>
      <c r="M1067" s="35">
        <f>G1067+K1067</f>
        <v>0</v>
      </c>
      <c r="N1067" s="36"/>
      <c r="O1067" s="36"/>
      <c r="P1067" s="36"/>
      <c r="Q1067" s="37"/>
      <c r="R1067" s="35">
        <f>L1067+N1067+O1067+P1067+Q1067</f>
        <v>32907</v>
      </c>
      <c r="S1067" s="35">
        <f>M1067+Q1067</f>
        <v>0</v>
      </c>
      <c r="T1067" s="36"/>
      <c r="U1067" s="36"/>
      <c r="V1067" s="36"/>
      <c r="W1067" s="37"/>
      <c r="X1067" s="35">
        <f>R1067+T1067+U1067+V1067+W1067</f>
        <v>32907</v>
      </c>
      <c r="Y1067" s="35">
        <f>S1067+W1067</f>
        <v>0</v>
      </c>
    </row>
    <row r="1068" spans="1:25" s="20" customFormat="1" ht="20.25">
      <c r="A1068" s="32" t="s">
        <v>562</v>
      </c>
      <c r="B1068" s="33" t="s">
        <v>236</v>
      </c>
      <c r="C1068" s="33" t="s">
        <v>21</v>
      </c>
      <c r="D1068" s="52" t="s">
        <v>563</v>
      </c>
      <c r="E1068" s="33"/>
      <c r="F1068" s="35">
        <f>F1069</f>
        <v>86980</v>
      </c>
      <c r="G1068" s="35">
        <f>G1069</f>
        <v>0</v>
      </c>
      <c r="H1068" s="35">
        <f t="shared" ref="H1068:Y1068" si="851">H1069</f>
        <v>0</v>
      </c>
      <c r="I1068" s="35">
        <f t="shared" si="851"/>
        <v>0</v>
      </c>
      <c r="J1068" s="35">
        <f t="shared" si="851"/>
        <v>0</v>
      </c>
      <c r="K1068" s="35">
        <f t="shared" si="851"/>
        <v>0</v>
      </c>
      <c r="L1068" s="35">
        <f t="shared" si="851"/>
        <v>86980</v>
      </c>
      <c r="M1068" s="35">
        <f t="shared" si="851"/>
        <v>0</v>
      </c>
      <c r="N1068" s="35">
        <f t="shared" si="851"/>
        <v>0</v>
      </c>
      <c r="O1068" s="35">
        <f t="shared" si="851"/>
        <v>0</v>
      </c>
      <c r="P1068" s="35">
        <f t="shared" si="851"/>
        <v>0</v>
      </c>
      <c r="Q1068" s="35">
        <f t="shared" si="851"/>
        <v>0</v>
      </c>
      <c r="R1068" s="35">
        <f t="shared" si="851"/>
        <v>86980</v>
      </c>
      <c r="S1068" s="35">
        <f t="shared" si="851"/>
        <v>0</v>
      </c>
      <c r="T1068" s="35">
        <f t="shared" si="851"/>
        <v>0</v>
      </c>
      <c r="U1068" s="35">
        <f t="shared" si="851"/>
        <v>0</v>
      </c>
      <c r="V1068" s="35">
        <f t="shared" si="851"/>
        <v>0</v>
      </c>
      <c r="W1068" s="35">
        <f t="shared" si="851"/>
        <v>0</v>
      </c>
      <c r="X1068" s="35">
        <f t="shared" si="851"/>
        <v>86980</v>
      </c>
      <c r="Y1068" s="35">
        <f t="shared" si="851"/>
        <v>0</v>
      </c>
    </row>
    <row r="1069" spans="1:25" s="20" customFormat="1" ht="50.25">
      <c r="A1069" s="42" t="s">
        <v>99</v>
      </c>
      <c r="B1069" s="33" t="s">
        <v>236</v>
      </c>
      <c r="C1069" s="33" t="s">
        <v>21</v>
      </c>
      <c r="D1069" s="52" t="s">
        <v>563</v>
      </c>
      <c r="E1069" s="40">
        <v>600</v>
      </c>
      <c r="F1069" s="35">
        <f>F1070+F1071</f>
        <v>86980</v>
      </c>
      <c r="G1069" s="35">
        <f>G1070+G1071</f>
        <v>0</v>
      </c>
      <c r="H1069" s="35">
        <f t="shared" ref="H1069:M1069" si="852">H1070+H1071</f>
        <v>0</v>
      </c>
      <c r="I1069" s="35">
        <f t="shared" si="852"/>
        <v>0</v>
      </c>
      <c r="J1069" s="35">
        <f t="shared" si="852"/>
        <v>0</v>
      </c>
      <c r="K1069" s="35">
        <f t="shared" si="852"/>
        <v>0</v>
      </c>
      <c r="L1069" s="35">
        <f t="shared" si="852"/>
        <v>86980</v>
      </c>
      <c r="M1069" s="35">
        <f t="shared" si="852"/>
        <v>0</v>
      </c>
      <c r="N1069" s="35">
        <f t="shared" ref="N1069:S1069" si="853">N1070+N1071</f>
        <v>0</v>
      </c>
      <c r="O1069" s="35">
        <f t="shared" si="853"/>
        <v>0</v>
      </c>
      <c r="P1069" s="35">
        <f t="shared" si="853"/>
        <v>0</v>
      </c>
      <c r="Q1069" s="35">
        <f t="shared" si="853"/>
        <v>0</v>
      </c>
      <c r="R1069" s="35">
        <f t="shared" si="853"/>
        <v>86980</v>
      </c>
      <c r="S1069" s="35">
        <f t="shared" si="853"/>
        <v>0</v>
      </c>
      <c r="T1069" s="35">
        <f t="shared" ref="T1069:Y1069" si="854">T1070+T1071</f>
        <v>0</v>
      </c>
      <c r="U1069" s="35">
        <f t="shared" si="854"/>
        <v>0</v>
      </c>
      <c r="V1069" s="35">
        <f t="shared" si="854"/>
        <v>0</v>
      </c>
      <c r="W1069" s="35">
        <f t="shared" si="854"/>
        <v>0</v>
      </c>
      <c r="X1069" s="35">
        <f t="shared" si="854"/>
        <v>86980</v>
      </c>
      <c r="Y1069" s="35">
        <f t="shared" si="854"/>
        <v>0</v>
      </c>
    </row>
    <row r="1070" spans="1:25" s="20" customFormat="1" ht="20.25">
      <c r="A1070" s="32" t="s">
        <v>181</v>
      </c>
      <c r="B1070" s="33" t="s">
        <v>236</v>
      </c>
      <c r="C1070" s="33" t="s">
        <v>21</v>
      </c>
      <c r="D1070" s="52" t="s">
        <v>563</v>
      </c>
      <c r="E1070" s="40">
        <v>610</v>
      </c>
      <c r="F1070" s="35">
        <v>20570</v>
      </c>
      <c r="G1070" s="35"/>
      <c r="H1070" s="36"/>
      <c r="I1070" s="36"/>
      <c r="J1070" s="36"/>
      <c r="K1070" s="37"/>
      <c r="L1070" s="35">
        <f>F1070+H1070+I1070+J1070+K1070</f>
        <v>20570</v>
      </c>
      <c r="M1070" s="35">
        <f>G1070+K1070</f>
        <v>0</v>
      </c>
      <c r="N1070" s="36"/>
      <c r="O1070" s="36"/>
      <c r="P1070" s="36"/>
      <c r="Q1070" s="37"/>
      <c r="R1070" s="35">
        <f>L1070+N1070+O1070+P1070+Q1070</f>
        <v>20570</v>
      </c>
      <c r="S1070" s="35">
        <f>M1070+Q1070</f>
        <v>0</v>
      </c>
      <c r="T1070" s="36"/>
      <c r="U1070" s="36"/>
      <c r="V1070" s="36"/>
      <c r="W1070" s="37"/>
      <c r="X1070" s="35">
        <f>R1070+T1070+U1070+V1070+W1070</f>
        <v>20570</v>
      </c>
      <c r="Y1070" s="35">
        <f>S1070+W1070</f>
        <v>0</v>
      </c>
    </row>
    <row r="1071" spans="1:25" s="20" customFormat="1" ht="20.25">
      <c r="A1071" s="32" t="s">
        <v>100</v>
      </c>
      <c r="B1071" s="33" t="s">
        <v>236</v>
      </c>
      <c r="C1071" s="33" t="s">
        <v>21</v>
      </c>
      <c r="D1071" s="52" t="s">
        <v>563</v>
      </c>
      <c r="E1071" s="40">
        <v>620</v>
      </c>
      <c r="F1071" s="35">
        <v>66410</v>
      </c>
      <c r="G1071" s="35"/>
      <c r="H1071" s="36"/>
      <c r="I1071" s="36"/>
      <c r="J1071" s="36"/>
      <c r="K1071" s="37"/>
      <c r="L1071" s="35">
        <f>F1071+H1071+I1071+J1071+K1071</f>
        <v>66410</v>
      </c>
      <c r="M1071" s="35">
        <f>G1071+K1071</f>
        <v>0</v>
      </c>
      <c r="N1071" s="36"/>
      <c r="O1071" s="36"/>
      <c r="P1071" s="36"/>
      <c r="Q1071" s="37"/>
      <c r="R1071" s="35">
        <f>L1071+N1071+O1071+P1071+Q1071</f>
        <v>66410</v>
      </c>
      <c r="S1071" s="35">
        <f>M1071+Q1071</f>
        <v>0</v>
      </c>
      <c r="T1071" s="36"/>
      <c r="U1071" s="36"/>
      <c r="V1071" s="36"/>
      <c r="W1071" s="37"/>
      <c r="X1071" s="35">
        <f>R1071+T1071+U1071+V1071+W1071</f>
        <v>66410</v>
      </c>
      <c r="Y1071" s="35">
        <f>S1071+W1071</f>
        <v>0</v>
      </c>
    </row>
    <row r="1072" spans="1:25" s="20" customFormat="1" ht="20.25">
      <c r="A1072" s="32" t="s">
        <v>564</v>
      </c>
      <c r="B1072" s="33" t="s">
        <v>236</v>
      </c>
      <c r="C1072" s="33" t="s">
        <v>21</v>
      </c>
      <c r="D1072" s="52" t="s">
        <v>565</v>
      </c>
      <c r="E1072" s="33"/>
      <c r="F1072" s="35">
        <f>F1073</f>
        <v>44972</v>
      </c>
      <c r="G1072" s="35">
        <f>G1073</f>
        <v>0</v>
      </c>
      <c r="H1072" s="35">
        <f t="shared" ref="H1072:W1073" si="855">H1073</f>
        <v>0</v>
      </c>
      <c r="I1072" s="35">
        <f t="shared" si="855"/>
        <v>0</v>
      </c>
      <c r="J1072" s="35">
        <f t="shared" si="855"/>
        <v>0</v>
      </c>
      <c r="K1072" s="35">
        <f t="shared" si="855"/>
        <v>0</v>
      </c>
      <c r="L1072" s="35">
        <f t="shared" si="855"/>
        <v>44972</v>
      </c>
      <c r="M1072" s="35">
        <f t="shared" si="855"/>
        <v>0</v>
      </c>
      <c r="N1072" s="35">
        <f t="shared" si="855"/>
        <v>0</v>
      </c>
      <c r="O1072" s="35">
        <f t="shared" si="855"/>
        <v>0</v>
      </c>
      <c r="P1072" s="35">
        <f t="shared" si="855"/>
        <v>0</v>
      </c>
      <c r="Q1072" s="35">
        <f t="shared" si="855"/>
        <v>0</v>
      </c>
      <c r="R1072" s="35">
        <f t="shared" si="855"/>
        <v>44972</v>
      </c>
      <c r="S1072" s="35">
        <f t="shared" si="855"/>
        <v>0</v>
      </c>
      <c r="T1072" s="35">
        <f t="shared" si="855"/>
        <v>0</v>
      </c>
      <c r="U1072" s="35">
        <f t="shared" si="855"/>
        <v>0</v>
      </c>
      <c r="V1072" s="35">
        <f t="shared" si="855"/>
        <v>0</v>
      </c>
      <c r="W1072" s="35">
        <f t="shared" si="855"/>
        <v>0</v>
      </c>
      <c r="X1072" s="35">
        <f t="shared" ref="T1072:Y1073" si="856">X1073</f>
        <v>44972</v>
      </c>
      <c r="Y1072" s="35">
        <f t="shared" si="856"/>
        <v>0</v>
      </c>
    </row>
    <row r="1073" spans="1:25" s="20" customFormat="1" ht="50.25">
      <c r="A1073" s="42" t="s">
        <v>99</v>
      </c>
      <c r="B1073" s="33" t="s">
        <v>236</v>
      </c>
      <c r="C1073" s="33" t="s">
        <v>21</v>
      </c>
      <c r="D1073" s="52" t="s">
        <v>565</v>
      </c>
      <c r="E1073" s="40">
        <v>600</v>
      </c>
      <c r="F1073" s="35">
        <f>F1074</f>
        <v>44972</v>
      </c>
      <c r="G1073" s="35">
        <f>G1074</f>
        <v>0</v>
      </c>
      <c r="H1073" s="35">
        <f t="shared" si="855"/>
        <v>0</v>
      </c>
      <c r="I1073" s="35">
        <f t="shared" si="855"/>
        <v>0</v>
      </c>
      <c r="J1073" s="35">
        <f t="shared" si="855"/>
        <v>0</v>
      </c>
      <c r="K1073" s="35">
        <f t="shared" si="855"/>
        <v>0</v>
      </c>
      <c r="L1073" s="35">
        <f t="shared" si="855"/>
        <v>44972</v>
      </c>
      <c r="M1073" s="35">
        <f t="shared" si="855"/>
        <v>0</v>
      </c>
      <c r="N1073" s="35">
        <f t="shared" si="855"/>
        <v>0</v>
      </c>
      <c r="O1073" s="35">
        <f t="shared" si="855"/>
        <v>0</v>
      </c>
      <c r="P1073" s="35">
        <f t="shared" si="855"/>
        <v>0</v>
      </c>
      <c r="Q1073" s="35">
        <f t="shared" si="855"/>
        <v>0</v>
      </c>
      <c r="R1073" s="35">
        <f t="shared" si="855"/>
        <v>44972</v>
      </c>
      <c r="S1073" s="35">
        <f t="shared" si="855"/>
        <v>0</v>
      </c>
      <c r="T1073" s="35">
        <f t="shared" si="856"/>
        <v>0</v>
      </c>
      <c r="U1073" s="35">
        <f t="shared" si="856"/>
        <v>0</v>
      </c>
      <c r="V1073" s="35">
        <f t="shared" si="856"/>
        <v>0</v>
      </c>
      <c r="W1073" s="35">
        <f t="shared" si="856"/>
        <v>0</v>
      </c>
      <c r="X1073" s="35">
        <f t="shared" si="856"/>
        <v>44972</v>
      </c>
      <c r="Y1073" s="35">
        <f t="shared" si="856"/>
        <v>0</v>
      </c>
    </row>
    <row r="1074" spans="1:25" s="20" customFormat="1" ht="20.25">
      <c r="A1074" s="32" t="s">
        <v>181</v>
      </c>
      <c r="B1074" s="33" t="s">
        <v>236</v>
      </c>
      <c r="C1074" s="33" t="s">
        <v>21</v>
      </c>
      <c r="D1074" s="52" t="s">
        <v>565</v>
      </c>
      <c r="E1074" s="40">
        <v>610</v>
      </c>
      <c r="F1074" s="35">
        <v>44972</v>
      </c>
      <c r="G1074" s="35"/>
      <c r="H1074" s="36"/>
      <c r="I1074" s="36"/>
      <c r="J1074" s="36"/>
      <c r="K1074" s="37"/>
      <c r="L1074" s="35">
        <f>F1074+H1074+I1074+J1074+K1074</f>
        <v>44972</v>
      </c>
      <c r="M1074" s="35">
        <f>G1074+K1074</f>
        <v>0</v>
      </c>
      <c r="N1074" s="36"/>
      <c r="O1074" s="36"/>
      <c r="P1074" s="36"/>
      <c r="Q1074" s="37"/>
      <c r="R1074" s="35">
        <f>L1074+N1074+O1074+P1074+Q1074</f>
        <v>44972</v>
      </c>
      <c r="S1074" s="35">
        <f>M1074+Q1074</f>
        <v>0</v>
      </c>
      <c r="T1074" s="36"/>
      <c r="U1074" s="36"/>
      <c r="V1074" s="36"/>
      <c r="W1074" s="37"/>
      <c r="X1074" s="35">
        <f>R1074+T1074+U1074+V1074+W1074</f>
        <v>44972</v>
      </c>
      <c r="Y1074" s="35">
        <f>S1074+W1074</f>
        <v>0</v>
      </c>
    </row>
    <row r="1075" spans="1:25" s="20" customFormat="1" ht="20.25">
      <c r="A1075" s="32" t="s">
        <v>566</v>
      </c>
      <c r="B1075" s="33" t="s">
        <v>236</v>
      </c>
      <c r="C1075" s="33" t="s">
        <v>21</v>
      </c>
      <c r="D1075" s="52" t="s">
        <v>567</v>
      </c>
      <c r="E1075" s="33"/>
      <c r="F1075" s="35">
        <f>F1076</f>
        <v>172070</v>
      </c>
      <c r="G1075" s="35">
        <f>G1076</f>
        <v>0</v>
      </c>
      <c r="H1075" s="35">
        <f t="shared" ref="H1075:Y1075" si="857">H1076</f>
        <v>0</v>
      </c>
      <c r="I1075" s="35">
        <f t="shared" si="857"/>
        <v>0</v>
      </c>
      <c r="J1075" s="35">
        <f t="shared" si="857"/>
        <v>0</v>
      </c>
      <c r="K1075" s="35">
        <f t="shared" si="857"/>
        <v>0</v>
      </c>
      <c r="L1075" s="35">
        <f t="shared" si="857"/>
        <v>172070</v>
      </c>
      <c r="M1075" s="35">
        <f t="shared" si="857"/>
        <v>0</v>
      </c>
      <c r="N1075" s="35">
        <f t="shared" si="857"/>
        <v>0</v>
      </c>
      <c r="O1075" s="35">
        <f t="shared" si="857"/>
        <v>0</v>
      </c>
      <c r="P1075" s="35">
        <f t="shared" si="857"/>
        <v>0</v>
      </c>
      <c r="Q1075" s="35">
        <f t="shared" si="857"/>
        <v>0</v>
      </c>
      <c r="R1075" s="35">
        <f t="shared" si="857"/>
        <v>172070</v>
      </c>
      <c r="S1075" s="35">
        <f t="shared" si="857"/>
        <v>0</v>
      </c>
      <c r="T1075" s="35">
        <f t="shared" si="857"/>
        <v>0</v>
      </c>
      <c r="U1075" s="35">
        <f t="shared" si="857"/>
        <v>0</v>
      </c>
      <c r="V1075" s="35">
        <f t="shared" si="857"/>
        <v>0</v>
      </c>
      <c r="W1075" s="35">
        <f t="shared" si="857"/>
        <v>0</v>
      </c>
      <c r="X1075" s="35">
        <f t="shared" si="857"/>
        <v>172070</v>
      </c>
      <c r="Y1075" s="35">
        <f t="shared" si="857"/>
        <v>0</v>
      </c>
    </row>
    <row r="1076" spans="1:25" s="20" customFormat="1" ht="50.25">
      <c r="A1076" s="42" t="s">
        <v>99</v>
      </c>
      <c r="B1076" s="33" t="s">
        <v>236</v>
      </c>
      <c r="C1076" s="33" t="s">
        <v>21</v>
      </c>
      <c r="D1076" s="52" t="s">
        <v>567</v>
      </c>
      <c r="E1076" s="40">
        <v>600</v>
      </c>
      <c r="F1076" s="35">
        <f>F1077+F1078</f>
        <v>172070</v>
      </c>
      <c r="G1076" s="35">
        <f>G1077+G1078</f>
        <v>0</v>
      </c>
      <c r="H1076" s="35">
        <f t="shared" ref="H1076:M1076" si="858">H1077+H1078</f>
        <v>0</v>
      </c>
      <c r="I1076" s="35">
        <f t="shared" si="858"/>
        <v>0</v>
      </c>
      <c r="J1076" s="35">
        <f t="shared" si="858"/>
        <v>0</v>
      </c>
      <c r="K1076" s="35">
        <f t="shared" si="858"/>
        <v>0</v>
      </c>
      <c r="L1076" s="35">
        <f t="shared" si="858"/>
        <v>172070</v>
      </c>
      <c r="M1076" s="35">
        <f t="shared" si="858"/>
        <v>0</v>
      </c>
      <c r="N1076" s="35">
        <f t="shared" ref="N1076:S1076" si="859">N1077+N1078</f>
        <v>0</v>
      </c>
      <c r="O1076" s="35">
        <f t="shared" si="859"/>
        <v>0</v>
      </c>
      <c r="P1076" s="35">
        <f t="shared" si="859"/>
        <v>0</v>
      </c>
      <c r="Q1076" s="35">
        <f t="shared" si="859"/>
        <v>0</v>
      </c>
      <c r="R1076" s="35">
        <f t="shared" si="859"/>
        <v>172070</v>
      </c>
      <c r="S1076" s="35">
        <f t="shared" si="859"/>
        <v>0</v>
      </c>
      <c r="T1076" s="35">
        <f t="shared" ref="T1076:Y1076" si="860">T1077+T1078</f>
        <v>0</v>
      </c>
      <c r="U1076" s="35">
        <f t="shared" si="860"/>
        <v>0</v>
      </c>
      <c r="V1076" s="35">
        <f t="shared" si="860"/>
        <v>0</v>
      </c>
      <c r="W1076" s="35">
        <f t="shared" si="860"/>
        <v>0</v>
      </c>
      <c r="X1076" s="35">
        <f t="shared" si="860"/>
        <v>172070</v>
      </c>
      <c r="Y1076" s="35">
        <f t="shared" si="860"/>
        <v>0</v>
      </c>
    </row>
    <row r="1077" spans="1:25" s="20" customFormat="1" ht="20.25">
      <c r="A1077" s="32" t="s">
        <v>181</v>
      </c>
      <c r="B1077" s="33" t="s">
        <v>236</v>
      </c>
      <c r="C1077" s="33" t="s">
        <v>21</v>
      </c>
      <c r="D1077" s="52" t="s">
        <v>567</v>
      </c>
      <c r="E1077" s="40">
        <v>610</v>
      </c>
      <c r="F1077" s="35">
        <v>148848</v>
      </c>
      <c r="G1077" s="35"/>
      <c r="H1077" s="36"/>
      <c r="I1077" s="36"/>
      <c r="J1077" s="36"/>
      <c r="K1077" s="37"/>
      <c r="L1077" s="35">
        <f>F1077+H1077+I1077+J1077+K1077</f>
        <v>148848</v>
      </c>
      <c r="M1077" s="35">
        <f>G1077+K1077</f>
        <v>0</v>
      </c>
      <c r="N1077" s="36"/>
      <c r="O1077" s="36"/>
      <c r="P1077" s="36"/>
      <c r="Q1077" s="37"/>
      <c r="R1077" s="35">
        <f>L1077+N1077+O1077+P1077+Q1077</f>
        <v>148848</v>
      </c>
      <c r="S1077" s="35">
        <f>M1077+Q1077</f>
        <v>0</v>
      </c>
      <c r="T1077" s="36"/>
      <c r="U1077" s="36"/>
      <c r="V1077" s="36"/>
      <c r="W1077" s="37"/>
      <c r="X1077" s="35">
        <f>R1077+T1077+U1077+V1077+W1077</f>
        <v>148848</v>
      </c>
      <c r="Y1077" s="35">
        <f>S1077+W1077</f>
        <v>0</v>
      </c>
    </row>
    <row r="1078" spans="1:25" s="20" customFormat="1" ht="20.25">
      <c r="A1078" s="32" t="s">
        <v>100</v>
      </c>
      <c r="B1078" s="33" t="s">
        <v>236</v>
      </c>
      <c r="C1078" s="33" t="s">
        <v>21</v>
      </c>
      <c r="D1078" s="52" t="s">
        <v>567</v>
      </c>
      <c r="E1078" s="40">
        <v>620</v>
      </c>
      <c r="F1078" s="35">
        <v>23222</v>
      </c>
      <c r="G1078" s="35"/>
      <c r="H1078" s="36"/>
      <c r="I1078" s="36"/>
      <c r="J1078" s="36"/>
      <c r="K1078" s="37"/>
      <c r="L1078" s="35">
        <f>F1078+H1078+I1078+J1078+K1078</f>
        <v>23222</v>
      </c>
      <c r="M1078" s="35">
        <f>G1078+K1078</f>
        <v>0</v>
      </c>
      <c r="N1078" s="36"/>
      <c r="O1078" s="36"/>
      <c r="P1078" s="36"/>
      <c r="Q1078" s="37"/>
      <c r="R1078" s="35">
        <f>L1078+N1078+O1078+P1078+Q1078</f>
        <v>23222</v>
      </c>
      <c r="S1078" s="35">
        <f>M1078+Q1078</f>
        <v>0</v>
      </c>
      <c r="T1078" s="36"/>
      <c r="U1078" s="36"/>
      <c r="V1078" s="36"/>
      <c r="W1078" s="37"/>
      <c r="X1078" s="35">
        <f>R1078+T1078+U1078+V1078+W1078</f>
        <v>23222</v>
      </c>
      <c r="Y1078" s="35">
        <f>S1078+W1078</f>
        <v>0</v>
      </c>
    </row>
    <row r="1079" spans="1:25" s="20" customFormat="1" ht="33.75">
      <c r="A1079" s="32" t="s">
        <v>568</v>
      </c>
      <c r="B1079" s="33" t="s">
        <v>236</v>
      </c>
      <c r="C1079" s="33" t="s">
        <v>21</v>
      </c>
      <c r="D1079" s="52" t="s">
        <v>569</v>
      </c>
      <c r="E1079" s="33"/>
      <c r="F1079" s="35">
        <f>F1080</f>
        <v>176197</v>
      </c>
      <c r="G1079" s="35">
        <f>G1080</f>
        <v>0</v>
      </c>
      <c r="H1079" s="35">
        <f t="shared" ref="H1079:Y1079" si="861">H1080</f>
        <v>0</v>
      </c>
      <c r="I1079" s="35">
        <f t="shared" si="861"/>
        <v>0</v>
      </c>
      <c r="J1079" s="35">
        <f t="shared" si="861"/>
        <v>0</v>
      </c>
      <c r="K1079" s="35">
        <f t="shared" si="861"/>
        <v>0</v>
      </c>
      <c r="L1079" s="35">
        <f t="shared" si="861"/>
        <v>176197</v>
      </c>
      <c r="M1079" s="35">
        <f t="shared" si="861"/>
        <v>0</v>
      </c>
      <c r="N1079" s="35">
        <f t="shared" si="861"/>
        <v>0</v>
      </c>
      <c r="O1079" s="35">
        <f t="shared" si="861"/>
        <v>0</v>
      </c>
      <c r="P1079" s="35">
        <f t="shared" si="861"/>
        <v>0</v>
      </c>
      <c r="Q1079" s="35">
        <f t="shared" si="861"/>
        <v>0</v>
      </c>
      <c r="R1079" s="35">
        <f t="shared" si="861"/>
        <v>176197</v>
      </c>
      <c r="S1079" s="35">
        <f t="shared" si="861"/>
        <v>0</v>
      </c>
      <c r="T1079" s="35">
        <f t="shared" si="861"/>
        <v>0</v>
      </c>
      <c r="U1079" s="35">
        <f t="shared" si="861"/>
        <v>0</v>
      </c>
      <c r="V1079" s="35">
        <f t="shared" si="861"/>
        <v>0</v>
      </c>
      <c r="W1079" s="35">
        <f t="shared" si="861"/>
        <v>0</v>
      </c>
      <c r="X1079" s="35">
        <f t="shared" si="861"/>
        <v>176197</v>
      </c>
      <c r="Y1079" s="35">
        <f t="shared" si="861"/>
        <v>0</v>
      </c>
    </row>
    <row r="1080" spans="1:25" s="20" customFormat="1" ht="50.25">
      <c r="A1080" s="42" t="s">
        <v>99</v>
      </c>
      <c r="B1080" s="33" t="s">
        <v>236</v>
      </c>
      <c r="C1080" s="33" t="s">
        <v>21</v>
      </c>
      <c r="D1080" s="52" t="s">
        <v>569</v>
      </c>
      <c r="E1080" s="40">
        <v>600</v>
      </c>
      <c r="F1080" s="35">
        <f>F1081+F1082</f>
        <v>176197</v>
      </c>
      <c r="G1080" s="35">
        <f>G1081+G1082</f>
        <v>0</v>
      </c>
      <c r="H1080" s="35">
        <f t="shared" ref="H1080:M1080" si="862">H1081+H1082</f>
        <v>0</v>
      </c>
      <c r="I1080" s="35">
        <f t="shared" si="862"/>
        <v>0</v>
      </c>
      <c r="J1080" s="35">
        <f t="shared" si="862"/>
        <v>0</v>
      </c>
      <c r="K1080" s="35">
        <f t="shared" si="862"/>
        <v>0</v>
      </c>
      <c r="L1080" s="35">
        <f t="shared" si="862"/>
        <v>176197</v>
      </c>
      <c r="M1080" s="35">
        <f t="shared" si="862"/>
        <v>0</v>
      </c>
      <c r="N1080" s="35">
        <f t="shared" ref="N1080:S1080" si="863">N1081+N1082</f>
        <v>0</v>
      </c>
      <c r="O1080" s="35">
        <f t="shared" si="863"/>
        <v>0</v>
      </c>
      <c r="P1080" s="35">
        <f t="shared" si="863"/>
        <v>0</v>
      </c>
      <c r="Q1080" s="35">
        <f t="shared" si="863"/>
        <v>0</v>
      </c>
      <c r="R1080" s="35">
        <f t="shared" si="863"/>
        <v>176197</v>
      </c>
      <c r="S1080" s="35">
        <f t="shared" si="863"/>
        <v>0</v>
      </c>
      <c r="T1080" s="35">
        <f t="shared" ref="T1080:Y1080" si="864">T1081+T1082</f>
        <v>0</v>
      </c>
      <c r="U1080" s="35">
        <f t="shared" si="864"/>
        <v>0</v>
      </c>
      <c r="V1080" s="35">
        <f t="shared" si="864"/>
        <v>0</v>
      </c>
      <c r="W1080" s="35">
        <f t="shared" si="864"/>
        <v>0</v>
      </c>
      <c r="X1080" s="35">
        <f t="shared" si="864"/>
        <v>176197</v>
      </c>
      <c r="Y1080" s="35">
        <f t="shared" si="864"/>
        <v>0</v>
      </c>
    </row>
    <row r="1081" spans="1:25" s="20" customFormat="1" ht="20.25">
      <c r="A1081" s="32" t="s">
        <v>181</v>
      </c>
      <c r="B1081" s="33" t="s">
        <v>236</v>
      </c>
      <c r="C1081" s="33" t="s">
        <v>21</v>
      </c>
      <c r="D1081" s="52" t="s">
        <v>569</v>
      </c>
      <c r="E1081" s="40">
        <v>610</v>
      </c>
      <c r="F1081" s="35">
        <f>132442-30389</f>
        <v>102053</v>
      </c>
      <c r="G1081" s="35"/>
      <c r="H1081" s="36"/>
      <c r="I1081" s="36"/>
      <c r="J1081" s="36"/>
      <c r="K1081" s="37"/>
      <c r="L1081" s="35">
        <f>F1081+H1081+I1081+J1081+K1081</f>
        <v>102053</v>
      </c>
      <c r="M1081" s="35">
        <f>G1081+K1081</f>
        <v>0</v>
      </c>
      <c r="N1081" s="36"/>
      <c r="O1081" s="36"/>
      <c r="P1081" s="36"/>
      <c r="Q1081" s="37"/>
      <c r="R1081" s="35">
        <f>L1081+N1081+O1081+P1081+Q1081</f>
        <v>102053</v>
      </c>
      <c r="S1081" s="35">
        <f>M1081+Q1081</f>
        <v>0</v>
      </c>
      <c r="T1081" s="36"/>
      <c r="U1081" s="36"/>
      <c r="V1081" s="36"/>
      <c r="W1081" s="37"/>
      <c r="X1081" s="35">
        <f>R1081+T1081+U1081+V1081+W1081</f>
        <v>102053</v>
      </c>
      <c r="Y1081" s="35">
        <f>S1081+W1081</f>
        <v>0</v>
      </c>
    </row>
    <row r="1082" spans="1:25" s="20" customFormat="1" ht="20.25">
      <c r="A1082" s="32" t="s">
        <v>100</v>
      </c>
      <c r="B1082" s="33" t="s">
        <v>236</v>
      </c>
      <c r="C1082" s="33" t="s">
        <v>21</v>
      </c>
      <c r="D1082" s="52" t="s">
        <v>569</v>
      </c>
      <c r="E1082" s="40">
        <v>620</v>
      </c>
      <c r="F1082" s="35">
        <f>73932+212</f>
        <v>74144</v>
      </c>
      <c r="G1082" s="35"/>
      <c r="H1082" s="36"/>
      <c r="I1082" s="36"/>
      <c r="J1082" s="36"/>
      <c r="K1082" s="37"/>
      <c r="L1082" s="35">
        <f>F1082+H1082+I1082+J1082+K1082</f>
        <v>74144</v>
      </c>
      <c r="M1082" s="35">
        <f>G1082+K1082</f>
        <v>0</v>
      </c>
      <c r="N1082" s="36"/>
      <c r="O1082" s="36"/>
      <c r="P1082" s="36"/>
      <c r="Q1082" s="37"/>
      <c r="R1082" s="35">
        <f>L1082+N1082+O1082+P1082+Q1082</f>
        <v>74144</v>
      </c>
      <c r="S1082" s="35">
        <f>M1082+Q1082</f>
        <v>0</v>
      </c>
      <c r="T1082" s="36"/>
      <c r="U1082" s="36"/>
      <c r="V1082" s="36"/>
      <c r="W1082" s="37"/>
      <c r="X1082" s="35">
        <f>R1082+T1082+U1082+V1082+W1082</f>
        <v>74144</v>
      </c>
      <c r="Y1082" s="35">
        <f>S1082+W1082</f>
        <v>0</v>
      </c>
    </row>
    <row r="1083" spans="1:25" s="20" customFormat="1" ht="20.25">
      <c r="A1083" s="42" t="s">
        <v>85</v>
      </c>
      <c r="B1083" s="33" t="s">
        <v>236</v>
      </c>
      <c r="C1083" s="33" t="s">
        <v>21</v>
      </c>
      <c r="D1083" s="52" t="s">
        <v>86</v>
      </c>
      <c r="E1083" s="33"/>
      <c r="F1083" s="35">
        <f>F1084+F1087+F1091+F1094+F1098+F1102</f>
        <v>23079</v>
      </c>
      <c r="G1083" s="35">
        <f>G1084+G1087+G1091+G1094+G1098+G1102</f>
        <v>0</v>
      </c>
      <c r="H1083" s="35">
        <f t="shared" ref="H1083:M1083" si="865">H1084+H1087+H1091+H1094+H1098+H1102</f>
        <v>0</v>
      </c>
      <c r="I1083" s="35">
        <f t="shared" si="865"/>
        <v>0</v>
      </c>
      <c r="J1083" s="35">
        <f t="shared" si="865"/>
        <v>0</v>
      </c>
      <c r="K1083" s="35">
        <f t="shared" si="865"/>
        <v>0</v>
      </c>
      <c r="L1083" s="35">
        <f t="shared" si="865"/>
        <v>23079</v>
      </c>
      <c r="M1083" s="35">
        <f t="shared" si="865"/>
        <v>0</v>
      </c>
      <c r="N1083" s="35">
        <f t="shared" ref="N1083:S1083" si="866">N1084+N1087+N1091+N1094+N1098+N1102</f>
        <v>0</v>
      </c>
      <c r="O1083" s="35">
        <f t="shared" si="866"/>
        <v>0</v>
      </c>
      <c r="P1083" s="35">
        <f t="shared" si="866"/>
        <v>0</v>
      </c>
      <c r="Q1083" s="35">
        <f t="shared" si="866"/>
        <v>0</v>
      </c>
      <c r="R1083" s="35">
        <f t="shared" si="866"/>
        <v>23079</v>
      </c>
      <c r="S1083" s="35">
        <f t="shared" si="866"/>
        <v>0</v>
      </c>
      <c r="T1083" s="35">
        <f t="shared" ref="T1083:Y1083" si="867">T1084+T1087+T1091+T1094+T1098+T1102</f>
        <v>0</v>
      </c>
      <c r="U1083" s="35">
        <f t="shared" si="867"/>
        <v>0</v>
      </c>
      <c r="V1083" s="35">
        <f t="shared" si="867"/>
        <v>0</v>
      </c>
      <c r="W1083" s="35">
        <f t="shared" si="867"/>
        <v>0</v>
      </c>
      <c r="X1083" s="35">
        <f t="shared" si="867"/>
        <v>23079</v>
      </c>
      <c r="Y1083" s="35">
        <f t="shared" si="867"/>
        <v>0</v>
      </c>
    </row>
    <row r="1084" spans="1:25" s="20" customFormat="1" ht="20.25">
      <c r="A1084" s="48" t="s">
        <v>560</v>
      </c>
      <c r="B1084" s="33" t="s">
        <v>236</v>
      </c>
      <c r="C1084" s="33" t="s">
        <v>21</v>
      </c>
      <c r="D1084" s="52" t="s">
        <v>570</v>
      </c>
      <c r="E1084" s="33"/>
      <c r="F1084" s="35">
        <f>F1085</f>
        <v>5</v>
      </c>
      <c r="G1084" s="35">
        <f>G1085</f>
        <v>0</v>
      </c>
      <c r="H1084" s="35">
        <f t="shared" ref="H1084:W1085" si="868">H1085</f>
        <v>0</v>
      </c>
      <c r="I1084" s="35">
        <f t="shared" si="868"/>
        <v>0</v>
      </c>
      <c r="J1084" s="35">
        <f t="shared" si="868"/>
        <v>0</v>
      </c>
      <c r="K1084" s="35">
        <f t="shared" si="868"/>
        <v>0</v>
      </c>
      <c r="L1084" s="35">
        <f t="shared" si="868"/>
        <v>5</v>
      </c>
      <c r="M1084" s="35">
        <f t="shared" si="868"/>
        <v>0</v>
      </c>
      <c r="N1084" s="35">
        <f t="shared" si="868"/>
        <v>0</v>
      </c>
      <c r="O1084" s="35">
        <f t="shared" si="868"/>
        <v>0</v>
      </c>
      <c r="P1084" s="35">
        <f t="shared" si="868"/>
        <v>0</v>
      </c>
      <c r="Q1084" s="35">
        <f t="shared" si="868"/>
        <v>0</v>
      </c>
      <c r="R1084" s="35">
        <f t="shared" si="868"/>
        <v>5</v>
      </c>
      <c r="S1084" s="35">
        <f t="shared" si="868"/>
        <v>0</v>
      </c>
      <c r="T1084" s="35">
        <f t="shared" si="868"/>
        <v>0</v>
      </c>
      <c r="U1084" s="35">
        <f t="shared" si="868"/>
        <v>0</v>
      </c>
      <c r="V1084" s="35">
        <f t="shared" si="868"/>
        <v>0</v>
      </c>
      <c r="W1084" s="35">
        <f t="shared" si="868"/>
        <v>0</v>
      </c>
      <c r="X1084" s="35">
        <f t="shared" ref="T1084:Y1085" si="869">X1085</f>
        <v>5</v>
      </c>
      <c r="Y1084" s="35">
        <f t="shared" si="869"/>
        <v>0</v>
      </c>
    </row>
    <row r="1085" spans="1:25" s="20" customFormat="1" ht="50.25">
      <c r="A1085" s="42" t="s">
        <v>99</v>
      </c>
      <c r="B1085" s="33" t="s">
        <v>236</v>
      </c>
      <c r="C1085" s="33" t="s">
        <v>21</v>
      </c>
      <c r="D1085" s="52" t="s">
        <v>570</v>
      </c>
      <c r="E1085" s="40">
        <v>600</v>
      </c>
      <c r="F1085" s="35">
        <f>F1086</f>
        <v>5</v>
      </c>
      <c r="G1085" s="35">
        <f>G1086</f>
        <v>0</v>
      </c>
      <c r="H1085" s="35">
        <f t="shared" si="868"/>
        <v>0</v>
      </c>
      <c r="I1085" s="35">
        <f t="shared" si="868"/>
        <v>0</v>
      </c>
      <c r="J1085" s="35">
        <f t="shared" si="868"/>
        <v>0</v>
      </c>
      <c r="K1085" s="35">
        <f t="shared" si="868"/>
        <v>0</v>
      </c>
      <c r="L1085" s="35">
        <f t="shared" si="868"/>
        <v>5</v>
      </c>
      <c r="M1085" s="35">
        <f t="shared" si="868"/>
        <v>0</v>
      </c>
      <c r="N1085" s="35">
        <f t="shared" si="868"/>
        <v>0</v>
      </c>
      <c r="O1085" s="35">
        <f t="shared" si="868"/>
        <v>0</v>
      </c>
      <c r="P1085" s="35">
        <f t="shared" si="868"/>
        <v>0</v>
      </c>
      <c r="Q1085" s="35">
        <f t="shared" si="868"/>
        <v>0</v>
      </c>
      <c r="R1085" s="35">
        <f t="shared" si="868"/>
        <v>5</v>
      </c>
      <c r="S1085" s="35">
        <f t="shared" si="868"/>
        <v>0</v>
      </c>
      <c r="T1085" s="35">
        <f t="shared" si="869"/>
        <v>0</v>
      </c>
      <c r="U1085" s="35">
        <f t="shared" si="869"/>
        <v>0</v>
      </c>
      <c r="V1085" s="35">
        <f t="shared" si="869"/>
        <v>0</v>
      </c>
      <c r="W1085" s="35">
        <f t="shared" si="869"/>
        <v>0</v>
      </c>
      <c r="X1085" s="35">
        <f t="shared" si="869"/>
        <v>5</v>
      </c>
      <c r="Y1085" s="35">
        <f t="shared" si="869"/>
        <v>0</v>
      </c>
    </row>
    <row r="1086" spans="1:25" s="20" customFormat="1" ht="20.25">
      <c r="A1086" s="32" t="s">
        <v>100</v>
      </c>
      <c r="B1086" s="33" t="s">
        <v>236</v>
      </c>
      <c r="C1086" s="33" t="s">
        <v>21</v>
      </c>
      <c r="D1086" s="52" t="s">
        <v>570</v>
      </c>
      <c r="E1086" s="40">
        <v>620</v>
      </c>
      <c r="F1086" s="35">
        <v>5</v>
      </c>
      <c r="G1086" s="35"/>
      <c r="H1086" s="36"/>
      <c r="I1086" s="36"/>
      <c r="J1086" s="36"/>
      <c r="K1086" s="37"/>
      <c r="L1086" s="35">
        <f>F1086+H1086+I1086+J1086+K1086</f>
        <v>5</v>
      </c>
      <c r="M1086" s="35">
        <f>G1086+K1086</f>
        <v>0</v>
      </c>
      <c r="N1086" s="36"/>
      <c r="O1086" s="36"/>
      <c r="P1086" s="36"/>
      <c r="Q1086" s="37"/>
      <c r="R1086" s="35">
        <f>L1086+N1086+O1086+P1086+Q1086</f>
        <v>5</v>
      </c>
      <c r="S1086" s="35">
        <f>M1086+Q1086</f>
        <v>0</v>
      </c>
      <c r="T1086" s="36"/>
      <c r="U1086" s="36"/>
      <c r="V1086" s="36"/>
      <c r="W1086" s="37"/>
      <c r="X1086" s="35">
        <f>R1086+T1086+U1086+V1086+W1086</f>
        <v>5</v>
      </c>
      <c r="Y1086" s="35">
        <f>S1086+W1086</f>
        <v>0</v>
      </c>
    </row>
    <row r="1087" spans="1:25" s="20" customFormat="1" ht="20.25">
      <c r="A1087" s="32" t="s">
        <v>562</v>
      </c>
      <c r="B1087" s="33" t="s">
        <v>236</v>
      </c>
      <c r="C1087" s="33" t="s">
        <v>21</v>
      </c>
      <c r="D1087" s="52" t="s">
        <v>571</v>
      </c>
      <c r="E1087" s="33"/>
      <c r="F1087" s="35">
        <f>F1088</f>
        <v>30</v>
      </c>
      <c r="G1087" s="35">
        <f>G1088</f>
        <v>0</v>
      </c>
      <c r="H1087" s="35">
        <f t="shared" ref="H1087:Y1087" si="870">H1088</f>
        <v>0</v>
      </c>
      <c r="I1087" s="35">
        <f t="shared" si="870"/>
        <v>0</v>
      </c>
      <c r="J1087" s="35">
        <f t="shared" si="870"/>
        <v>0</v>
      </c>
      <c r="K1087" s="35">
        <f t="shared" si="870"/>
        <v>0</v>
      </c>
      <c r="L1087" s="35">
        <f t="shared" si="870"/>
        <v>30</v>
      </c>
      <c r="M1087" s="35">
        <f t="shared" si="870"/>
        <v>0</v>
      </c>
      <c r="N1087" s="35">
        <f t="shared" si="870"/>
        <v>0</v>
      </c>
      <c r="O1087" s="35">
        <f t="shared" si="870"/>
        <v>0</v>
      </c>
      <c r="P1087" s="35">
        <f t="shared" si="870"/>
        <v>0</v>
      </c>
      <c r="Q1087" s="35">
        <f t="shared" si="870"/>
        <v>0</v>
      </c>
      <c r="R1087" s="35">
        <f t="shared" si="870"/>
        <v>30</v>
      </c>
      <c r="S1087" s="35">
        <f t="shared" si="870"/>
        <v>0</v>
      </c>
      <c r="T1087" s="35">
        <f t="shared" si="870"/>
        <v>0</v>
      </c>
      <c r="U1087" s="35">
        <f t="shared" si="870"/>
        <v>0</v>
      </c>
      <c r="V1087" s="35">
        <f t="shared" si="870"/>
        <v>0</v>
      </c>
      <c r="W1087" s="35">
        <f t="shared" si="870"/>
        <v>0</v>
      </c>
      <c r="X1087" s="35">
        <f t="shared" si="870"/>
        <v>30</v>
      </c>
      <c r="Y1087" s="35">
        <f t="shared" si="870"/>
        <v>0</v>
      </c>
    </row>
    <row r="1088" spans="1:25" s="20" customFormat="1" ht="50.25">
      <c r="A1088" s="42" t="s">
        <v>99</v>
      </c>
      <c r="B1088" s="33" t="s">
        <v>236</v>
      </c>
      <c r="C1088" s="33" t="s">
        <v>21</v>
      </c>
      <c r="D1088" s="52" t="s">
        <v>571</v>
      </c>
      <c r="E1088" s="40">
        <v>600</v>
      </c>
      <c r="F1088" s="35">
        <f>F1089+F1090</f>
        <v>30</v>
      </c>
      <c r="G1088" s="35">
        <f>G1089+G1090</f>
        <v>0</v>
      </c>
      <c r="H1088" s="35">
        <f t="shared" ref="H1088:M1088" si="871">H1089+H1090</f>
        <v>0</v>
      </c>
      <c r="I1088" s="35">
        <f t="shared" si="871"/>
        <v>0</v>
      </c>
      <c r="J1088" s="35">
        <f t="shared" si="871"/>
        <v>0</v>
      </c>
      <c r="K1088" s="35">
        <f t="shared" si="871"/>
        <v>0</v>
      </c>
      <c r="L1088" s="35">
        <f t="shared" si="871"/>
        <v>30</v>
      </c>
      <c r="M1088" s="35">
        <f t="shared" si="871"/>
        <v>0</v>
      </c>
      <c r="N1088" s="35">
        <f t="shared" ref="N1088:S1088" si="872">N1089+N1090</f>
        <v>0</v>
      </c>
      <c r="O1088" s="35">
        <f t="shared" si="872"/>
        <v>0</v>
      </c>
      <c r="P1088" s="35">
        <f t="shared" si="872"/>
        <v>0</v>
      </c>
      <c r="Q1088" s="35">
        <f t="shared" si="872"/>
        <v>0</v>
      </c>
      <c r="R1088" s="35">
        <f t="shared" si="872"/>
        <v>30</v>
      </c>
      <c r="S1088" s="35">
        <f t="shared" si="872"/>
        <v>0</v>
      </c>
      <c r="T1088" s="35">
        <f t="shared" ref="T1088:Y1088" si="873">T1089+T1090</f>
        <v>0</v>
      </c>
      <c r="U1088" s="35">
        <f t="shared" si="873"/>
        <v>0</v>
      </c>
      <c r="V1088" s="35">
        <f t="shared" si="873"/>
        <v>0</v>
      </c>
      <c r="W1088" s="35">
        <f t="shared" si="873"/>
        <v>0</v>
      </c>
      <c r="X1088" s="35">
        <f t="shared" si="873"/>
        <v>30</v>
      </c>
      <c r="Y1088" s="35">
        <f t="shared" si="873"/>
        <v>0</v>
      </c>
    </row>
    <row r="1089" spans="1:25" s="20" customFormat="1" ht="20.25">
      <c r="A1089" s="32" t="s">
        <v>181</v>
      </c>
      <c r="B1089" s="33" t="s">
        <v>236</v>
      </c>
      <c r="C1089" s="33" t="s">
        <v>21</v>
      </c>
      <c r="D1089" s="52" t="s">
        <v>571</v>
      </c>
      <c r="E1089" s="40">
        <v>610</v>
      </c>
      <c r="F1089" s="35">
        <v>9</v>
      </c>
      <c r="G1089" s="35"/>
      <c r="H1089" s="36"/>
      <c r="I1089" s="36"/>
      <c r="J1089" s="36"/>
      <c r="K1089" s="37"/>
      <c r="L1089" s="35">
        <f>F1089+H1089+I1089+J1089+K1089</f>
        <v>9</v>
      </c>
      <c r="M1089" s="35">
        <f>G1089+K1089</f>
        <v>0</v>
      </c>
      <c r="N1089" s="36"/>
      <c r="O1089" s="36"/>
      <c r="P1089" s="36"/>
      <c r="Q1089" s="37"/>
      <c r="R1089" s="35">
        <f>L1089+N1089+O1089+P1089+Q1089</f>
        <v>9</v>
      </c>
      <c r="S1089" s="35">
        <f>M1089+Q1089</f>
        <v>0</v>
      </c>
      <c r="T1089" s="36"/>
      <c r="U1089" s="36"/>
      <c r="V1089" s="36"/>
      <c r="W1089" s="37"/>
      <c r="X1089" s="35">
        <f>R1089+T1089+U1089+V1089+W1089</f>
        <v>9</v>
      </c>
      <c r="Y1089" s="35">
        <f>S1089+W1089</f>
        <v>0</v>
      </c>
    </row>
    <row r="1090" spans="1:25" s="20" customFormat="1" ht="20.25">
      <c r="A1090" s="32" t="s">
        <v>100</v>
      </c>
      <c r="B1090" s="33" t="s">
        <v>236</v>
      </c>
      <c r="C1090" s="33" t="s">
        <v>21</v>
      </c>
      <c r="D1090" s="52" t="s">
        <v>571</v>
      </c>
      <c r="E1090" s="40">
        <v>620</v>
      </c>
      <c r="F1090" s="35">
        <v>21</v>
      </c>
      <c r="G1090" s="35"/>
      <c r="H1090" s="36"/>
      <c r="I1090" s="36"/>
      <c r="J1090" s="36"/>
      <c r="K1090" s="37"/>
      <c r="L1090" s="35">
        <f>F1090+H1090+I1090+J1090+K1090</f>
        <v>21</v>
      </c>
      <c r="M1090" s="35">
        <f>G1090+K1090</f>
        <v>0</v>
      </c>
      <c r="N1090" s="36"/>
      <c r="O1090" s="36"/>
      <c r="P1090" s="36"/>
      <c r="Q1090" s="37"/>
      <c r="R1090" s="35">
        <f>L1090+N1090+O1090+P1090+Q1090</f>
        <v>21</v>
      </c>
      <c r="S1090" s="35">
        <f>M1090+Q1090</f>
        <v>0</v>
      </c>
      <c r="T1090" s="36"/>
      <c r="U1090" s="36"/>
      <c r="V1090" s="36"/>
      <c r="W1090" s="37"/>
      <c r="X1090" s="35">
        <f>R1090+T1090+U1090+V1090+W1090</f>
        <v>21</v>
      </c>
      <c r="Y1090" s="35">
        <f>S1090+W1090</f>
        <v>0</v>
      </c>
    </row>
    <row r="1091" spans="1:25" s="20" customFormat="1" ht="20.25">
      <c r="A1091" s="32" t="s">
        <v>564</v>
      </c>
      <c r="B1091" s="33" t="s">
        <v>236</v>
      </c>
      <c r="C1091" s="33" t="s">
        <v>21</v>
      </c>
      <c r="D1091" s="52" t="s">
        <v>572</v>
      </c>
      <c r="E1091" s="33"/>
      <c r="F1091" s="35">
        <f>F1092</f>
        <v>462</v>
      </c>
      <c r="G1091" s="35">
        <f>G1092</f>
        <v>0</v>
      </c>
      <c r="H1091" s="35">
        <f t="shared" ref="H1091:W1092" si="874">H1092</f>
        <v>0</v>
      </c>
      <c r="I1091" s="35">
        <f t="shared" si="874"/>
        <v>0</v>
      </c>
      <c r="J1091" s="35">
        <f t="shared" si="874"/>
        <v>0</v>
      </c>
      <c r="K1091" s="35">
        <f t="shared" si="874"/>
        <v>0</v>
      </c>
      <c r="L1091" s="35">
        <f t="shared" si="874"/>
        <v>462</v>
      </c>
      <c r="M1091" s="35">
        <f t="shared" si="874"/>
        <v>0</v>
      </c>
      <c r="N1091" s="35">
        <f t="shared" si="874"/>
        <v>0</v>
      </c>
      <c r="O1091" s="35">
        <f t="shared" si="874"/>
        <v>0</v>
      </c>
      <c r="P1091" s="35">
        <f t="shared" si="874"/>
        <v>0</v>
      </c>
      <c r="Q1091" s="35">
        <f t="shared" si="874"/>
        <v>0</v>
      </c>
      <c r="R1091" s="35">
        <f t="shared" si="874"/>
        <v>462</v>
      </c>
      <c r="S1091" s="35">
        <f t="shared" si="874"/>
        <v>0</v>
      </c>
      <c r="T1091" s="35">
        <f t="shared" si="874"/>
        <v>0</v>
      </c>
      <c r="U1091" s="35">
        <f t="shared" si="874"/>
        <v>0</v>
      </c>
      <c r="V1091" s="35">
        <f t="shared" si="874"/>
        <v>0</v>
      </c>
      <c r="W1091" s="35">
        <f t="shared" si="874"/>
        <v>0</v>
      </c>
      <c r="X1091" s="35">
        <f t="shared" ref="T1091:Y1092" si="875">X1092</f>
        <v>462</v>
      </c>
      <c r="Y1091" s="35">
        <f t="shared" si="875"/>
        <v>0</v>
      </c>
    </row>
    <row r="1092" spans="1:25" s="20" customFormat="1" ht="50.25">
      <c r="A1092" s="42" t="s">
        <v>99</v>
      </c>
      <c r="B1092" s="33" t="s">
        <v>236</v>
      </c>
      <c r="C1092" s="33" t="s">
        <v>21</v>
      </c>
      <c r="D1092" s="52" t="s">
        <v>572</v>
      </c>
      <c r="E1092" s="40">
        <v>600</v>
      </c>
      <c r="F1092" s="35">
        <f>F1093</f>
        <v>462</v>
      </c>
      <c r="G1092" s="35">
        <f>G1093</f>
        <v>0</v>
      </c>
      <c r="H1092" s="35">
        <f t="shared" si="874"/>
        <v>0</v>
      </c>
      <c r="I1092" s="35">
        <f t="shared" si="874"/>
        <v>0</v>
      </c>
      <c r="J1092" s="35">
        <f t="shared" si="874"/>
        <v>0</v>
      </c>
      <c r="K1092" s="35">
        <f t="shared" si="874"/>
        <v>0</v>
      </c>
      <c r="L1092" s="35">
        <f t="shared" si="874"/>
        <v>462</v>
      </c>
      <c r="M1092" s="35">
        <f t="shared" si="874"/>
        <v>0</v>
      </c>
      <c r="N1092" s="35">
        <f t="shared" si="874"/>
        <v>0</v>
      </c>
      <c r="O1092" s="35">
        <f t="shared" si="874"/>
        <v>0</v>
      </c>
      <c r="P1092" s="35">
        <f t="shared" si="874"/>
        <v>0</v>
      </c>
      <c r="Q1092" s="35">
        <f t="shared" si="874"/>
        <v>0</v>
      </c>
      <c r="R1092" s="35">
        <f t="shared" si="874"/>
        <v>462</v>
      </c>
      <c r="S1092" s="35">
        <f t="shared" si="874"/>
        <v>0</v>
      </c>
      <c r="T1092" s="35">
        <f t="shared" si="875"/>
        <v>0</v>
      </c>
      <c r="U1092" s="35">
        <f t="shared" si="875"/>
        <v>0</v>
      </c>
      <c r="V1092" s="35">
        <f t="shared" si="875"/>
        <v>0</v>
      </c>
      <c r="W1092" s="35">
        <f t="shared" si="875"/>
        <v>0</v>
      </c>
      <c r="X1092" s="35">
        <f t="shared" si="875"/>
        <v>462</v>
      </c>
      <c r="Y1092" s="35">
        <f t="shared" si="875"/>
        <v>0</v>
      </c>
    </row>
    <row r="1093" spans="1:25" s="20" customFormat="1" ht="20.25">
      <c r="A1093" s="32" t="s">
        <v>181</v>
      </c>
      <c r="B1093" s="33" t="s">
        <v>236</v>
      </c>
      <c r="C1093" s="33" t="s">
        <v>21</v>
      </c>
      <c r="D1093" s="52" t="s">
        <v>572</v>
      </c>
      <c r="E1093" s="40">
        <v>610</v>
      </c>
      <c r="F1093" s="35">
        <v>462</v>
      </c>
      <c r="G1093" s="35"/>
      <c r="H1093" s="36"/>
      <c r="I1093" s="36"/>
      <c r="J1093" s="36"/>
      <c r="K1093" s="37"/>
      <c r="L1093" s="35">
        <f>F1093+H1093+I1093+J1093+K1093</f>
        <v>462</v>
      </c>
      <c r="M1093" s="35">
        <f>G1093+K1093</f>
        <v>0</v>
      </c>
      <c r="N1093" s="36"/>
      <c r="O1093" s="36"/>
      <c r="P1093" s="36"/>
      <c r="Q1093" s="37"/>
      <c r="R1093" s="35">
        <f>L1093+N1093+O1093+P1093+Q1093</f>
        <v>462</v>
      </c>
      <c r="S1093" s="35">
        <f>M1093+Q1093</f>
        <v>0</v>
      </c>
      <c r="T1093" s="36"/>
      <c r="U1093" s="36"/>
      <c r="V1093" s="36"/>
      <c r="W1093" s="37"/>
      <c r="X1093" s="35">
        <f>R1093+T1093+U1093+V1093+W1093</f>
        <v>462</v>
      </c>
      <c r="Y1093" s="35">
        <f>S1093+W1093</f>
        <v>0</v>
      </c>
    </row>
    <row r="1094" spans="1:25" s="20" customFormat="1" ht="20.25">
      <c r="A1094" s="32" t="s">
        <v>566</v>
      </c>
      <c r="B1094" s="33" t="s">
        <v>236</v>
      </c>
      <c r="C1094" s="33" t="s">
        <v>21</v>
      </c>
      <c r="D1094" s="52" t="s">
        <v>573</v>
      </c>
      <c r="E1094" s="33"/>
      <c r="F1094" s="35">
        <f>F1095</f>
        <v>2526</v>
      </c>
      <c r="G1094" s="35">
        <f>G1095</f>
        <v>0</v>
      </c>
      <c r="H1094" s="35">
        <f t="shared" ref="H1094:Y1094" si="876">H1095</f>
        <v>0</v>
      </c>
      <c r="I1094" s="35">
        <f t="shared" si="876"/>
        <v>0</v>
      </c>
      <c r="J1094" s="35">
        <f t="shared" si="876"/>
        <v>0</v>
      </c>
      <c r="K1094" s="35">
        <f t="shared" si="876"/>
        <v>0</v>
      </c>
      <c r="L1094" s="35">
        <f t="shared" si="876"/>
        <v>2526</v>
      </c>
      <c r="M1094" s="35">
        <f t="shared" si="876"/>
        <v>0</v>
      </c>
      <c r="N1094" s="35">
        <f t="shared" si="876"/>
        <v>0</v>
      </c>
      <c r="O1094" s="35">
        <f t="shared" si="876"/>
        <v>0</v>
      </c>
      <c r="P1094" s="35">
        <f t="shared" si="876"/>
        <v>0</v>
      </c>
      <c r="Q1094" s="35">
        <f t="shared" si="876"/>
        <v>0</v>
      </c>
      <c r="R1094" s="35">
        <f t="shared" si="876"/>
        <v>2526</v>
      </c>
      <c r="S1094" s="35">
        <f t="shared" si="876"/>
        <v>0</v>
      </c>
      <c r="T1094" s="35">
        <f t="shared" si="876"/>
        <v>0</v>
      </c>
      <c r="U1094" s="35">
        <f t="shared" si="876"/>
        <v>0</v>
      </c>
      <c r="V1094" s="35">
        <f t="shared" si="876"/>
        <v>0</v>
      </c>
      <c r="W1094" s="35">
        <f t="shared" si="876"/>
        <v>0</v>
      </c>
      <c r="X1094" s="35">
        <f t="shared" si="876"/>
        <v>2526</v>
      </c>
      <c r="Y1094" s="35">
        <f t="shared" si="876"/>
        <v>0</v>
      </c>
    </row>
    <row r="1095" spans="1:25" s="20" customFormat="1" ht="50.25">
      <c r="A1095" s="42" t="s">
        <v>99</v>
      </c>
      <c r="B1095" s="33" t="s">
        <v>236</v>
      </c>
      <c r="C1095" s="33" t="s">
        <v>21</v>
      </c>
      <c r="D1095" s="52" t="s">
        <v>573</v>
      </c>
      <c r="E1095" s="40">
        <v>600</v>
      </c>
      <c r="F1095" s="35">
        <f>F1096+F1097</f>
        <v>2526</v>
      </c>
      <c r="G1095" s="35">
        <f>G1096+G1097</f>
        <v>0</v>
      </c>
      <c r="H1095" s="35">
        <f t="shared" ref="H1095:M1095" si="877">H1096+H1097</f>
        <v>0</v>
      </c>
      <c r="I1095" s="35">
        <f t="shared" si="877"/>
        <v>0</v>
      </c>
      <c r="J1095" s="35">
        <f t="shared" si="877"/>
        <v>0</v>
      </c>
      <c r="K1095" s="35">
        <f t="shared" si="877"/>
        <v>0</v>
      </c>
      <c r="L1095" s="35">
        <f t="shared" si="877"/>
        <v>2526</v>
      </c>
      <c r="M1095" s="35">
        <f t="shared" si="877"/>
        <v>0</v>
      </c>
      <c r="N1095" s="35">
        <f t="shared" ref="N1095:S1095" si="878">N1096+N1097</f>
        <v>0</v>
      </c>
      <c r="O1095" s="35">
        <f t="shared" si="878"/>
        <v>0</v>
      </c>
      <c r="P1095" s="35">
        <f t="shared" si="878"/>
        <v>0</v>
      </c>
      <c r="Q1095" s="35">
        <f t="shared" si="878"/>
        <v>0</v>
      </c>
      <c r="R1095" s="35">
        <f t="shared" si="878"/>
        <v>2526</v>
      </c>
      <c r="S1095" s="35">
        <f t="shared" si="878"/>
        <v>0</v>
      </c>
      <c r="T1095" s="35">
        <f t="shared" ref="T1095:Y1095" si="879">T1096+T1097</f>
        <v>0</v>
      </c>
      <c r="U1095" s="35">
        <f t="shared" si="879"/>
        <v>0</v>
      </c>
      <c r="V1095" s="35">
        <f t="shared" si="879"/>
        <v>0</v>
      </c>
      <c r="W1095" s="35">
        <f t="shared" si="879"/>
        <v>0</v>
      </c>
      <c r="X1095" s="35">
        <f t="shared" si="879"/>
        <v>2526</v>
      </c>
      <c r="Y1095" s="35">
        <f t="shared" si="879"/>
        <v>0</v>
      </c>
    </row>
    <row r="1096" spans="1:25" s="20" customFormat="1" ht="20.25">
      <c r="A1096" s="32" t="s">
        <v>181</v>
      </c>
      <c r="B1096" s="33" t="s">
        <v>236</v>
      </c>
      <c r="C1096" s="33" t="s">
        <v>21</v>
      </c>
      <c r="D1096" s="52" t="s">
        <v>573</v>
      </c>
      <c r="E1096" s="40">
        <v>610</v>
      </c>
      <c r="F1096" s="35">
        <v>1597</v>
      </c>
      <c r="G1096" s="35"/>
      <c r="H1096" s="36"/>
      <c r="I1096" s="36"/>
      <c r="J1096" s="36"/>
      <c r="K1096" s="37"/>
      <c r="L1096" s="35">
        <f>F1096+H1096+I1096+J1096+K1096</f>
        <v>1597</v>
      </c>
      <c r="M1096" s="35">
        <f>G1096+K1096</f>
        <v>0</v>
      </c>
      <c r="N1096" s="36"/>
      <c r="O1096" s="36"/>
      <c r="P1096" s="36"/>
      <c r="Q1096" s="37"/>
      <c r="R1096" s="35">
        <f>L1096+N1096+O1096+P1096+Q1096</f>
        <v>1597</v>
      </c>
      <c r="S1096" s="35">
        <f>M1096+Q1096</f>
        <v>0</v>
      </c>
      <c r="T1096" s="36"/>
      <c r="U1096" s="36"/>
      <c r="V1096" s="36"/>
      <c r="W1096" s="37"/>
      <c r="X1096" s="35">
        <f>R1096+T1096+U1096+V1096+W1096</f>
        <v>1597</v>
      </c>
      <c r="Y1096" s="35">
        <f>S1096+W1096</f>
        <v>0</v>
      </c>
    </row>
    <row r="1097" spans="1:25" s="20" customFormat="1" ht="20.25">
      <c r="A1097" s="32" t="s">
        <v>100</v>
      </c>
      <c r="B1097" s="33" t="s">
        <v>236</v>
      </c>
      <c r="C1097" s="33" t="s">
        <v>21</v>
      </c>
      <c r="D1097" s="52" t="s">
        <v>573</v>
      </c>
      <c r="E1097" s="40">
        <v>620</v>
      </c>
      <c r="F1097" s="35">
        <v>929</v>
      </c>
      <c r="G1097" s="35"/>
      <c r="H1097" s="36"/>
      <c r="I1097" s="36"/>
      <c r="J1097" s="36"/>
      <c r="K1097" s="37"/>
      <c r="L1097" s="35">
        <f>F1097+H1097+I1097+J1097+K1097</f>
        <v>929</v>
      </c>
      <c r="M1097" s="35">
        <f>G1097+K1097</f>
        <v>0</v>
      </c>
      <c r="N1097" s="36"/>
      <c r="O1097" s="36"/>
      <c r="P1097" s="36"/>
      <c r="Q1097" s="37"/>
      <c r="R1097" s="35">
        <f>L1097+N1097+O1097+P1097+Q1097</f>
        <v>929</v>
      </c>
      <c r="S1097" s="35">
        <f>M1097+Q1097</f>
        <v>0</v>
      </c>
      <c r="T1097" s="36"/>
      <c r="U1097" s="36"/>
      <c r="V1097" s="36"/>
      <c r="W1097" s="37"/>
      <c r="X1097" s="35">
        <f>R1097+T1097+U1097+V1097+W1097</f>
        <v>929</v>
      </c>
      <c r="Y1097" s="35">
        <f>S1097+W1097</f>
        <v>0</v>
      </c>
    </row>
    <row r="1098" spans="1:25" s="20" customFormat="1" ht="33.75">
      <c r="A1098" s="42" t="s">
        <v>568</v>
      </c>
      <c r="B1098" s="33" t="s">
        <v>236</v>
      </c>
      <c r="C1098" s="33" t="s">
        <v>21</v>
      </c>
      <c r="D1098" s="52" t="s">
        <v>574</v>
      </c>
      <c r="E1098" s="33"/>
      <c r="F1098" s="35">
        <f>F1099</f>
        <v>4139</v>
      </c>
      <c r="G1098" s="35">
        <f>G1099</f>
        <v>0</v>
      </c>
      <c r="H1098" s="35">
        <f t="shared" ref="H1098:Y1098" si="880">H1099</f>
        <v>0</v>
      </c>
      <c r="I1098" s="35">
        <f t="shared" si="880"/>
        <v>0</v>
      </c>
      <c r="J1098" s="35">
        <f t="shared" si="880"/>
        <v>0</v>
      </c>
      <c r="K1098" s="35">
        <f t="shared" si="880"/>
        <v>0</v>
      </c>
      <c r="L1098" s="35">
        <f t="shared" si="880"/>
        <v>4139</v>
      </c>
      <c r="M1098" s="35">
        <f t="shared" si="880"/>
        <v>0</v>
      </c>
      <c r="N1098" s="35">
        <f t="shared" si="880"/>
        <v>0</v>
      </c>
      <c r="O1098" s="35">
        <f t="shared" si="880"/>
        <v>0</v>
      </c>
      <c r="P1098" s="35">
        <f t="shared" si="880"/>
        <v>0</v>
      </c>
      <c r="Q1098" s="35">
        <f t="shared" si="880"/>
        <v>0</v>
      </c>
      <c r="R1098" s="35">
        <f t="shared" si="880"/>
        <v>4139</v>
      </c>
      <c r="S1098" s="35">
        <f t="shared" si="880"/>
        <v>0</v>
      </c>
      <c r="T1098" s="35">
        <f t="shared" si="880"/>
        <v>0</v>
      </c>
      <c r="U1098" s="35">
        <f t="shared" si="880"/>
        <v>0</v>
      </c>
      <c r="V1098" s="35">
        <f t="shared" si="880"/>
        <v>0</v>
      </c>
      <c r="W1098" s="35">
        <f t="shared" si="880"/>
        <v>0</v>
      </c>
      <c r="X1098" s="35">
        <f t="shared" si="880"/>
        <v>4139</v>
      </c>
      <c r="Y1098" s="35">
        <f t="shared" si="880"/>
        <v>0</v>
      </c>
    </row>
    <row r="1099" spans="1:25" s="20" customFormat="1" ht="50.25">
      <c r="A1099" s="42" t="s">
        <v>99</v>
      </c>
      <c r="B1099" s="33" t="s">
        <v>236</v>
      </c>
      <c r="C1099" s="33" t="s">
        <v>21</v>
      </c>
      <c r="D1099" s="52" t="s">
        <v>574</v>
      </c>
      <c r="E1099" s="40">
        <v>600</v>
      </c>
      <c r="F1099" s="35">
        <f>F1100+F1101</f>
        <v>4139</v>
      </c>
      <c r="G1099" s="35">
        <f>G1100+G1101</f>
        <v>0</v>
      </c>
      <c r="H1099" s="35">
        <f t="shared" ref="H1099:M1099" si="881">H1100+H1101</f>
        <v>0</v>
      </c>
      <c r="I1099" s="35">
        <f t="shared" si="881"/>
        <v>0</v>
      </c>
      <c r="J1099" s="35">
        <f t="shared" si="881"/>
        <v>0</v>
      </c>
      <c r="K1099" s="35">
        <f t="shared" si="881"/>
        <v>0</v>
      </c>
      <c r="L1099" s="35">
        <f t="shared" si="881"/>
        <v>4139</v>
      </c>
      <c r="M1099" s="35">
        <f t="shared" si="881"/>
        <v>0</v>
      </c>
      <c r="N1099" s="35">
        <f t="shared" ref="N1099:S1099" si="882">N1100+N1101</f>
        <v>0</v>
      </c>
      <c r="O1099" s="35">
        <f t="shared" si="882"/>
        <v>0</v>
      </c>
      <c r="P1099" s="35">
        <f t="shared" si="882"/>
        <v>0</v>
      </c>
      <c r="Q1099" s="35">
        <f t="shared" si="882"/>
        <v>0</v>
      </c>
      <c r="R1099" s="35">
        <f t="shared" si="882"/>
        <v>4139</v>
      </c>
      <c r="S1099" s="35">
        <f t="shared" si="882"/>
        <v>0</v>
      </c>
      <c r="T1099" s="35">
        <f t="shared" ref="T1099:Y1099" si="883">T1100+T1101</f>
        <v>0</v>
      </c>
      <c r="U1099" s="35">
        <f t="shared" si="883"/>
        <v>0</v>
      </c>
      <c r="V1099" s="35">
        <f t="shared" si="883"/>
        <v>0</v>
      </c>
      <c r="W1099" s="35">
        <f t="shared" si="883"/>
        <v>0</v>
      </c>
      <c r="X1099" s="35">
        <f t="shared" si="883"/>
        <v>4139</v>
      </c>
      <c r="Y1099" s="35">
        <f t="shared" si="883"/>
        <v>0</v>
      </c>
    </row>
    <row r="1100" spans="1:25" s="20" customFormat="1" ht="20.25">
      <c r="A1100" s="42" t="s">
        <v>181</v>
      </c>
      <c r="B1100" s="33" t="s">
        <v>236</v>
      </c>
      <c r="C1100" s="33" t="s">
        <v>21</v>
      </c>
      <c r="D1100" s="52" t="s">
        <v>574</v>
      </c>
      <c r="E1100" s="40">
        <v>610</v>
      </c>
      <c r="F1100" s="35">
        <f>45+2175</f>
        <v>2220</v>
      </c>
      <c r="G1100" s="35"/>
      <c r="H1100" s="36"/>
      <c r="I1100" s="36"/>
      <c r="J1100" s="36"/>
      <c r="K1100" s="37"/>
      <c r="L1100" s="35">
        <f>F1100+H1100+I1100+J1100+K1100</f>
        <v>2220</v>
      </c>
      <c r="M1100" s="35">
        <f>G1100+K1100</f>
        <v>0</v>
      </c>
      <c r="N1100" s="36"/>
      <c r="O1100" s="36"/>
      <c r="P1100" s="36"/>
      <c r="Q1100" s="37"/>
      <c r="R1100" s="35">
        <f>L1100+N1100+O1100+P1100+Q1100</f>
        <v>2220</v>
      </c>
      <c r="S1100" s="35">
        <f>M1100+Q1100</f>
        <v>0</v>
      </c>
      <c r="T1100" s="36"/>
      <c r="U1100" s="36"/>
      <c r="V1100" s="36"/>
      <c r="W1100" s="37"/>
      <c r="X1100" s="35">
        <f>R1100+T1100+U1100+V1100+W1100</f>
        <v>2220</v>
      </c>
      <c r="Y1100" s="35">
        <f>S1100+W1100</f>
        <v>0</v>
      </c>
    </row>
    <row r="1101" spans="1:25" s="20" customFormat="1" ht="20.25">
      <c r="A1101" s="42" t="s">
        <v>100</v>
      </c>
      <c r="B1101" s="33" t="s">
        <v>236</v>
      </c>
      <c r="C1101" s="33" t="s">
        <v>21</v>
      </c>
      <c r="D1101" s="52" t="s">
        <v>574</v>
      </c>
      <c r="E1101" s="40">
        <v>620</v>
      </c>
      <c r="F1101" s="35">
        <f>2919-1000</f>
        <v>1919</v>
      </c>
      <c r="G1101" s="35"/>
      <c r="H1101" s="36"/>
      <c r="I1101" s="36"/>
      <c r="J1101" s="36"/>
      <c r="K1101" s="37"/>
      <c r="L1101" s="35">
        <f>F1101+H1101+I1101+J1101+K1101</f>
        <v>1919</v>
      </c>
      <c r="M1101" s="35">
        <f>G1101+K1101</f>
        <v>0</v>
      </c>
      <c r="N1101" s="36"/>
      <c r="O1101" s="36"/>
      <c r="P1101" s="36"/>
      <c r="Q1101" s="37"/>
      <c r="R1101" s="35">
        <f>L1101+N1101+O1101+P1101+Q1101</f>
        <v>1919</v>
      </c>
      <c r="S1101" s="35">
        <f>M1101+Q1101</f>
        <v>0</v>
      </c>
      <c r="T1101" s="36"/>
      <c r="U1101" s="36"/>
      <c r="V1101" s="36"/>
      <c r="W1101" s="37"/>
      <c r="X1101" s="35">
        <f>R1101+T1101+U1101+V1101+W1101</f>
        <v>1919</v>
      </c>
      <c r="Y1101" s="35">
        <f>S1101+W1101</f>
        <v>0</v>
      </c>
    </row>
    <row r="1102" spans="1:25" s="20" customFormat="1" ht="20.25">
      <c r="A1102" s="42" t="s">
        <v>292</v>
      </c>
      <c r="B1102" s="33" t="s">
        <v>236</v>
      </c>
      <c r="C1102" s="33" t="s">
        <v>21</v>
      </c>
      <c r="D1102" s="52" t="s">
        <v>575</v>
      </c>
      <c r="E1102" s="33"/>
      <c r="F1102" s="35">
        <f>F1103+F1109</f>
        <v>15917</v>
      </c>
      <c r="G1102" s="35"/>
      <c r="H1102" s="35">
        <f t="shared" ref="H1102:M1102" si="884">H1103+H1109</f>
        <v>0</v>
      </c>
      <c r="I1102" s="35">
        <f t="shared" si="884"/>
        <v>0</v>
      </c>
      <c r="J1102" s="35">
        <f t="shared" si="884"/>
        <v>0</v>
      </c>
      <c r="K1102" s="35">
        <f t="shared" si="884"/>
        <v>0</v>
      </c>
      <c r="L1102" s="35">
        <f t="shared" si="884"/>
        <v>15917</v>
      </c>
      <c r="M1102" s="35">
        <f t="shared" si="884"/>
        <v>0</v>
      </c>
      <c r="N1102" s="35">
        <f t="shared" ref="N1102:S1102" si="885">N1103+N1109</f>
        <v>0</v>
      </c>
      <c r="O1102" s="35">
        <f t="shared" si="885"/>
        <v>0</v>
      </c>
      <c r="P1102" s="35">
        <f t="shared" si="885"/>
        <v>0</v>
      </c>
      <c r="Q1102" s="35">
        <f t="shared" si="885"/>
        <v>0</v>
      </c>
      <c r="R1102" s="35">
        <f t="shared" si="885"/>
        <v>15917</v>
      </c>
      <c r="S1102" s="35">
        <f t="shared" si="885"/>
        <v>0</v>
      </c>
      <c r="T1102" s="35">
        <f t="shared" ref="T1102:Y1102" si="886">T1103+T1109</f>
        <v>0</v>
      </c>
      <c r="U1102" s="35">
        <f t="shared" si="886"/>
        <v>0</v>
      </c>
      <c r="V1102" s="35">
        <f t="shared" si="886"/>
        <v>0</v>
      </c>
      <c r="W1102" s="35">
        <f t="shared" si="886"/>
        <v>0</v>
      </c>
      <c r="X1102" s="35">
        <f t="shared" si="886"/>
        <v>15917</v>
      </c>
      <c r="Y1102" s="35">
        <f t="shared" si="886"/>
        <v>0</v>
      </c>
    </row>
    <row r="1103" spans="1:25" s="20" customFormat="1" ht="33.75">
      <c r="A1103" s="32" t="s">
        <v>42</v>
      </c>
      <c r="B1103" s="33" t="s">
        <v>236</v>
      </c>
      <c r="C1103" s="33" t="s">
        <v>21</v>
      </c>
      <c r="D1103" s="52" t="s">
        <v>575</v>
      </c>
      <c r="E1103" s="79">
        <v>200</v>
      </c>
      <c r="F1103" s="35">
        <f>F1104</f>
        <v>3645</v>
      </c>
      <c r="G1103" s="35"/>
      <c r="H1103" s="35">
        <f t="shared" ref="H1103:Y1103" si="887">H1104</f>
        <v>0</v>
      </c>
      <c r="I1103" s="35">
        <f t="shared" si="887"/>
        <v>0</v>
      </c>
      <c r="J1103" s="35">
        <f t="shared" si="887"/>
        <v>0</v>
      </c>
      <c r="K1103" s="35">
        <f t="shared" si="887"/>
        <v>0</v>
      </c>
      <c r="L1103" s="35">
        <f t="shared" si="887"/>
        <v>3645</v>
      </c>
      <c r="M1103" s="35">
        <f t="shared" si="887"/>
        <v>0</v>
      </c>
      <c r="N1103" s="35">
        <f t="shared" si="887"/>
        <v>0</v>
      </c>
      <c r="O1103" s="35">
        <f t="shared" si="887"/>
        <v>0</v>
      </c>
      <c r="P1103" s="35">
        <f t="shared" si="887"/>
        <v>0</v>
      </c>
      <c r="Q1103" s="35">
        <f t="shared" si="887"/>
        <v>0</v>
      </c>
      <c r="R1103" s="35">
        <f t="shared" si="887"/>
        <v>3645</v>
      </c>
      <c r="S1103" s="35">
        <f t="shared" si="887"/>
        <v>0</v>
      </c>
      <c r="T1103" s="35">
        <f t="shared" si="887"/>
        <v>0</v>
      </c>
      <c r="U1103" s="35">
        <f t="shared" si="887"/>
        <v>0</v>
      </c>
      <c r="V1103" s="35">
        <f t="shared" si="887"/>
        <v>0</v>
      </c>
      <c r="W1103" s="35">
        <f t="shared" si="887"/>
        <v>0</v>
      </c>
      <c r="X1103" s="35">
        <f t="shared" si="887"/>
        <v>3645</v>
      </c>
      <c r="Y1103" s="35">
        <f t="shared" si="887"/>
        <v>0</v>
      </c>
    </row>
    <row r="1104" spans="1:25" s="20" customFormat="1" ht="50.25">
      <c r="A1104" s="42" t="s">
        <v>43</v>
      </c>
      <c r="B1104" s="33" t="s">
        <v>236</v>
      </c>
      <c r="C1104" s="33" t="s">
        <v>21</v>
      </c>
      <c r="D1104" s="52" t="s">
        <v>575</v>
      </c>
      <c r="E1104" s="79">
        <v>240</v>
      </c>
      <c r="F1104" s="35">
        <f>3645</f>
        <v>3645</v>
      </c>
      <c r="G1104" s="35"/>
      <c r="H1104" s="36"/>
      <c r="I1104" s="36"/>
      <c r="J1104" s="36"/>
      <c r="K1104" s="37"/>
      <c r="L1104" s="35">
        <f>F1104+H1104+I1104+J1104+K1104</f>
        <v>3645</v>
      </c>
      <c r="M1104" s="35">
        <f>G1104+K1104</f>
        <v>0</v>
      </c>
      <c r="N1104" s="36"/>
      <c r="O1104" s="36"/>
      <c r="P1104" s="36"/>
      <c r="Q1104" s="37"/>
      <c r="R1104" s="35">
        <f>L1104+N1104+O1104+P1104+Q1104</f>
        <v>3645</v>
      </c>
      <c r="S1104" s="35">
        <f>M1104+Q1104</f>
        <v>0</v>
      </c>
      <c r="T1104" s="36"/>
      <c r="U1104" s="36"/>
      <c r="V1104" s="36"/>
      <c r="W1104" s="37"/>
      <c r="X1104" s="35">
        <f>R1104+T1104+U1104+V1104+W1104</f>
        <v>3645</v>
      </c>
      <c r="Y1104" s="35">
        <f>S1104+W1104</f>
        <v>0</v>
      </c>
    </row>
    <row r="1105" spans="1:25" s="100" customFormat="1" ht="66.75" hidden="1">
      <c r="A1105" s="42" t="s">
        <v>244</v>
      </c>
      <c r="B1105" s="33" t="s">
        <v>236</v>
      </c>
      <c r="C1105" s="33" t="s">
        <v>21</v>
      </c>
      <c r="D1105" s="52" t="s">
        <v>576</v>
      </c>
      <c r="E1105" s="33"/>
      <c r="F1105" s="35">
        <f t="shared" ref="F1105:U1107" si="888">F1106</f>
        <v>0</v>
      </c>
      <c r="G1105" s="35">
        <f t="shared" si="888"/>
        <v>0</v>
      </c>
      <c r="H1105" s="56">
        <f t="shared" si="888"/>
        <v>0</v>
      </c>
      <c r="I1105" s="56">
        <f t="shared" si="888"/>
        <v>0</v>
      </c>
      <c r="J1105" s="56">
        <f t="shared" si="888"/>
        <v>0</v>
      </c>
      <c r="K1105" s="56">
        <f t="shared" si="888"/>
        <v>0</v>
      </c>
      <c r="L1105" s="56">
        <f t="shared" si="888"/>
        <v>0</v>
      </c>
      <c r="M1105" s="56">
        <f t="shared" si="888"/>
        <v>0</v>
      </c>
      <c r="N1105" s="56">
        <f t="shared" si="888"/>
        <v>0</v>
      </c>
      <c r="O1105" s="56">
        <f t="shared" si="888"/>
        <v>0</v>
      </c>
      <c r="P1105" s="56">
        <f t="shared" si="888"/>
        <v>0</v>
      </c>
      <c r="Q1105" s="56">
        <f t="shared" si="888"/>
        <v>0</v>
      </c>
      <c r="R1105" s="56">
        <f t="shared" si="888"/>
        <v>0</v>
      </c>
      <c r="S1105" s="56">
        <f t="shared" si="888"/>
        <v>0</v>
      </c>
      <c r="T1105" s="56">
        <f t="shared" si="888"/>
        <v>0</v>
      </c>
      <c r="U1105" s="56">
        <f t="shared" si="888"/>
        <v>0</v>
      </c>
      <c r="V1105" s="56">
        <f t="shared" ref="T1105:Y1107" si="889">V1106</f>
        <v>0</v>
      </c>
      <c r="W1105" s="56">
        <f t="shared" si="889"/>
        <v>0</v>
      </c>
      <c r="X1105" s="56">
        <f t="shared" si="889"/>
        <v>0</v>
      </c>
      <c r="Y1105" s="56">
        <f t="shared" si="889"/>
        <v>0</v>
      </c>
    </row>
    <row r="1106" spans="1:25" s="100" customFormat="1" ht="20.25" hidden="1">
      <c r="A1106" s="42" t="s">
        <v>577</v>
      </c>
      <c r="B1106" s="33" t="s">
        <v>236</v>
      </c>
      <c r="C1106" s="33" t="s">
        <v>21</v>
      </c>
      <c r="D1106" s="52" t="s">
        <v>578</v>
      </c>
      <c r="E1106" s="33"/>
      <c r="F1106" s="35">
        <f t="shared" si="888"/>
        <v>0</v>
      </c>
      <c r="G1106" s="35">
        <f t="shared" si="888"/>
        <v>0</v>
      </c>
      <c r="H1106" s="56">
        <f t="shared" si="888"/>
        <v>0</v>
      </c>
      <c r="I1106" s="56">
        <f t="shared" si="888"/>
        <v>0</v>
      </c>
      <c r="J1106" s="56">
        <f t="shared" si="888"/>
        <v>0</v>
      </c>
      <c r="K1106" s="56">
        <f t="shared" si="888"/>
        <v>0</v>
      </c>
      <c r="L1106" s="56">
        <f t="shared" si="888"/>
        <v>0</v>
      </c>
      <c r="M1106" s="56">
        <f t="shared" si="888"/>
        <v>0</v>
      </c>
      <c r="N1106" s="56">
        <f t="shared" si="888"/>
        <v>0</v>
      </c>
      <c r="O1106" s="56">
        <f t="shared" si="888"/>
        <v>0</v>
      </c>
      <c r="P1106" s="56">
        <f t="shared" si="888"/>
        <v>0</v>
      </c>
      <c r="Q1106" s="56">
        <f t="shared" si="888"/>
        <v>0</v>
      </c>
      <c r="R1106" s="56">
        <f t="shared" si="888"/>
        <v>0</v>
      </c>
      <c r="S1106" s="56">
        <f t="shared" si="888"/>
        <v>0</v>
      </c>
      <c r="T1106" s="56">
        <f t="shared" si="889"/>
        <v>0</v>
      </c>
      <c r="U1106" s="56">
        <f t="shared" si="889"/>
        <v>0</v>
      </c>
      <c r="V1106" s="56">
        <f t="shared" si="889"/>
        <v>0</v>
      </c>
      <c r="W1106" s="56">
        <f t="shared" si="889"/>
        <v>0</v>
      </c>
      <c r="X1106" s="56">
        <f t="shared" si="889"/>
        <v>0</v>
      </c>
      <c r="Y1106" s="56">
        <f t="shared" si="889"/>
        <v>0</v>
      </c>
    </row>
    <row r="1107" spans="1:25" s="100" customFormat="1" ht="20.25" hidden="1">
      <c r="A1107" s="32" t="s">
        <v>47</v>
      </c>
      <c r="B1107" s="33" t="s">
        <v>236</v>
      </c>
      <c r="C1107" s="33" t="s">
        <v>21</v>
      </c>
      <c r="D1107" s="52" t="s">
        <v>578</v>
      </c>
      <c r="E1107" s="40">
        <v>800</v>
      </c>
      <c r="F1107" s="35">
        <f t="shared" si="888"/>
        <v>0</v>
      </c>
      <c r="G1107" s="35">
        <f t="shared" si="888"/>
        <v>0</v>
      </c>
      <c r="H1107" s="56">
        <f t="shared" si="888"/>
        <v>0</v>
      </c>
      <c r="I1107" s="56">
        <f t="shared" si="888"/>
        <v>0</v>
      </c>
      <c r="J1107" s="56">
        <f t="shared" si="888"/>
        <v>0</v>
      </c>
      <c r="K1107" s="56">
        <f t="shared" si="888"/>
        <v>0</v>
      </c>
      <c r="L1107" s="56">
        <f t="shared" si="888"/>
        <v>0</v>
      </c>
      <c r="M1107" s="56">
        <f t="shared" si="888"/>
        <v>0</v>
      </c>
      <c r="N1107" s="56">
        <f t="shared" si="888"/>
        <v>0</v>
      </c>
      <c r="O1107" s="56">
        <f t="shared" si="888"/>
        <v>0</v>
      </c>
      <c r="P1107" s="56">
        <f t="shared" si="888"/>
        <v>0</v>
      </c>
      <c r="Q1107" s="56">
        <f t="shared" si="888"/>
        <v>0</v>
      </c>
      <c r="R1107" s="56">
        <f t="shared" si="888"/>
        <v>0</v>
      </c>
      <c r="S1107" s="56">
        <f t="shared" si="888"/>
        <v>0</v>
      </c>
      <c r="T1107" s="56">
        <f t="shared" si="889"/>
        <v>0</v>
      </c>
      <c r="U1107" s="56">
        <f t="shared" si="889"/>
        <v>0</v>
      </c>
      <c r="V1107" s="56">
        <f t="shared" si="889"/>
        <v>0</v>
      </c>
      <c r="W1107" s="56">
        <f t="shared" si="889"/>
        <v>0</v>
      </c>
      <c r="X1107" s="56">
        <f t="shared" si="889"/>
        <v>0</v>
      </c>
      <c r="Y1107" s="56">
        <f t="shared" si="889"/>
        <v>0</v>
      </c>
    </row>
    <row r="1108" spans="1:25" s="177" customFormat="1" ht="66.75" hidden="1">
      <c r="A1108" s="80" t="s">
        <v>248</v>
      </c>
      <c r="B1108" s="64" t="s">
        <v>236</v>
      </c>
      <c r="C1108" s="64" t="s">
        <v>21</v>
      </c>
      <c r="D1108" s="98" t="s">
        <v>578</v>
      </c>
      <c r="E1108" s="66">
        <v>810</v>
      </c>
      <c r="F1108" s="56"/>
      <c r="G1108" s="56"/>
      <c r="H1108" s="56"/>
      <c r="I1108" s="56"/>
      <c r="J1108" s="56"/>
      <c r="K1108" s="56"/>
      <c r="L1108" s="56">
        <f>F1108+H1108+I1108+J1108+K1108</f>
        <v>0</v>
      </c>
      <c r="M1108" s="56">
        <f>G1108+K1108</f>
        <v>0</v>
      </c>
      <c r="N1108" s="56"/>
      <c r="O1108" s="56"/>
      <c r="P1108" s="56"/>
      <c r="Q1108" s="56"/>
      <c r="R1108" s="56">
        <f>L1108+N1108+O1108+P1108+Q1108</f>
        <v>0</v>
      </c>
      <c r="S1108" s="56">
        <f>M1108+Q1108</f>
        <v>0</v>
      </c>
      <c r="T1108" s="56"/>
      <c r="U1108" s="56"/>
      <c r="V1108" s="56"/>
      <c r="W1108" s="56"/>
      <c r="X1108" s="56">
        <f>R1108+T1108+U1108+V1108+W1108</f>
        <v>0</v>
      </c>
      <c r="Y1108" s="56">
        <f>S1108+W1108</f>
        <v>0</v>
      </c>
    </row>
    <row r="1109" spans="1:25" s="100" customFormat="1" ht="33.75">
      <c r="A1109" s="32" t="s">
        <v>273</v>
      </c>
      <c r="B1109" s="33" t="s">
        <v>236</v>
      </c>
      <c r="C1109" s="33" t="s">
        <v>21</v>
      </c>
      <c r="D1109" s="52" t="s">
        <v>575</v>
      </c>
      <c r="E1109" s="40">
        <v>400</v>
      </c>
      <c r="F1109" s="35">
        <f>F1110</f>
        <v>12272</v>
      </c>
      <c r="G1109" s="35"/>
      <c r="H1109" s="35">
        <f t="shared" ref="H1109:Y1109" si="890">H1110</f>
        <v>0</v>
      </c>
      <c r="I1109" s="35">
        <f t="shared" si="890"/>
        <v>0</v>
      </c>
      <c r="J1109" s="35">
        <f t="shared" si="890"/>
        <v>0</v>
      </c>
      <c r="K1109" s="35">
        <f t="shared" si="890"/>
        <v>0</v>
      </c>
      <c r="L1109" s="35">
        <f t="shared" si="890"/>
        <v>12272</v>
      </c>
      <c r="M1109" s="35">
        <f t="shared" si="890"/>
        <v>0</v>
      </c>
      <c r="N1109" s="35">
        <f t="shared" si="890"/>
        <v>0</v>
      </c>
      <c r="O1109" s="35">
        <f t="shared" si="890"/>
        <v>0</v>
      </c>
      <c r="P1109" s="35">
        <f t="shared" si="890"/>
        <v>0</v>
      </c>
      <c r="Q1109" s="35">
        <f t="shared" si="890"/>
        <v>0</v>
      </c>
      <c r="R1109" s="35">
        <f t="shared" si="890"/>
        <v>12272</v>
      </c>
      <c r="S1109" s="35">
        <f t="shared" si="890"/>
        <v>0</v>
      </c>
      <c r="T1109" s="35">
        <f t="shared" si="890"/>
        <v>0</v>
      </c>
      <c r="U1109" s="35">
        <f t="shared" si="890"/>
        <v>0</v>
      </c>
      <c r="V1109" s="35">
        <f t="shared" si="890"/>
        <v>0</v>
      </c>
      <c r="W1109" s="35">
        <f t="shared" si="890"/>
        <v>0</v>
      </c>
      <c r="X1109" s="35">
        <f t="shared" si="890"/>
        <v>12272</v>
      </c>
      <c r="Y1109" s="35">
        <f t="shared" si="890"/>
        <v>0</v>
      </c>
    </row>
    <row r="1110" spans="1:25" s="100" customFormat="1" ht="20.25">
      <c r="A1110" s="32" t="s">
        <v>271</v>
      </c>
      <c r="B1110" s="33" t="s">
        <v>236</v>
      </c>
      <c r="C1110" s="33" t="s">
        <v>21</v>
      </c>
      <c r="D1110" s="52" t="s">
        <v>575</v>
      </c>
      <c r="E1110" s="40">
        <v>410</v>
      </c>
      <c r="F1110" s="35">
        <v>12272</v>
      </c>
      <c r="G1110" s="35"/>
      <c r="H1110" s="36"/>
      <c r="I1110" s="36"/>
      <c r="J1110" s="36"/>
      <c r="K1110" s="37"/>
      <c r="L1110" s="35">
        <f>F1110+H1110+I1110+J1110+K1110</f>
        <v>12272</v>
      </c>
      <c r="M1110" s="35">
        <f>G1110+K1110</f>
        <v>0</v>
      </c>
      <c r="N1110" s="36"/>
      <c r="O1110" s="36"/>
      <c r="P1110" s="36"/>
      <c r="Q1110" s="37"/>
      <c r="R1110" s="35">
        <f>L1110+N1110+O1110+P1110+Q1110</f>
        <v>12272</v>
      </c>
      <c r="S1110" s="35">
        <f>M1110+Q1110</f>
        <v>0</v>
      </c>
      <c r="T1110" s="36"/>
      <c r="U1110" s="36"/>
      <c r="V1110" s="36"/>
      <c r="W1110" s="37"/>
      <c r="X1110" s="35">
        <f>R1110+T1110+U1110+V1110+W1110</f>
        <v>12272</v>
      </c>
      <c r="Y1110" s="35">
        <f>S1110+W1110</f>
        <v>0</v>
      </c>
    </row>
    <row r="1111" spans="1:25" s="20" customFormat="1" ht="52.5" customHeight="1">
      <c r="A1111" s="42" t="s">
        <v>579</v>
      </c>
      <c r="B1111" s="33" t="s">
        <v>236</v>
      </c>
      <c r="C1111" s="33" t="s">
        <v>21</v>
      </c>
      <c r="D1111" s="33" t="s">
        <v>580</v>
      </c>
      <c r="E1111" s="38"/>
      <c r="F1111" s="35">
        <f>F1112</f>
        <v>369</v>
      </c>
      <c r="G1111" s="35">
        <f>G1112</f>
        <v>0</v>
      </c>
      <c r="H1111" s="35">
        <f t="shared" ref="H1111:Y1111" si="891">H1112</f>
        <v>0</v>
      </c>
      <c r="I1111" s="35">
        <f t="shared" si="891"/>
        <v>0</v>
      </c>
      <c r="J1111" s="35">
        <f t="shared" si="891"/>
        <v>0</v>
      </c>
      <c r="K1111" s="35">
        <f t="shared" si="891"/>
        <v>0</v>
      </c>
      <c r="L1111" s="35">
        <f t="shared" si="891"/>
        <v>369</v>
      </c>
      <c r="M1111" s="35">
        <f t="shared" si="891"/>
        <v>0</v>
      </c>
      <c r="N1111" s="35">
        <f t="shared" si="891"/>
        <v>0</v>
      </c>
      <c r="O1111" s="35">
        <f t="shared" si="891"/>
        <v>0</v>
      </c>
      <c r="P1111" s="35">
        <f t="shared" si="891"/>
        <v>0</v>
      </c>
      <c r="Q1111" s="35">
        <f t="shared" si="891"/>
        <v>0</v>
      </c>
      <c r="R1111" s="35">
        <f t="shared" si="891"/>
        <v>369</v>
      </c>
      <c r="S1111" s="35">
        <f t="shared" si="891"/>
        <v>0</v>
      </c>
      <c r="T1111" s="35">
        <f t="shared" si="891"/>
        <v>0</v>
      </c>
      <c r="U1111" s="35">
        <f t="shared" si="891"/>
        <v>0</v>
      </c>
      <c r="V1111" s="35">
        <f t="shared" si="891"/>
        <v>0</v>
      </c>
      <c r="W1111" s="35">
        <f t="shared" si="891"/>
        <v>0</v>
      </c>
      <c r="X1111" s="35">
        <f t="shared" si="891"/>
        <v>369</v>
      </c>
      <c r="Y1111" s="35">
        <f t="shared" si="891"/>
        <v>0</v>
      </c>
    </row>
    <row r="1112" spans="1:25" s="20" customFormat="1" ht="50.25">
      <c r="A1112" s="42" t="s">
        <v>99</v>
      </c>
      <c r="B1112" s="33" t="s">
        <v>236</v>
      </c>
      <c r="C1112" s="33" t="s">
        <v>21</v>
      </c>
      <c r="D1112" s="33" t="s">
        <v>580</v>
      </c>
      <c r="E1112" s="40">
        <v>600</v>
      </c>
      <c r="F1112" s="35">
        <f>F1113+F1114</f>
        <v>369</v>
      </c>
      <c r="G1112" s="35">
        <f>G1113+G1114</f>
        <v>0</v>
      </c>
      <c r="H1112" s="35">
        <f t="shared" ref="H1112:M1112" si="892">H1113+H1114</f>
        <v>0</v>
      </c>
      <c r="I1112" s="35">
        <f t="shared" si="892"/>
        <v>0</v>
      </c>
      <c r="J1112" s="35">
        <f t="shared" si="892"/>
        <v>0</v>
      </c>
      <c r="K1112" s="35">
        <f t="shared" si="892"/>
        <v>0</v>
      </c>
      <c r="L1112" s="35">
        <f t="shared" si="892"/>
        <v>369</v>
      </c>
      <c r="M1112" s="35">
        <f t="shared" si="892"/>
        <v>0</v>
      </c>
      <c r="N1112" s="35">
        <f t="shared" ref="N1112:S1112" si="893">N1113+N1114</f>
        <v>0</v>
      </c>
      <c r="O1112" s="35">
        <f t="shared" si="893"/>
        <v>0</v>
      </c>
      <c r="P1112" s="35">
        <f t="shared" si="893"/>
        <v>0</v>
      </c>
      <c r="Q1112" s="35">
        <f t="shared" si="893"/>
        <v>0</v>
      </c>
      <c r="R1112" s="35">
        <f t="shared" si="893"/>
        <v>369</v>
      </c>
      <c r="S1112" s="35">
        <f t="shared" si="893"/>
        <v>0</v>
      </c>
      <c r="T1112" s="35">
        <f t="shared" ref="T1112:Y1112" si="894">T1113+T1114</f>
        <v>0</v>
      </c>
      <c r="U1112" s="35">
        <f t="shared" si="894"/>
        <v>0</v>
      </c>
      <c r="V1112" s="35">
        <f t="shared" si="894"/>
        <v>0</v>
      </c>
      <c r="W1112" s="35">
        <f t="shared" si="894"/>
        <v>0</v>
      </c>
      <c r="X1112" s="35">
        <f t="shared" si="894"/>
        <v>369</v>
      </c>
      <c r="Y1112" s="35">
        <f t="shared" si="894"/>
        <v>0</v>
      </c>
    </row>
    <row r="1113" spans="1:25" s="20" customFormat="1" ht="20.25">
      <c r="A1113" s="42" t="s">
        <v>181</v>
      </c>
      <c r="B1113" s="33" t="s">
        <v>236</v>
      </c>
      <c r="C1113" s="33" t="s">
        <v>21</v>
      </c>
      <c r="D1113" s="33" t="s">
        <v>580</v>
      </c>
      <c r="E1113" s="40">
        <v>610</v>
      </c>
      <c r="F1113" s="35">
        <v>200</v>
      </c>
      <c r="G1113" s="35"/>
      <c r="H1113" s="36"/>
      <c r="I1113" s="36"/>
      <c r="J1113" s="36"/>
      <c r="K1113" s="37"/>
      <c r="L1113" s="35">
        <f>F1113+H1113+I1113+J1113+K1113</f>
        <v>200</v>
      </c>
      <c r="M1113" s="35">
        <f>G1113+K1113</f>
        <v>0</v>
      </c>
      <c r="N1113" s="36"/>
      <c r="O1113" s="36"/>
      <c r="P1113" s="36"/>
      <c r="Q1113" s="37"/>
      <c r="R1113" s="35">
        <f>L1113+N1113+O1113+P1113+Q1113</f>
        <v>200</v>
      </c>
      <c r="S1113" s="35">
        <f>M1113+Q1113</f>
        <v>0</v>
      </c>
      <c r="T1113" s="36"/>
      <c r="U1113" s="36"/>
      <c r="V1113" s="36"/>
      <c r="W1113" s="37"/>
      <c r="X1113" s="35">
        <f>R1113+T1113+U1113+V1113+W1113</f>
        <v>200</v>
      </c>
      <c r="Y1113" s="35">
        <f>S1113+W1113</f>
        <v>0</v>
      </c>
    </row>
    <row r="1114" spans="1:25" s="20" customFormat="1" ht="20.25">
      <c r="A1114" s="42" t="s">
        <v>100</v>
      </c>
      <c r="B1114" s="33" t="s">
        <v>236</v>
      </c>
      <c r="C1114" s="33" t="s">
        <v>21</v>
      </c>
      <c r="D1114" s="33" t="s">
        <v>580</v>
      </c>
      <c r="E1114" s="40">
        <v>620</v>
      </c>
      <c r="F1114" s="35">
        <v>169</v>
      </c>
      <c r="G1114" s="35"/>
      <c r="H1114" s="36"/>
      <c r="I1114" s="36"/>
      <c r="J1114" s="36"/>
      <c r="K1114" s="37"/>
      <c r="L1114" s="35">
        <f>F1114+H1114+I1114+J1114+K1114</f>
        <v>169</v>
      </c>
      <c r="M1114" s="35">
        <f>G1114+K1114</f>
        <v>0</v>
      </c>
      <c r="N1114" s="36"/>
      <c r="O1114" s="36"/>
      <c r="P1114" s="36"/>
      <c r="Q1114" s="37"/>
      <c r="R1114" s="35">
        <f>L1114+N1114+O1114+P1114+Q1114</f>
        <v>169</v>
      </c>
      <c r="S1114" s="35">
        <f>M1114+Q1114</f>
        <v>0</v>
      </c>
      <c r="T1114" s="36"/>
      <c r="U1114" s="36"/>
      <c r="V1114" s="36"/>
      <c r="W1114" s="37"/>
      <c r="X1114" s="35">
        <f>R1114+T1114+U1114+V1114+W1114</f>
        <v>169</v>
      </c>
      <c r="Y1114" s="35">
        <f>S1114+W1114</f>
        <v>0</v>
      </c>
    </row>
    <row r="1115" spans="1:25" s="100" customFormat="1" ht="50.25" hidden="1">
      <c r="A1115" s="42" t="s">
        <v>581</v>
      </c>
      <c r="B1115" s="33" t="s">
        <v>236</v>
      </c>
      <c r="C1115" s="33" t="s">
        <v>21</v>
      </c>
      <c r="D1115" s="33" t="s">
        <v>582</v>
      </c>
      <c r="E1115" s="33"/>
      <c r="F1115" s="93"/>
      <c r="G1115" s="93"/>
      <c r="H1115" s="146"/>
      <c r="I1115" s="146"/>
      <c r="J1115" s="146"/>
      <c r="K1115" s="146"/>
      <c r="L1115" s="146"/>
      <c r="M1115" s="146"/>
      <c r="N1115" s="146"/>
      <c r="O1115" s="146"/>
      <c r="P1115" s="146"/>
      <c r="Q1115" s="146"/>
      <c r="R1115" s="146"/>
      <c r="S1115" s="146"/>
      <c r="T1115" s="146"/>
      <c r="U1115" s="146"/>
      <c r="V1115" s="146"/>
      <c r="W1115" s="146"/>
      <c r="X1115" s="146"/>
      <c r="Y1115" s="146"/>
    </row>
    <row r="1116" spans="1:25" s="100" customFormat="1" ht="50.25" hidden="1">
      <c r="A1116" s="42" t="s">
        <v>99</v>
      </c>
      <c r="B1116" s="33" t="s">
        <v>236</v>
      </c>
      <c r="C1116" s="33" t="s">
        <v>21</v>
      </c>
      <c r="D1116" s="33" t="s">
        <v>582</v>
      </c>
      <c r="E1116" s="40">
        <v>600</v>
      </c>
      <c r="F1116" s="93"/>
      <c r="G1116" s="93"/>
      <c r="H1116" s="146"/>
      <c r="I1116" s="146"/>
      <c r="J1116" s="146"/>
      <c r="K1116" s="146"/>
      <c r="L1116" s="146"/>
      <c r="M1116" s="146"/>
      <c r="N1116" s="146"/>
      <c r="O1116" s="146"/>
      <c r="P1116" s="146"/>
      <c r="Q1116" s="146"/>
      <c r="R1116" s="146"/>
      <c r="S1116" s="146"/>
      <c r="T1116" s="146"/>
      <c r="U1116" s="146"/>
      <c r="V1116" s="146"/>
      <c r="W1116" s="146"/>
      <c r="X1116" s="146"/>
      <c r="Y1116" s="146"/>
    </row>
    <row r="1117" spans="1:25" s="177" customFormat="1" ht="20.25" hidden="1">
      <c r="A1117" s="72" t="s">
        <v>181</v>
      </c>
      <c r="B1117" s="64" t="s">
        <v>236</v>
      </c>
      <c r="C1117" s="64" t="s">
        <v>21</v>
      </c>
      <c r="D1117" s="64" t="s">
        <v>582</v>
      </c>
      <c r="E1117" s="66">
        <v>610</v>
      </c>
      <c r="F1117" s="146"/>
      <c r="G1117" s="146"/>
      <c r="H1117" s="56"/>
      <c r="I1117" s="56"/>
      <c r="J1117" s="56"/>
      <c r="K1117" s="56"/>
      <c r="L1117" s="56">
        <f>F1117+H1117+I1117+J1117+K1117</f>
        <v>0</v>
      </c>
      <c r="M1117" s="56">
        <f>G1117+K1117</f>
        <v>0</v>
      </c>
      <c r="N1117" s="56"/>
      <c r="O1117" s="56"/>
      <c r="P1117" s="56"/>
      <c r="Q1117" s="56"/>
      <c r="R1117" s="56">
        <f>L1117+N1117+O1117+P1117+Q1117</f>
        <v>0</v>
      </c>
      <c r="S1117" s="56">
        <f>M1117+Q1117</f>
        <v>0</v>
      </c>
      <c r="T1117" s="56"/>
      <c r="U1117" s="56"/>
      <c r="V1117" s="56"/>
      <c r="W1117" s="56"/>
      <c r="X1117" s="56">
        <f>R1117+T1117+U1117+V1117+W1117</f>
        <v>0</v>
      </c>
      <c r="Y1117" s="56">
        <f>S1117+W1117</f>
        <v>0</v>
      </c>
    </row>
    <row r="1118" spans="1:25" s="177" customFormat="1" ht="20.25" hidden="1">
      <c r="A1118" s="72" t="s">
        <v>583</v>
      </c>
      <c r="B1118" s="64" t="s">
        <v>236</v>
      </c>
      <c r="C1118" s="64" t="s">
        <v>21</v>
      </c>
      <c r="D1118" s="64" t="s">
        <v>584</v>
      </c>
      <c r="E1118" s="64"/>
      <c r="F1118" s="56">
        <f>F1119</f>
        <v>0</v>
      </c>
      <c r="G1118" s="56">
        <f>G1119</f>
        <v>0</v>
      </c>
      <c r="H1118" s="56">
        <f t="shared" ref="H1118:W1119" si="895">H1119</f>
        <v>0</v>
      </c>
      <c r="I1118" s="56">
        <f t="shared" si="895"/>
        <v>0</v>
      </c>
      <c r="J1118" s="56">
        <f t="shared" si="895"/>
        <v>0</v>
      </c>
      <c r="K1118" s="56">
        <f t="shared" si="895"/>
        <v>0</v>
      </c>
      <c r="L1118" s="56">
        <f t="shared" si="895"/>
        <v>0</v>
      </c>
      <c r="M1118" s="56">
        <f t="shared" si="895"/>
        <v>0</v>
      </c>
      <c r="N1118" s="56">
        <f t="shared" si="895"/>
        <v>0</v>
      </c>
      <c r="O1118" s="56">
        <f t="shared" si="895"/>
        <v>0</v>
      </c>
      <c r="P1118" s="56">
        <f t="shared" si="895"/>
        <v>0</v>
      </c>
      <c r="Q1118" s="56">
        <f t="shared" si="895"/>
        <v>0</v>
      </c>
      <c r="R1118" s="56">
        <f t="shared" si="895"/>
        <v>0</v>
      </c>
      <c r="S1118" s="56">
        <f t="shared" si="895"/>
        <v>0</v>
      </c>
      <c r="T1118" s="56">
        <f t="shared" si="895"/>
        <v>0</v>
      </c>
      <c r="U1118" s="56">
        <f t="shared" si="895"/>
        <v>0</v>
      </c>
      <c r="V1118" s="56">
        <f t="shared" si="895"/>
        <v>0</v>
      </c>
      <c r="W1118" s="56">
        <f t="shared" si="895"/>
        <v>0</v>
      </c>
      <c r="X1118" s="56">
        <f t="shared" ref="T1118:Y1119" si="896">X1119</f>
        <v>0</v>
      </c>
      <c r="Y1118" s="56">
        <f t="shared" si="896"/>
        <v>0</v>
      </c>
    </row>
    <row r="1119" spans="1:25" s="177" customFormat="1" ht="33.75" hidden="1">
      <c r="A1119" s="72" t="s">
        <v>273</v>
      </c>
      <c r="B1119" s="64" t="s">
        <v>236</v>
      </c>
      <c r="C1119" s="64" t="s">
        <v>21</v>
      </c>
      <c r="D1119" s="64" t="s">
        <v>584</v>
      </c>
      <c r="E1119" s="66">
        <v>400</v>
      </c>
      <c r="F1119" s="56">
        <f>F1120</f>
        <v>0</v>
      </c>
      <c r="G1119" s="56">
        <f>G1120</f>
        <v>0</v>
      </c>
      <c r="H1119" s="56">
        <f t="shared" si="895"/>
        <v>0</v>
      </c>
      <c r="I1119" s="56">
        <f t="shared" si="895"/>
        <v>0</v>
      </c>
      <c r="J1119" s="56">
        <f t="shared" si="895"/>
        <v>0</v>
      </c>
      <c r="K1119" s="56">
        <f t="shared" si="895"/>
        <v>0</v>
      </c>
      <c r="L1119" s="56">
        <f t="shared" si="895"/>
        <v>0</v>
      </c>
      <c r="M1119" s="56">
        <f t="shared" si="895"/>
        <v>0</v>
      </c>
      <c r="N1119" s="56">
        <f t="shared" si="895"/>
        <v>0</v>
      </c>
      <c r="O1119" s="56">
        <f t="shared" si="895"/>
        <v>0</v>
      </c>
      <c r="P1119" s="56">
        <f t="shared" si="895"/>
        <v>0</v>
      </c>
      <c r="Q1119" s="56">
        <f t="shared" si="895"/>
        <v>0</v>
      </c>
      <c r="R1119" s="56">
        <f t="shared" si="895"/>
        <v>0</v>
      </c>
      <c r="S1119" s="56">
        <f t="shared" si="895"/>
        <v>0</v>
      </c>
      <c r="T1119" s="56">
        <f t="shared" si="896"/>
        <v>0</v>
      </c>
      <c r="U1119" s="56">
        <f t="shared" si="896"/>
        <v>0</v>
      </c>
      <c r="V1119" s="56">
        <f t="shared" si="896"/>
        <v>0</v>
      </c>
      <c r="W1119" s="56">
        <f t="shared" si="896"/>
        <v>0</v>
      </c>
      <c r="X1119" s="56">
        <f t="shared" si="896"/>
        <v>0</v>
      </c>
      <c r="Y1119" s="56">
        <f t="shared" si="896"/>
        <v>0</v>
      </c>
    </row>
    <row r="1120" spans="1:25" s="177" customFormat="1" ht="20.25" hidden="1">
      <c r="A1120" s="72" t="s">
        <v>271</v>
      </c>
      <c r="B1120" s="64" t="s">
        <v>236</v>
      </c>
      <c r="C1120" s="64" t="s">
        <v>21</v>
      </c>
      <c r="D1120" s="64" t="s">
        <v>584</v>
      </c>
      <c r="E1120" s="66">
        <v>410</v>
      </c>
      <c r="F1120" s="56"/>
      <c r="G1120" s="56"/>
      <c r="H1120" s="56"/>
      <c r="I1120" s="56"/>
      <c r="J1120" s="56"/>
      <c r="K1120" s="56"/>
      <c r="L1120" s="56">
        <f>F1120+H1120+I1120+J1120+K1120</f>
        <v>0</v>
      </c>
      <c r="M1120" s="56">
        <f>G1120+K1120</f>
        <v>0</v>
      </c>
      <c r="N1120" s="56"/>
      <c r="O1120" s="56"/>
      <c r="P1120" s="56"/>
      <c r="Q1120" s="56"/>
      <c r="R1120" s="56">
        <f>L1120+N1120+O1120+P1120+Q1120</f>
        <v>0</v>
      </c>
      <c r="S1120" s="56">
        <f>M1120+Q1120</f>
        <v>0</v>
      </c>
      <c r="T1120" s="56"/>
      <c r="U1120" s="56"/>
      <c r="V1120" s="56"/>
      <c r="W1120" s="56"/>
      <c r="X1120" s="56">
        <f>R1120+T1120+U1120+V1120+W1120</f>
        <v>0</v>
      </c>
      <c r="Y1120" s="56">
        <f>S1120+W1120</f>
        <v>0</v>
      </c>
    </row>
    <row r="1121" spans="1:25" s="177" customFormat="1" ht="20.25" hidden="1">
      <c r="A1121" s="72" t="s">
        <v>585</v>
      </c>
      <c r="B1121" s="64" t="s">
        <v>236</v>
      </c>
      <c r="C1121" s="64" t="s">
        <v>21</v>
      </c>
      <c r="D1121" s="64" t="s">
        <v>586</v>
      </c>
      <c r="E1121" s="64"/>
      <c r="F1121" s="56">
        <f>F1122</f>
        <v>0</v>
      </c>
      <c r="G1121" s="56">
        <f>G1122</f>
        <v>0</v>
      </c>
      <c r="H1121" s="56">
        <f t="shared" ref="H1121:W1122" si="897">H1122</f>
        <v>0</v>
      </c>
      <c r="I1121" s="56">
        <f t="shared" si="897"/>
        <v>0</v>
      </c>
      <c r="J1121" s="56">
        <f t="shared" si="897"/>
        <v>0</v>
      </c>
      <c r="K1121" s="56">
        <f t="shared" si="897"/>
        <v>0</v>
      </c>
      <c r="L1121" s="56">
        <f t="shared" si="897"/>
        <v>0</v>
      </c>
      <c r="M1121" s="56">
        <f t="shared" si="897"/>
        <v>0</v>
      </c>
      <c r="N1121" s="56">
        <f t="shared" si="897"/>
        <v>0</v>
      </c>
      <c r="O1121" s="56">
        <f t="shared" si="897"/>
        <v>0</v>
      </c>
      <c r="P1121" s="56">
        <f t="shared" si="897"/>
        <v>0</v>
      </c>
      <c r="Q1121" s="56">
        <f t="shared" si="897"/>
        <v>0</v>
      </c>
      <c r="R1121" s="56">
        <f t="shared" si="897"/>
        <v>0</v>
      </c>
      <c r="S1121" s="56">
        <f t="shared" si="897"/>
        <v>0</v>
      </c>
      <c r="T1121" s="56">
        <f t="shared" si="897"/>
        <v>0</v>
      </c>
      <c r="U1121" s="56">
        <f t="shared" si="897"/>
        <v>0</v>
      </c>
      <c r="V1121" s="56">
        <f t="shared" si="897"/>
        <v>0</v>
      </c>
      <c r="W1121" s="56">
        <f t="shared" si="897"/>
        <v>0</v>
      </c>
      <c r="X1121" s="56">
        <f t="shared" ref="T1121:Y1122" si="898">X1122</f>
        <v>0</v>
      </c>
      <c r="Y1121" s="56">
        <f t="shared" si="898"/>
        <v>0</v>
      </c>
    </row>
    <row r="1122" spans="1:25" s="177" customFormat="1" ht="50.25" hidden="1">
      <c r="A1122" s="80" t="s">
        <v>99</v>
      </c>
      <c r="B1122" s="64" t="s">
        <v>236</v>
      </c>
      <c r="C1122" s="64" t="s">
        <v>21</v>
      </c>
      <c r="D1122" s="64" t="s">
        <v>586</v>
      </c>
      <c r="E1122" s="66">
        <v>600</v>
      </c>
      <c r="F1122" s="56">
        <f>F1123</f>
        <v>0</v>
      </c>
      <c r="G1122" s="56">
        <f>G1123</f>
        <v>0</v>
      </c>
      <c r="H1122" s="56">
        <f t="shared" si="897"/>
        <v>0</v>
      </c>
      <c r="I1122" s="56">
        <f t="shared" si="897"/>
        <v>0</v>
      </c>
      <c r="J1122" s="56">
        <f t="shared" si="897"/>
        <v>0</v>
      </c>
      <c r="K1122" s="56">
        <f t="shared" si="897"/>
        <v>0</v>
      </c>
      <c r="L1122" s="56">
        <f t="shared" si="897"/>
        <v>0</v>
      </c>
      <c r="M1122" s="56">
        <f t="shared" si="897"/>
        <v>0</v>
      </c>
      <c r="N1122" s="56">
        <f t="shared" si="897"/>
        <v>0</v>
      </c>
      <c r="O1122" s="56">
        <f t="shared" si="897"/>
        <v>0</v>
      </c>
      <c r="P1122" s="56">
        <f t="shared" si="897"/>
        <v>0</v>
      </c>
      <c r="Q1122" s="56">
        <f t="shared" si="897"/>
        <v>0</v>
      </c>
      <c r="R1122" s="56">
        <f t="shared" si="897"/>
        <v>0</v>
      </c>
      <c r="S1122" s="56">
        <f t="shared" si="897"/>
        <v>0</v>
      </c>
      <c r="T1122" s="56">
        <f t="shared" si="898"/>
        <v>0</v>
      </c>
      <c r="U1122" s="56">
        <f t="shared" si="898"/>
        <v>0</v>
      </c>
      <c r="V1122" s="56">
        <f t="shared" si="898"/>
        <v>0</v>
      </c>
      <c r="W1122" s="56">
        <f t="shared" si="898"/>
        <v>0</v>
      </c>
      <c r="X1122" s="56">
        <f t="shared" si="898"/>
        <v>0</v>
      </c>
      <c r="Y1122" s="56">
        <f t="shared" si="898"/>
        <v>0</v>
      </c>
    </row>
    <row r="1123" spans="1:25" s="177" customFormat="1" ht="20.25" hidden="1">
      <c r="A1123" s="80" t="s">
        <v>100</v>
      </c>
      <c r="B1123" s="64" t="s">
        <v>236</v>
      </c>
      <c r="C1123" s="64" t="s">
        <v>21</v>
      </c>
      <c r="D1123" s="64" t="s">
        <v>586</v>
      </c>
      <c r="E1123" s="66">
        <v>620</v>
      </c>
      <c r="F1123" s="56"/>
      <c r="G1123" s="56"/>
      <c r="H1123" s="56"/>
      <c r="I1123" s="56"/>
      <c r="J1123" s="56"/>
      <c r="K1123" s="56"/>
      <c r="L1123" s="56">
        <f>F1123+H1123+I1123+J1123+K1123</f>
        <v>0</v>
      </c>
      <c r="M1123" s="56">
        <f>G1123+K1123</f>
        <v>0</v>
      </c>
      <c r="N1123" s="56"/>
      <c r="O1123" s="56"/>
      <c r="P1123" s="56"/>
      <c r="Q1123" s="56"/>
      <c r="R1123" s="56">
        <f>L1123+N1123+O1123+P1123+Q1123</f>
        <v>0</v>
      </c>
      <c r="S1123" s="56">
        <f>M1123+Q1123</f>
        <v>0</v>
      </c>
      <c r="T1123" s="56"/>
      <c r="U1123" s="56"/>
      <c r="V1123" s="56"/>
      <c r="W1123" s="56"/>
      <c r="X1123" s="56">
        <f>R1123+T1123+U1123+V1123+W1123</f>
        <v>0</v>
      </c>
      <c r="Y1123" s="56">
        <f>S1123+W1123</f>
        <v>0</v>
      </c>
    </row>
    <row r="1124" spans="1:25" s="177" customFormat="1" ht="83.25" hidden="1">
      <c r="A1124" s="80" t="s">
        <v>495</v>
      </c>
      <c r="B1124" s="81" t="s">
        <v>236</v>
      </c>
      <c r="C1124" s="81" t="s">
        <v>21</v>
      </c>
      <c r="D1124" s="81" t="s">
        <v>496</v>
      </c>
      <c r="E1124" s="64"/>
      <c r="F1124" s="56">
        <f>F1125</f>
        <v>0</v>
      </c>
      <c r="G1124" s="56">
        <f>G1125</f>
        <v>0</v>
      </c>
      <c r="H1124" s="56">
        <f t="shared" ref="H1124:Y1124" si="899">H1125</f>
        <v>0</v>
      </c>
      <c r="I1124" s="56">
        <f t="shared" si="899"/>
        <v>0</v>
      </c>
      <c r="J1124" s="56">
        <f t="shared" si="899"/>
        <v>0</v>
      </c>
      <c r="K1124" s="56">
        <f t="shared" si="899"/>
        <v>0</v>
      </c>
      <c r="L1124" s="56">
        <f t="shared" si="899"/>
        <v>0</v>
      </c>
      <c r="M1124" s="56">
        <f t="shared" si="899"/>
        <v>0</v>
      </c>
      <c r="N1124" s="56">
        <f t="shared" si="899"/>
        <v>0</v>
      </c>
      <c r="O1124" s="56">
        <f t="shared" si="899"/>
        <v>0</v>
      </c>
      <c r="P1124" s="56">
        <f t="shared" si="899"/>
        <v>0</v>
      </c>
      <c r="Q1124" s="56">
        <f t="shared" si="899"/>
        <v>0</v>
      </c>
      <c r="R1124" s="56">
        <f t="shared" si="899"/>
        <v>0</v>
      </c>
      <c r="S1124" s="56">
        <f t="shared" si="899"/>
        <v>0</v>
      </c>
      <c r="T1124" s="56">
        <f t="shared" si="899"/>
        <v>0</v>
      </c>
      <c r="U1124" s="56">
        <f t="shared" si="899"/>
        <v>0</v>
      </c>
      <c r="V1124" s="56">
        <f t="shared" si="899"/>
        <v>0</v>
      </c>
      <c r="W1124" s="56">
        <f t="shared" si="899"/>
        <v>0</v>
      </c>
      <c r="X1124" s="56">
        <f t="shared" si="899"/>
        <v>0</v>
      </c>
      <c r="Y1124" s="56">
        <f t="shared" si="899"/>
        <v>0</v>
      </c>
    </row>
    <row r="1125" spans="1:25" s="177" customFormat="1" ht="50.25" hidden="1">
      <c r="A1125" s="80" t="s">
        <v>99</v>
      </c>
      <c r="B1125" s="81" t="s">
        <v>236</v>
      </c>
      <c r="C1125" s="81" t="s">
        <v>21</v>
      </c>
      <c r="D1125" s="81" t="s">
        <v>496</v>
      </c>
      <c r="E1125" s="66">
        <v>600</v>
      </c>
      <c r="F1125" s="56">
        <f>F1126+F1127</f>
        <v>0</v>
      </c>
      <c r="G1125" s="56">
        <f>G1126+G1127</f>
        <v>0</v>
      </c>
      <c r="H1125" s="56">
        <f t="shared" ref="H1125:M1125" si="900">H1126+H1127</f>
        <v>0</v>
      </c>
      <c r="I1125" s="56">
        <f t="shared" si="900"/>
        <v>0</v>
      </c>
      <c r="J1125" s="56">
        <f t="shared" si="900"/>
        <v>0</v>
      </c>
      <c r="K1125" s="56">
        <f t="shared" si="900"/>
        <v>0</v>
      </c>
      <c r="L1125" s="56">
        <f t="shared" si="900"/>
        <v>0</v>
      </c>
      <c r="M1125" s="56">
        <f t="shared" si="900"/>
        <v>0</v>
      </c>
      <c r="N1125" s="56">
        <f t="shared" ref="N1125:S1125" si="901">N1126+N1127</f>
        <v>0</v>
      </c>
      <c r="O1125" s="56">
        <f t="shared" si="901"/>
        <v>0</v>
      </c>
      <c r="P1125" s="56">
        <f t="shared" si="901"/>
        <v>0</v>
      </c>
      <c r="Q1125" s="56">
        <f t="shared" si="901"/>
        <v>0</v>
      </c>
      <c r="R1125" s="56">
        <f t="shared" si="901"/>
        <v>0</v>
      </c>
      <c r="S1125" s="56">
        <f t="shared" si="901"/>
        <v>0</v>
      </c>
      <c r="T1125" s="56">
        <f t="shared" ref="T1125:Y1125" si="902">T1126+T1127</f>
        <v>0</v>
      </c>
      <c r="U1125" s="56">
        <f t="shared" si="902"/>
        <v>0</v>
      </c>
      <c r="V1125" s="56">
        <f t="shared" si="902"/>
        <v>0</v>
      </c>
      <c r="W1125" s="56">
        <f t="shared" si="902"/>
        <v>0</v>
      </c>
      <c r="X1125" s="56">
        <f t="shared" si="902"/>
        <v>0</v>
      </c>
      <c r="Y1125" s="56">
        <f t="shared" si="902"/>
        <v>0</v>
      </c>
    </row>
    <row r="1126" spans="1:25" s="177" customFormat="1" ht="20.25" hidden="1">
      <c r="A1126" s="80" t="s">
        <v>181</v>
      </c>
      <c r="B1126" s="81" t="s">
        <v>236</v>
      </c>
      <c r="C1126" s="81" t="s">
        <v>21</v>
      </c>
      <c r="D1126" s="81" t="s">
        <v>496</v>
      </c>
      <c r="E1126" s="66">
        <v>610</v>
      </c>
      <c r="F1126" s="56"/>
      <c r="G1126" s="56"/>
      <c r="H1126" s="56"/>
      <c r="I1126" s="56"/>
      <c r="J1126" s="56"/>
      <c r="K1126" s="56"/>
      <c r="L1126" s="56">
        <f>F1126+H1126+I1126+J1126+K1126</f>
        <v>0</v>
      </c>
      <c r="M1126" s="56">
        <f>G1126+K1126</f>
        <v>0</v>
      </c>
      <c r="N1126" s="56"/>
      <c r="O1126" s="56"/>
      <c r="P1126" s="56"/>
      <c r="Q1126" s="56"/>
      <c r="R1126" s="56">
        <f>L1126+N1126+O1126+P1126+Q1126</f>
        <v>0</v>
      </c>
      <c r="S1126" s="56">
        <f>M1126+Q1126</f>
        <v>0</v>
      </c>
      <c r="T1126" s="56"/>
      <c r="U1126" s="56"/>
      <c r="V1126" s="56"/>
      <c r="W1126" s="56"/>
      <c r="X1126" s="56">
        <f>R1126+T1126+U1126+V1126+W1126</f>
        <v>0</v>
      </c>
      <c r="Y1126" s="56">
        <f>S1126+W1126</f>
        <v>0</v>
      </c>
    </row>
    <row r="1127" spans="1:25" s="177" customFormat="1" ht="20.25" hidden="1">
      <c r="A1127" s="80" t="s">
        <v>100</v>
      </c>
      <c r="B1127" s="81" t="s">
        <v>236</v>
      </c>
      <c r="C1127" s="81" t="s">
        <v>21</v>
      </c>
      <c r="D1127" s="81" t="s">
        <v>496</v>
      </c>
      <c r="E1127" s="66">
        <v>620</v>
      </c>
      <c r="F1127" s="56"/>
      <c r="G1127" s="56"/>
      <c r="H1127" s="56"/>
      <c r="I1127" s="56"/>
      <c r="J1127" s="56"/>
      <c r="K1127" s="56"/>
      <c r="L1127" s="56">
        <f>F1127+H1127+I1127+J1127+K1127</f>
        <v>0</v>
      </c>
      <c r="M1127" s="56">
        <f>G1127+K1127</f>
        <v>0</v>
      </c>
      <c r="N1127" s="56"/>
      <c r="O1127" s="56"/>
      <c r="P1127" s="56"/>
      <c r="Q1127" s="56"/>
      <c r="R1127" s="56">
        <f>L1127+N1127+O1127+P1127+Q1127</f>
        <v>0</v>
      </c>
      <c r="S1127" s="56">
        <f>M1127+Q1127</f>
        <v>0</v>
      </c>
      <c r="T1127" s="56"/>
      <c r="U1127" s="56"/>
      <c r="V1127" s="56"/>
      <c r="W1127" s="56"/>
      <c r="X1127" s="56">
        <f>R1127+T1127+U1127+V1127+W1127</f>
        <v>0</v>
      </c>
      <c r="Y1127" s="56">
        <f>S1127+W1127</f>
        <v>0</v>
      </c>
    </row>
    <row r="1128" spans="1:25" s="177" customFormat="1" ht="20.25" hidden="1">
      <c r="A1128" s="80" t="s">
        <v>587</v>
      </c>
      <c r="B1128" s="81" t="s">
        <v>236</v>
      </c>
      <c r="C1128" s="81" t="s">
        <v>21</v>
      </c>
      <c r="D1128" s="81" t="s">
        <v>588</v>
      </c>
      <c r="E1128" s="64"/>
      <c r="F1128" s="56">
        <f>F1129</f>
        <v>0</v>
      </c>
      <c r="G1128" s="56">
        <f>G1129</f>
        <v>0</v>
      </c>
      <c r="H1128" s="56">
        <f t="shared" ref="H1128:W1129" si="903">H1129</f>
        <v>0</v>
      </c>
      <c r="I1128" s="56">
        <f t="shared" si="903"/>
        <v>0</v>
      </c>
      <c r="J1128" s="56">
        <f t="shared" si="903"/>
        <v>0</v>
      </c>
      <c r="K1128" s="56">
        <f t="shared" si="903"/>
        <v>0</v>
      </c>
      <c r="L1128" s="56">
        <f t="shared" si="903"/>
        <v>0</v>
      </c>
      <c r="M1128" s="56">
        <f t="shared" si="903"/>
        <v>0</v>
      </c>
      <c r="N1128" s="56">
        <f t="shared" si="903"/>
        <v>0</v>
      </c>
      <c r="O1128" s="56">
        <f t="shared" si="903"/>
        <v>0</v>
      </c>
      <c r="P1128" s="56">
        <f t="shared" si="903"/>
        <v>0</v>
      </c>
      <c r="Q1128" s="56">
        <f t="shared" si="903"/>
        <v>0</v>
      </c>
      <c r="R1128" s="56">
        <f t="shared" si="903"/>
        <v>0</v>
      </c>
      <c r="S1128" s="56">
        <f t="shared" si="903"/>
        <v>0</v>
      </c>
      <c r="T1128" s="56">
        <f t="shared" si="903"/>
        <v>0</v>
      </c>
      <c r="U1128" s="56">
        <f t="shared" si="903"/>
        <v>0</v>
      </c>
      <c r="V1128" s="56">
        <f t="shared" si="903"/>
        <v>0</v>
      </c>
      <c r="W1128" s="56">
        <f t="shared" si="903"/>
        <v>0</v>
      </c>
      <c r="X1128" s="56">
        <f t="shared" ref="T1128:Y1129" si="904">X1129</f>
        <v>0</v>
      </c>
      <c r="Y1128" s="56">
        <f t="shared" si="904"/>
        <v>0</v>
      </c>
    </row>
    <row r="1129" spans="1:25" s="177" customFormat="1" ht="50.25" hidden="1">
      <c r="A1129" s="80" t="s">
        <v>99</v>
      </c>
      <c r="B1129" s="81" t="s">
        <v>236</v>
      </c>
      <c r="C1129" s="81" t="s">
        <v>21</v>
      </c>
      <c r="D1129" s="81" t="s">
        <v>588</v>
      </c>
      <c r="E1129" s="66">
        <v>600</v>
      </c>
      <c r="F1129" s="56">
        <f>F1130</f>
        <v>0</v>
      </c>
      <c r="G1129" s="56">
        <f>G1130</f>
        <v>0</v>
      </c>
      <c r="H1129" s="56">
        <f t="shared" si="903"/>
        <v>0</v>
      </c>
      <c r="I1129" s="56">
        <f t="shared" si="903"/>
        <v>0</v>
      </c>
      <c r="J1129" s="56">
        <f t="shared" si="903"/>
        <v>0</v>
      </c>
      <c r="K1129" s="56">
        <f t="shared" si="903"/>
        <v>0</v>
      </c>
      <c r="L1129" s="56">
        <f t="shared" si="903"/>
        <v>0</v>
      </c>
      <c r="M1129" s="56">
        <f t="shared" si="903"/>
        <v>0</v>
      </c>
      <c r="N1129" s="56">
        <f t="shared" si="903"/>
        <v>0</v>
      </c>
      <c r="O1129" s="56">
        <f t="shared" si="903"/>
        <v>0</v>
      </c>
      <c r="P1129" s="56">
        <f t="shared" si="903"/>
        <v>0</v>
      </c>
      <c r="Q1129" s="56">
        <f t="shared" si="903"/>
        <v>0</v>
      </c>
      <c r="R1129" s="56">
        <f t="shared" si="903"/>
        <v>0</v>
      </c>
      <c r="S1129" s="56">
        <f t="shared" si="903"/>
        <v>0</v>
      </c>
      <c r="T1129" s="56">
        <f t="shared" si="904"/>
        <v>0</v>
      </c>
      <c r="U1129" s="56">
        <f t="shared" si="904"/>
        <v>0</v>
      </c>
      <c r="V1129" s="56">
        <f t="shared" si="904"/>
        <v>0</v>
      </c>
      <c r="W1129" s="56">
        <f t="shared" si="904"/>
        <v>0</v>
      </c>
      <c r="X1129" s="56">
        <f t="shared" si="904"/>
        <v>0</v>
      </c>
      <c r="Y1129" s="56">
        <f t="shared" si="904"/>
        <v>0</v>
      </c>
    </row>
    <row r="1130" spans="1:25" s="177" customFormat="1" ht="20.25" hidden="1">
      <c r="A1130" s="80" t="s">
        <v>181</v>
      </c>
      <c r="B1130" s="81" t="s">
        <v>236</v>
      </c>
      <c r="C1130" s="81" t="s">
        <v>21</v>
      </c>
      <c r="D1130" s="81" t="s">
        <v>588</v>
      </c>
      <c r="E1130" s="66">
        <v>610</v>
      </c>
      <c r="F1130" s="56"/>
      <c r="G1130" s="56"/>
      <c r="H1130" s="56"/>
      <c r="I1130" s="56"/>
      <c r="J1130" s="56"/>
      <c r="K1130" s="56"/>
      <c r="L1130" s="56">
        <f>F1130+H1130+I1130+J1130+K1130</f>
        <v>0</v>
      </c>
      <c r="M1130" s="56">
        <f>G1130+K1130</f>
        <v>0</v>
      </c>
      <c r="N1130" s="56"/>
      <c r="O1130" s="56"/>
      <c r="P1130" s="56"/>
      <c r="Q1130" s="56"/>
      <c r="R1130" s="56">
        <f>L1130+N1130+O1130+P1130+Q1130</f>
        <v>0</v>
      </c>
      <c r="S1130" s="56">
        <f>M1130+Q1130</f>
        <v>0</v>
      </c>
      <c r="T1130" s="56"/>
      <c r="U1130" s="56"/>
      <c r="V1130" s="56"/>
      <c r="W1130" s="56"/>
      <c r="X1130" s="56">
        <f>R1130+T1130+U1130+V1130+W1130</f>
        <v>0</v>
      </c>
      <c r="Y1130" s="56">
        <f>S1130+W1130</f>
        <v>0</v>
      </c>
    </row>
    <row r="1131" spans="1:25" s="177" customFormat="1" ht="99.75" hidden="1">
      <c r="A1131" s="80" t="s">
        <v>89</v>
      </c>
      <c r="B1131" s="183" t="s">
        <v>236</v>
      </c>
      <c r="C1131" s="183" t="s">
        <v>21</v>
      </c>
      <c r="D1131" s="73" t="s">
        <v>90</v>
      </c>
      <c r="E1131" s="183"/>
      <c r="F1131" s="149">
        <f>F1132</f>
        <v>0</v>
      </c>
      <c r="G1131" s="56"/>
      <c r="H1131" s="149">
        <f t="shared" ref="H1131:Y1131" si="905">H1132</f>
        <v>0</v>
      </c>
      <c r="I1131" s="149">
        <f t="shared" si="905"/>
        <v>0</v>
      </c>
      <c r="J1131" s="149">
        <f t="shared" si="905"/>
        <v>0</v>
      </c>
      <c r="K1131" s="149">
        <f t="shared" si="905"/>
        <v>0</v>
      </c>
      <c r="L1131" s="149">
        <f t="shared" si="905"/>
        <v>0</v>
      </c>
      <c r="M1131" s="149">
        <f t="shared" si="905"/>
        <v>0</v>
      </c>
      <c r="N1131" s="149">
        <f t="shared" si="905"/>
        <v>0</v>
      </c>
      <c r="O1131" s="149">
        <f t="shared" si="905"/>
        <v>0</v>
      </c>
      <c r="P1131" s="149">
        <f t="shared" si="905"/>
        <v>0</v>
      </c>
      <c r="Q1131" s="149">
        <f t="shared" si="905"/>
        <v>0</v>
      </c>
      <c r="R1131" s="149">
        <f t="shared" si="905"/>
        <v>0</v>
      </c>
      <c r="S1131" s="149">
        <f t="shared" si="905"/>
        <v>0</v>
      </c>
      <c r="T1131" s="149">
        <f t="shared" si="905"/>
        <v>0</v>
      </c>
      <c r="U1131" s="149">
        <f t="shared" si="905"/>
        <v>0</v>
      </c>
      <c r="V1131" s="149">
        <f t="shared" si="905"/>
        <v>0</v>
      </c>
      <c r="W1131" s="149">
        <f t="shared" si="905"/>
        <v>0</v>
      </c>
      <c r="X1131" s="149">
        <f t="shared" si="905"/>
        <v>0</v>
      </c>
      <c r="Y1131" s="149">
        <f t="shared" si="905"/>
        <v>0</v>
      </c>
    </row>
    <row r="1132" spans="1:25" s="100" customFormat="1" ht="20.25" hidden="1">
      <c r="A1132" s="120" t="s">
        <v>85</v>
      </c>
      <c r="B1132" s="147" t="s">
        <v>236</v>
      </c>
      <c r="C1132" s="147" t="s">
        <v>21</v>
      </c>
      <c r="D1132" s="38" t="s">
        <v>91</v>
      </c>
      <c r="E1132" s="147"/>
      <c r="F1132" s="148">
        <f>F1136+F1133</f>
        <v>0</v>
      </c>
      <c r="G1132" s="35"/>
      <c r="H1132" s="149">
        <f t="shared" ref="H1132:M1132" si="906">H1136+H1133</f>
        <v>0</v>
      </c>
      <c r="I1132" s="149">
        <f t="shared" si="906"/>
        <v>0</v>
      </c>
      <c r="J1132" s="149">
        <f t="shared" si="906"/>
        <v>0</v>
      </c>
      <c r="K1132" s="149">
        <f t="shared" si="906"/>
        <v>0</v>
      </c>
      <c r="L1132" s="149">
        <f t="shared" si="906"/>
        <v>0</v>
      </c>
      <c r="M1132" s="149">
        <f t="shared" si="906"/>
        <v>0</v>
      </c>
      <c r="N1132" s="149">
        <f t="shared" ref="N1132:S1132" si="907">N1136+N1133</f>
        <v>0</v>
      </c>
      <c r="O1132" s="149">
        <f t="shared" si="907"/>
        <v>0</v>
      </c>
      <c r="P1132" s="149">
        <f t="shared" si="907"/>
        <v>0</v>
      </c>
      <c r="Q1132" s="149">
        <f t="shared" si="907"/>
        <v>0</v>
      </c>
      <c r="R1132" s="149">
        <f t="shared" si="907"/>
        <v>0</v>
      </c>
      <c r="S1132" s="149">
        <f t="shared" si="907"/>
        <v>0</v>
      </c>
      <c r="T1132" s="149">
        <f t="shared" ref="T1132:Y1132" si="908">T1136+T1133</f>
        <v>0</v>
      </c>
      <c r="U1132" s="149">
        <f t="shared" si="908"/>
        <v>0</v>
      </c>
      <c r="V1132" s="149">
        <f t="shared" si="908"/>
        <v>0</v>
      </c>
      <c r="W1132" s="149">
        <f t="shared" si="908"/>
        <v>0</v>
      </c>
      <c r="X1132" s="149">
        <f t="shared" si="908"/>
        <v>0</v>
      </c>
      <c r="Y1132" s="149">
        <f t="shared" si="908"/>
        <v>0</v>
      </c>
    </row>
    <row r="1133" spans="1:25" s="100" customFormat="1" ht="20.25" hidden="1">
      <c r="A1133" s="150" t="s">
        <v>564</v>
      </c>
      <c r="B1133" s="151" t="s">
        <v>236</v>
      </c>
      <c r="C1133" s="151" t="s">
        <v>21</v>
      </c>
      <c r="D1133" s="152" t="s">
        <v>589</v>
      </c>
      <c r="E1133" s="151"/>
      <c r="F1133" s="148">
        <f>F1134</f>
        <v>0</v>
      </c>
      <c r="G1133" s="35"/>
      <c r="H1133" s="149">
        <f t="shared" ref="H1133:W1134" si="909">H1134</f>
        <v>0</v>
      </c>
      <c r="I1133" s="149">
        <f t="shared" si="909"/>
        <v>0</v>
      </c>
      <c r="J1133" s="149">
        <f t="shared" si="909"/>
        <v>0</v>
      </c>
      <c r="K1133" s="149">
        <f t="shared" si="909"/>
        <v>0</v>
      </c>
      <c r="L1133" s="149">
        <f t="shared" si="909"/>
        <v>0</v>
      </c>
      <c r="M1133" s="149">
        <f t="shared" si="909"/>
        <v>0</v>
      </c>
      <c r="N1133" s="149">
        <f t="shared" si="909"/>
        <v>0</v>
      </c>
      <c r="O1133" s="149">
        <f t="shared" si="909"/>
        <v>0</v>
      </c>
      <c r="P1133" s="149">
        <f t="shared" si="909"/>
        <v>0</v>
      </c>
      <c r="Q1133" s="149">
        <f t="shared" si="909"/>
        <v>0</v>
      </c>
      <c r="R1133" s="149">
        <f t="shared" si="909"/>
        <v>0</v>
      </c>
      <c r="S1133" s="149">
        <f t="shared" si="909"/>
        <v>0</v>
      </c>
      <c r="T1133" s="149">
        <f t="shared" si="909"/>
        <v>0</v>
      </c>
      <c r="U1133" s="149">
        <f t="shared" si="909"/>
        <v>0</v>
      </c>
      <c r="V1133" s="149">
        <f t="shared" si="909"/>
        <v>0</v>
      </c>
      <c r="W1133" s="149">
        <f t="shared" si="909"/>
        <v>0</v>
      </c>
      <c r="X1133" s="149">
        <f t="shared" ref="T1133:Y1134" si="910">X1134</f>
        <v>0</v>
      </c>
      <c r="Y1133" s="149">
        <f t="shared" si="910"/>
        <v>0</v>
      </c>
    </row>
    <row r="1134" spans="1:25" s="100" customFormat="1" ht="31.5" hidden="1">
      <c r="A1134" s="150" t="s">
        <v>99</v>
      </c>
      <c r="B1134" s="151" t="s">
        <v>236</v>
      </c>
      <c r="C1134" s="151" t="s">
        <v>21</v>
      </c>
      <c r="D1134" s="152" t="s">
        <v>589</v>
      </c>
      <c r="E1134" s="153">
        <v>600</v>
      </c>
      <c r="F1134" s="148">
        <f>F1135</f>
        <v>0</v>
      </c>
      <c r="G1134" s="35"/>
      <c r="H1134" s="149">
        <f t="shared" si="909"/>
        <v>0</v>
      </c>
      <c r="I1134" s="149">
        <f t="shared" si="909"/>
        <v>0</v>
      </c>
      <c r="J1134" s="149">
        <f t="shared" si="909"/>
        <v>0</v>
      </c>
      <c r="K1134" s="149">
        <f t="shared" si="909"/>
        <v>0</v>
      </c>
      <c r="L1134" s="149">
        <f t="shared" si="909"/>
        <v>0</v>
      </c>
      <c r="M1134" s="149">
        <f t="shared" si="909"/>
        <v>0</v>
      </c>
      <c r="N1134" s="149">
        <f t="shared" si="909"/>
        <v>0</v>
      </c>
      <c r="O1134" s="149">
        <f t="shared" si="909"/>
        <v>0</v>
      </c>
      <c r="P1134" s="149">
        <f t="shared" si="909"/>
        <v>0</v>
      </c>
      <c r="Q1134" s="149">
        <f t="shared" si="909"/>
        <v>0</v>
      </c>
      <c r="R1134" s="149">
        <f t="shared" si="909"/>
        <v>0</v>
      </c>
      <c r="S1134" s="149">
        <f t="shared" si="909"/>
        <v>0</v>
      </c>
      <c r="T1134" s="149">
        <f t="shared" si="910"/>
        <v>0</v>
      </c>
      <c r="U1134" s="149">
        <f t="shared" si="910"/>
        <v>0</v>
      </c>
      <c r="V1134" s="149">
        <f t="shared" si="910"/>
        <v>0</v>
      </c>
      <c r="W1134" s="149">
        <f t="shared" si="910"/>
        <v>0</v>
      </c>
      <c r="X1134" s="149">
        <f t="shared" si="910"/>
        <v>0</v>
      </c>
      <c r="Y1134" s="149">
        <f t="shared" si="910"/>
        <v>0</v>
      </c>
    </row>
    <row r="1135" spans="1:25" s="177" customFormat="1" ht="20.25" hidden="1">
      <c r="A1135" s="178" t="s">
        <v>181</v>
      </c>
      <c r="B1135" s="179" t="s">
        <v>236</v>
      </c>
      <c r="C1135" s="179" t="s">
        <v>21</v>
      </c>
      <c r="D1135" s="180" t="s">
        <v>589</v>
      </c>
      <c r="E1135" s="179">
        <v>610</v>
      </c>
      <c r="F1135" s="149"/>
      <c r="G1135" s="56"/>
      <c r="H1135" s="56"/>
      <c r="I1135" s="56"/>
      <c r="J1135" s="56"/>
      <c r="K1135" s="56"/>
      <c r="L1135" s="56">
        <f>F1135+H1135+I1135+J1135+K1135</f>
        <v>0</v>
      </c>
      <c r="M1135" s="56">
        <f>G1135+K1135</f>
        <v>0</v>
      </c>
      <c r="N1135" s="56"/>
      <c r="O1135" s="56"/>
      <c r="P1135" s="56"/>
      <c r="Q1135" s="56"/>
      <c r="R1135" s="56">
        <f>L1135+N1135+O1135+P1135+Q1135</f>
        <v>0</v>
      </c>
      <c r="S1135" s="56">
        <f>M1135+Q1135</f>
        <v>0</v>
      </c>
      <c r="T1135" s="56"/>
      <c r="U1135" s="56"/>
      <c r="V1135" s="56"/>
      <c r="W1135" s="56"/>
      <c r="X1135" s="56">
        <f>R1135+T1135+U1135+V1135+W1135</f>
        <v>0</v>
      </c>
      <c r="Y1135" s="56">
        <f>S1135+W1135</f>
        <v>0</v>
      </c>
    </row>
    <row r="1136" spans="1:25" s="177" customFormat="1" ht="31.5" hidden="1">
      <c r="A1136" s="178" t="s">
        <v>568</v>
      </c>
      <c r="B1136" s="179" t="s">
        <v>236</v>
      </c>
      <c r="C1136" s="179" t="s">
        <v>21</v>
      </c>
      <c r="D1136" s="180" t="s">
        <v>590</v>
      </c>
      <c r="E1136" s="179"/>
      <c r="F1136" s="149">
        <f>F1137</f>
        <v>0</v>
      </c>
      <c r="G1136" s="56"/>
      <c r="H1136" s="149">
        <f t="shared" ref="H1136:W1137" si="911">H1137</f>
        <v>0</v>
      </c>
      <c r="I1136" s="149">
        <f t="shared" si="911"/>
        <v>0</v>
      </c>
      <c r="J1136" s="149">
        <f t="shared" si="911"/>
        <v>0</v>
      </c>
      <c r="K1136" s="149">
        <f t="shared" si="911"/>
        <v>0</v>
      </c>
      <c r="L1136" s="149">
        <f t="shared" si="911"/>
        <v>0</v>
      </c>
      <c r="M1136" s="149">
        <f t="shared" si="911"/>
        <v>0</v>
      </c>
      <c r="N1136" s="149">
        <f t="shared" si="911"/>
        <v>0</v>
      </c>
      <c r="O1136" s="149">
        <f t="shared" si="911"/>
        <v>0</v>
      </c>
      <c r="P1136" s="149">
        <f t="shared" si="911"/>
        <v>0</v>
      </c>
      <c r="Q1136" s="149">
        <f t="shared" si="911"/>
        <v>0</v>
      </c>
      <c r="R1136" s="149">
        <f t="shared" si="911"/>
        <v>0</v>
      </c>
      <c r="S1136" s="149">
        <f t="shared" si="911"/>
        <v>0</v>
      </c>
      <c r="T1136" s="149">
        <f t="shared" si="911"/>
        <v>0</v>
      </c>
      <c r="U1136" s="149">
        <f t="shared" si="911"/>
        <v>0</v>
      </c>
      <c r="V1136" s="149">
        <f t="shared" si="911"/>
        <v>0</v>
      </c>
      <c r="W1136" s="149">
        <f t="shared" si="911"/>
        <v>0</v>
      </c>
      <c r="X1136" s="149">
        <f t="shared" ref="T1136:Y1137" si="912">X1137</f>
        <v>0</v>
      </c>
      <c r="Y1136" s="149">
        <f t="shared" si="912"/>
        <v>0</v>
      </c>
    </row>
    <row r="1137" spans="1:25" s="177" customFormat="1" ht="31.5" hidden="1">
      <c r="A1137" s="178" t="s">
        <v>99</v>
      </c>
      <c r="B1137" s="179" t="s">
        <v>236</v>
      </c>
      <c r="C1137" s="179" t="s">
        <v>21</v>
      </c>
      <c r="D1137" s="180" t="s">
        <v>590</v>
      </c>
      <c r="E1137" s="181">
        <v>600</v>
      </c>
      <c r="F1137" s="149">
        <f>F1138</f>
        <v>0</v>
      </c>
      <c r="G1137" s="56"/>
      <c r="H1137" s="149">
        <f t="shared" si="911"/>
        <v>0</v>
      </c>
      <c r="I1137" s="149">
        <f t="shared" si="911"/>
        <v>0</v>
      </c>
      <c r="J1137" s="149">
        <f t="shared" si="911"/>
        <v>0</v>
      </c>
      <c r="K1137" s="149">
        <f t="shared" si="911"/>
        <v>0</v>
      </c>
      <c r="L1137" s="149">
        <f t="shared" si="911"/>
        <v>0</v>
      </c>
      <c r="M1137" s="149">
        <f t="shared" si="911"/>
        <v>0</v>
      </c>
      <c r="N1137" s="149">
        <f t="shared" si="911"/>
        <v>0</v>
      </c>
      <c r="O1137" s="149">
        <f t="shared" si="911"/>
        <v>0</v>
      </c>
      <c r="P1137" s="149">
        <f t="shared" si="911"/>
        <v>0</v>
      </c>
      <c r="Q1137" s="149">
        <f t="shared" si="911"/>
        <v>0</v>
      </c>
      <c r="R1137" s="149">
        <f t="shared" si="911"/>
        <v>0</v>
      </c>
      <c r="S1137" s="149">
        <f t="shared" si="911"/>
        <v>0</v>
      </c>
      <c r="T1137" s="149">
        <f t="shared" si="912"/>
        <v>0</v>
      </c>
      <c r="U1137" s="149">
        <f t="shared" si="912"/>
        <v>0</v>
      </c>
      <c r="V1137" s="149">
        <f t="shared" si="912"/>
        <v>0</v>
      </c>
      <c r="W1137" s="149">
        <f t="shared" si="912"/>
        <v>0</v>
      </c>
      <c r="X1137" s="149">
        <f t="shared" si="912"/>
        <v>0</v>
      </c>
      <c r="Y1137" s="149">
        <f t="shared" si="912"/>
        <v>0</v>
      </c>
    </row>
    <row r="1138" spans="1:25" s="177" customFormat="1" ht="20.25" hidden="1">
      <c r="A1138" s="178" t="s">
        <v>181</v>
      </c>
      <c r="B1138" s="179" t="s">
        <v>236</v>
      </c>
      <c r="C1138" s="179" t="s">
        <v>21</v>
      </c>
      <c r="D1138" s="180" t="s">
        <v>590</v>
      </c>
      <c r="E1138" s="179">
        <v>610</v>
      </c>
      <c r="F1138" s="149"/>
      <c r="G1138" s="56"/>
      <c r="H1138" s="56"/>
      <c r="I1138" s="56"/>
      <c r="J1138" s="56"/>
      <c r="K1138" s="56"/>
      <c r="L1138" s="56">
        <f>F1138+H1138+I1138+J1138+K1138</f>
        <v>0</v>
      </c>
      <c r="M1138" s="56">
        <f>G1138+K1138</f>
        <v>0</v>
      </c>
      <c r="N1138" s="56"/>
      <c r="O1138" s="56"/>
      <c r="P1138" s="56"/>
      <c r="Q1138" s="56"/>
      <c r="R1138" s="56">
        <f>L1138+N1138+O1138+P1138+Q1138</f>
        <v>0</v>
      </c>
      <c r="S1138" s="56">
        <f>M1138+Q1138</f>
        <v>0</v>
      </c>
      <c r="T1138" s="56"/>
      <c r="U1138" s="56"/>
      <c r="V1138" s="56"/>
      <c r="W1138" s="56"/>
      <c r="X1138" s="56">
        <f>R1138+T1138+U1138+V1138+W1138</f>
        <v>0</v>
      </c>
      <c r="Y1138" s="56">
        <f>S1138+W1138</f>
        <v>0</v>
      </c>
    </row>
    <row r="1139" spans="1:25" s="177" customFormat="1" ht="33.75" hidden="1">
      <c r="A1139" s="80" t="s">
        <v>113</v>
      </c>
      <c r="B1139" s="81" t="s">
        <v>236</v>
      </c>
      <c r="C1139" s="81" t="s">
        <v>21</v>
      </c>
      <c r="D1139" s="98" t="s">
        <v>114</v>
      </c>
      <c r="E1139" s="64"/>
      <c r="F1139" s="56">
        <f>F1140</f>
        <v>0</v>
      </c>
      <c r="G1139" s="139">
        <f>G1140</f>
        <v>0</v>
      </c>
      <c r="H1139" s="56">
        <f t="shared" ref="H1139:Y1139" si="913">H1140</f>
        <v>0</v>
      </c>
      <c r="I1139" s="56">
        <f t="shared" si="913"/>
        <v>0</v>
      </c>
      <c r="J1139" s="56">
        <f t="shared" si="913"/>
        <v>0</v>
      </c>
      <c r="K1139" s="56">
        <f t="shared" si="913"/>
        <v>0</v>
      </c>
      <c r="L1139" s="56">
        <f t="shared" si="913"/>
        <v>0</v>
      </c>
      <c r="M1139" s="56">
        <f t="shared" si="913"/>
        <v>0</v>
      </c>
      <c r="N1139" s="56">
        <f t="shared" si="913"/>
        <v>0</v>
      </c>
      <c r="O1139" s="56">
        <f t="shared" si="913"/>
        <v>0</v>
      </c>
      <c r="P1139" s="56">
        <f t="shared" si="913"/>
        <v>0</v>
      </c>
      <c r="Q1139" s="56">
        <f t="shared" si="913"/>
        <v>0</v>
      </c>
      <c r="R1139" s="56">
        <f t="shared" si="913"/>
        <v>0</v>
      </c>
      <c r="S1139" s="56">
        <f t="shared" si="913"/>
        <v>0</v>
      </c>
      <c r="T1139" s="56">
        <f t="shared" si="913"/>
        <v>0</v>
      </c>
      <c r="U1139" s="56">
        <f t="shared" si="913"/>
        <v>0</v>
      </c>
      <c r="V1139" s="56">
        <f t="shared" si="913"/>
        <v>0</v>
      </c>
      <c r="W1139" s="56">
        <f t="shared" si="913"/>
        <v>0</v>
      </c>
      <c r="X1139" s="56">
        <f t="shared" si="913"/>
        <v>0</v>
      </c>
      <c r="Y1139" s="56">
        <f t="shared" si="913"/>
        <v>0</v>
      </c>
    </row>
    <row r="1140" spans="1:25" s="177" customFormat="1" ht="20.25" hidden="1">
      <c r="A1140" s="80" t="s">
        <v>85</v>
      </c>
      <c r="B1140" s="81" t="s">
        <v>236</v>
      </c>
      <c r="C1140" s="81" t="s">
        <v>21</v>
      </c>
      <c r="D1140" s="98" t="s">
        <v>363</v>
      </c>
      <c r="E1140" s="64"/>
      <c r="F1140" s="56">
        <f>F1141+F1144+F1147</f>
        <v>0</v>
      </c>
      <c r="G1140" s="56">
        <f>G1141+G1144+G1147</f>
        <v>0</v>
      </c>
      <c r="H1140" s="56">
        <f t="shared" ref="H1140:M1140" si="914">H1141+H1144+H1147</f>
        <v>0</v>
      </c>
      <c r="I1140" s="56">
        <f t="shared" si="914"/>
        <v>0</v>
      </c>
      <c r="J1140" s="56">
        <f t="shared" si="914"/>
        <v>0</v>
      </c>
      <c r="K1140" s="56">
        <f t="shared" si="914"/>
        <v>0</v>
      </c>
      <c r="L1140" s="56">
        <f t="shared" si="914"/>
        <v>0</v>
      </c>
      <c r="M1140" s="56">
        <f t="shared" si="914"/>
        <v>0</v>
      </c>
      <c r="N1140" s="56">
        <f t="shared" ref="N1140:S1140" si="915">N1141+N1144+N1147</f>
        <v>0</v>
      </c>
      <c r="O1140" s="56">
        <f t="shared" si="915"/>
        <v>0</v>
      </c>
      <c r="P1140" s="56">
        <f t="shared" si="915"/>
        <v>0</v>
      </c>
      <c r="Q1140" s="56">
        <f t="shared" si="915"/>
        <v>0</v>
      </c>
      <c r="R1140" s="56">
        <f t="shared" si="915"/>
        <v>0</v>
      </c>
      <c r="S1140" s="56">
        <f t="shared" si="915"/>
        <v>0</v>
      </c>
      <c r="T1140" s="56">
        <f t="shared" ref="T1140:Y1140" si="916">T1141+T1144+T1147</f>
        <v>0</v>
      </c>
      <c r="U1140" s="56">
        <f t="shared" si="916"/>
        <v>0</v>
      </c>
      <c r="V1140" s="56">
        <f t="shared" si="916"/>
        <v>0</v>
      </c>
      <c r="W1140" s="56">
        <f t="shared" si="916"/>
        <v>0</v>
      </c>
      <c r="X1140" s="56">
        <f t="shared" si="916"/>
        <v>0</v>
      </c>
      <c r="Y1140" s="56">
        <f t="shared" si="916"/>
        <v>0</v>
      </c>
    </row>
    <row r="1141" spans="1:25" s="177" customFormat="1" ht="20.25" hidden="1">
      <c r="A1141" s="104" t="s">
        <v>562</v>
      </c>
      <c r="B1141" s="81" t="s">
        <v>236</v>
      </c>
      <c r="C1141" s="81" t="s">
        <v>21</v>
      </c>
      <c r="D1141" s="98" t="s">
        <v>591</v>
      </c>
      <c r="E1141" s="182"/>
      <c r="F1141" s="56">
        <f>F1142</f>
        <v>0</v>
      </c>
      <c r="G1141" s="139">
        <f>G1142</f>
        <v>0</v>
      </c>
      <c r="H1141" s="56">
        <f t="shared" ref="H1141:W1142" si="917">H1142</f>
        <v>0</v>
      </c>
      <c r="I1141" s="56">
        <f t="shared" si="917"/>
        <v>0</v>
      </c>
      <c r="J1141" s="56">
        <f t="shared" si="917"/>
        <v>0</v>
      </c>
      <c r="K1141" s="56">
        <f t="shared" si="917"/>
        <v>0</v>
      </c>
      <c r="L1141" s="56">
        <f t="shared" si="917"/>
        <v>0</v>
      </c>
      <c r="M1141" s="56">
        <f t="shared" si="917"/>
        <v>0</v>
      </c>
      <c r="N1141" s="56">
        <f t="shared" si="917"/>
        <v>0</v>
      </c>
      <c r="O1141" s="56">
        <f t="shared" si="917"/>
        <v>0</v>
      </c>
      <c r="P1141" s="56">
        <f t="shared" si="917"/>
        <v>0</v>
      </c>
      <c r="Q1141" s="56">
        <f t="shared" si="917"/>
        <v>0</v>
      </c>
      <c r="R1141" s="56">
        <f t="shared" si="917"/>
        <v>0</v>
      </c>
      <c r="S1141" s="56">
        <f t="shared" si="917"/>
        <v>0</v>
      </c>
      <c r="T1141" s="56">
        <f t="shared" si="917"/>
        <v>0</v>
      </c>
      <c r="U1141" s="56">
        <f t="shared" si="917"/>
        <v>0</v>
      </c>
      <c r="V1141" s="56">
        <f t="shared" si="917"/>
        <v>0</v>
      </c>
      <c r="W1141" s="56">
        <f t="shared" si="917"/>
        <v>0</v>
      </c>
      <c r="X1141" s="56">
        <f t="shared" ref="T1141:Y1142" si="918">X1142</f>
        <v>0</v>
      </c>
      <c r="Y1141" s="56">
        <f t="shared" si="918"/>
        <v>0</v>
      </c>
    </row>
    <row r="1142" spans="1:25" s="177" customFormat="1" ht="50.25" hidden="1">
      <c r="A1142" s="72" t="s">
        <v>99</v>
      </c>
      <c r="B1142" s="81" t="s">
        <v>236</v>
      </c>
      <c r="C1142" s="81" t="s">
        <v>21</v>
      </c>
      <c r="D1142" s="98" t="s">
        <v>591</v>
      </c>
      <c r="E1142" s="66">
        <v>600</v>
      </c>
      <c r="F1142" s="56">
        <f>F1143</f>
        <v>0</v>
      </c>
      <c r="G1142" s="56">
        <f>G1143</f>
        <v>0</v>
      </c>
      <c r="H1142" s="56">
        <f t="shared" si="917"/>
        <v>0</v>
      </c>
      <c r="I1142" s="56">
        <f t="shared" si="917"/>
        <v>0</v>
      </c>
      <c r="J1142" s="56">
        <f t="shared" si="917"/>
        <v>0</v>
      </c>
      <c r="K1142" s="56">
        <f t="shared" si="917"/>
        <v>0</v>
      </c>
      <c r="L1142" s="56">
        <f t="shared" si="917"/>
        <v>0</v>
      </c>
      <c r="M1142" s="56">
        <f t="shared" si="917"/>
        <v>0</v>
      </c>
      <c r="N1142" s="56">
        <f t="shared" si="917"/>
        <v>0</v>
      </c>
      <c r="O1142" s="56">
        <f t="shared" si="917"/>
        <v>0</v>
      </c>
      <c r="P1142" s="56">
        <f t="shared" si="917"/>
        <v>0</v>
      </c>
      <c r="Q1142" s="56">
        <f t="shared" si="917"/>
        <v>0</v>
      </c>
      <c r="R1142" s="56">
        <f t="shared" si="917"/>
        <v>0</v>
      </c>
      <c r="S1142" s="56">
        <f t="shared" si="917"/>
        <v>0</v>
      </c>
      <c r="T1142" s="56">
        <f t="shared" si="918"/>
        <v>0</v>
      </c>
      <c r="U1142" s="56">
        <f t="shared" si="918"/>
        <v>0</v>
      </c>
      <c r="V1142" s="56">
        <f t="shared" si="918"/>
        <v>0</v>
      </c>
      <c r="W1142" s="56">
        <f t="shared" si="918"/>
        <v>0</v>
      </c>
      <c r="X1142" s="56">
        <f t="shared" si="918"/>
        <v>0</v>
      </c>
      <c r="Y1142" s="56">
        <f t="shared" si="918"/>
        <v>0</v>
      </c>
    </row>
    <row r="1143" spans="1:25" s="177" customFormat="1" ht="20.25" hidden="1">
      <c r="A1143" s="80" t="s">
        <v>100</v>
      </c>
      <c r="B1143" s="81" t="s">
        <v>236</v>
      </c>
      <c r="C1143" s="81" t="s">
        <v>21</v>
      </c>
      <c r="D1143" s="98" t="s">
        <v>591</v>
      </c>
      <c r="E1143" s="66">
        <v>620</v>
      </c>
      <c r="F1143" s="56"/>
      <c r="G1143" s="56"/>
      <c r="H1143" s="56"/>
      <c r="I1143" s="56"/>
      <c r="J1143" s="56"/>
      <c r="K1143" s="56"/>
      <c r="L1143" s="56">
        <f>F1143+H1143+I1143+J1143+K1143</f>
        <v>0</v>
      </c>
      <c r="M1143" s="56">
        <f>G1143+K1143</f>
        <v>0</v>
      </c>
      <c r="N1143" s="56"/>
      <c r="O1143" s="56"/>
      <c r="P1143" s="56"/>
      <c r="Q1143" s="56"/>
      <c r="R1143" s="56">
        <f>L1143+N1143+O1143+P1143+Q1143</f>
        <v>0</v>
      </c>
      <c r="S1143" s="56">
        <f>M1143+Q1143</f>
        <v>0</v>
      </c>
      <c r="T1143" s="56"/>
      <c r="U1143" s="56"/>
      <c r="V1143" s="56"/>
      <c r="W1143" s="56"/>
      <c r="X1143" s="56">
        <f>R1143+T1143+U1143+V1143+W1143</f>
        <v>0</v>
      </c>
      <c r="Y1143" s="56">
        <f>S1143+W1143</f>
        <v>0</v>
      </c>
    </row>
    <row r="1144" spans="1:25" s="177" customFormat="1" ht="20.25" hidden="1">
      <c r="A1144" s="104" t="s">
        <v>564</v>
      </c>
      <c r="B1144" s="81" t="s">
        <v>236</v>
      </c>
      <c r="C1144" s="81" t="s">
        <v>21</v>
      </c>
      <c r="D1144" s="98" t="s">
        <v>592</v>
      </c>
      <c r="E1144" s="182"/>
      <c r="F1144" s="56">
        <f>F1145</f>
        <v>0</v>
      </c>
      <c r="G1144" s="139">
        <f>G1145</f>
        <v>0</v>
      </c>
      <c r="H1144" s="56">
        <f t="shared" ref="H1144:W1145" si="919">H1145</f>
        <v>0</v>
      </c>
      <c r="I1144" s="56">
        <f t="shared" si="919"/>
        <v>0</v>
      </c>
      <c r="J1144" s="56">
        <f t="shared" si="919"/>
        <v>0</v>
      </c>
      <c r="K1144" s="56">
        <f t="shared" si="919"/>
        <v>0</v>
      </c>
      <c r="L1144" s="56">
        <f t="shared" si="919"/>
        <v>0</v>
      </c>
      <c r="M1144" s="56">
        <f t="shared" si="919"/>
        <v>0</v>
      </c>
      <c r="N1144" s="56">
        <f t="shared" si="919"/>
        <v>0</v>
      </c>
      <c r="O1144" s="56">
        <f t="shared" si="919"/>
        <v>0</v>
      </c>
      <c r="P1144" s="56">
        <f t="shared" si="919"/>
        <v>0</v>
      </c>
      <c r="Q1144" s="56">
        <f t="shared" si="919"/>
        <v>0</v>
      </c>
      <c r="R1144" s="56">
        <f t="shared" si="919"/>
        <v>0</v>
      </c>
      <c r="S1144" s="56">
        <f t="shared" si="919"/>
        <v>0</v>
      </c>
      <c r="T1144" s="56">
        <f t="shared" si="919"/>
        <v>0</v>
      </c>
      <c r="U1144" s="56">
        <f t="shared" si="919"/>
        <v>0</v>
      </c>
      <c r="V1144" s="56">
        <f t="shared" si="919"/>
        <v>0</v>
      </c>
      <c r="W1144" s="56">
        <f t="shared" si="919"/>
        <v>0</v>
      </c>
      <c r="X1144" s="56">
        <f t="shared" ref="T1144:Y1145" si="920">X1145</f>
        <v>0</v>
      </c>
      <c r="Y1144" s="56">
        <f t="shared" si="920"/>
        <v>0</v>
      </c>
    </row>
    <row r="1145" spans="1:25" s="177" customFormat="1" ht="50.25" hidden="1">
      <c r="A1145" s="72" t="s">
        <v>99</v>
      </c>
      <c r="B1145" s="81" t="s">
        <v>236</v>
      </c>
      <c r="C1145" s="81" t="s">
        <v>21</v>
      </c>
      <c r="D1145" s="98" t="s">
        <v>592</v>
      </c>
      <c r="E1145" s="66">
        <v>600</v>
      </c>
      <c r="F1145" s="56">
        <f>F1146</f>
        <v>0</v>
      </c>
      <c r="G1145" s="56">
        <f>G1146</f>
        <v>0</v>
      </c>
      <c r="H1145" s="56">
        <f t="shared" si="919"/>
        <v>0</v>
      </c>
      <c r="I1145" s="56">
        <f t="shared" si="919"/>
        <v>0</v>
      </c>
      <c r="J1145" s="56">
        <f t="shared" si="919"/>
        <v>0</v>
      </c>
      <c r="K1145" s="56">
        <f t="shared" si="919"/>
        <v>0</v>
      </c>
      <c r="L1145" s="56">
        <f t="shared" si="919"/>
        <v>0</v>
      </c>
      <c r="M1145" s="56">
        <f t="shared" si="919"/>
        <v>0</v>
      </c>
      <c r="N1145" s="56">
        <f t="shared" si="919"/>
        <v>0</v>
      </c>
      <c r="O1145" s="56">
        <f t="shared" si="919"/>
        <v>0</v>
      </c>
      <c r="P1145" s="56">
        <f t="shared" si="919"/>
        <v>0</v>
      </c>
      <c r="Q1145" s="56">
        <f t="shared" si="919"/>
        <v>0</v>
      </c>
      <c r="R1145" s="56">
        <f t="shared" si="919"/>
        <v>0</v>
      </c>
      <c r="S1145" s="56">
        <f t="shared" si="919"/>
        <v>0</v>
      </c>
      <c r="T1145" s="56">
        <f t="shared" si="920"/>
        <v>0</v>
      </c>
      <c r="U1145" s="56">
        <f t="shared" si="920"/>
        <v>0</v>
      </c>
      <c r="V1145" s="56">
        <f t="shared" si="920"/>
        <v>0</v>
      </c>
      <c r="W1145" s="56">
        <f t="shared" si="920"/>
        <v>0</v>
      </c>
      <c r="X1145" s="56">
        <f t="shared" si="920"/>
        <v>0</v>
      </c>
      <c r="Y1145" s="56">
        <f t="shared" si="920"/>
        <v>0</v>
      </c>
    </row>
    <row r="1146" spans="1:25" s="177" customFormat="1" ht="20.25" hidden="1">
      <c r="A1146" s="80" t="s">
        <v>181</v>
      </c>
      <c r="B1146" s="81" t="s">
        <v>236</v>
      </c>
      <c r="C1146" s="81" t="s">
        <v>21</v>
      </c>
      <c r="D1146" s="98" t="s">
        <v>592</v>
      </c>
      <c r="E1146" s="66">
        <v>610</v>
      </c>
      <c r="F1146" s="56"/>
      <c r="G1146" s="56"/>
      <c r="H1146" s="56"/>
      <c r="I1146" s="56"/>
      <c r="J1146" s="56"/>
      <c r="K1146" s="56"/>
      <c r="L1146" s="56">
        <f>F1146+H1146+I1146+J1146+K1146</f>
        <v>0</v>
      </c>
      <c r="M1146" s="56">
        <f>G1146+K1146</f>
        <v>0</v>
      </c>
      <c r="N1146" s="56"/>
      <c r="O1146" s="56"/>
      <c r="P1146" s="56"/>
      <c r="Q1146" s="56"/>
      <c r="R1146" s="56">
        <f>L1146+N1146+O1146+P1146+Q1146</f>
        <v>0</v>
      </c>
      <c r="S1146" s="56">
        <f>M1146+Q1146</f>
        <v>0</v>
      </c>
      <c r="T1146" s="56"/>
      <c r="U1146" s="56"/>
      <c r="V1146" s="56"/>
      <c r="W1146" s="56"/>
      <c r="X1146" s="56">
        <f>R1146+T1146+U1146+V1146+W1146</f>
        <v>0</v>
      </c>
      <c r="Y1146" s="56">
        <f>S1146+W1146</f>
        <v>0</v>
      </c>
    </row>
    <row r="1147" spans="1:25" s="177" customFormat="1" ht="33.75" hidden="1">
      <c r="A1147" s="72" t="s">
        <v>568</v>
      </c>
      <c r="B1147" s="81" t="s">
        <v>236</v>
      </c>
      <c r="C1147" s="81" t="s">
        <v>21</v>
      </c>
      <c r="D1147" s="98" t="s">
        <v>593</v>
      </c>
      <c r="E1147" s="182"/>
      <c r="F1147" s="56">
        <f>F1148</f>
        <v>0</v>
      </c>
      <c r="G1147" s="139">
        <f>G1148</f>
        <v>0</v>
      </c>
      <c r="H1147" s="56">
        <f t="shared" ref="H1147:Y1147" si="921">H1148</f>
        <v>0</v>
      </c>
      <c r="I1147" s="56">
        <f t="shared" si="921"/>
        <v>0</v>
      </c>
      <c r="J1147" s="56">
        <f t="shared" si="921"/>
        <v>0</v>
      </c>
      <c r="K1147" s="56">
        <f t="shared" si="921"/>
        <v>0</v>
      </c>
      <c r="L1147" s="56">
        <f t="shared" si="921"/>
        <v>0</v>
      </c>
      <c r="M1147" s="56">
        <f t="shared" si="921"/>
        <v>0</v>
      </c>
      <c r="N1147" s="56">
        <f t="shared" si="921"/>
        <v>0</v>
      </c>
      <c r="O1147" s="56">
        <f t="shared" si="921"/>
        <v>0</v>
      </c>
      <c r="P1147" s="56">
        <f t="shared" si="921"/>
        <v>0</v>
      </c>
      <c r="Q1147" s="56">
        <f t="shared" si="921"/>
        <v>0</v>
      </c>
      <c r="R1147" s="56">
        <f t="shared" si="921"/>
        <v>0</v>
      </c>
      <c r="S1147" s="56">
        <f t="shared" si="921"/>
        <v>0</v>
      </c>
      <c r="T1147" s="56">
        <f t="shared" si="921"/>
        <v>0</v>
      </c>
      <c r="U1147" s="56">
        <f t="shared" si="921"/>
        <v>0</v>
      </c>
      <c r="V1147" s="56">
        <f t="shared" si="921"/>
        <v>0</v>
      </c>
      <c r="W1147" s="56">
        <f t="shared" si="921"/>
        <v>0</v>
      </c>
      <c r="X1147" s="56">
        <f t="shared" si="921"/>
        <v>0</v>
      </c>
      <c r="Y1147" s="56">
        <f t="shared" si="921"/>
        <v>0</v>
      </c>
    </row>
    <row r="1148" spans="1:25" s="177" customFormat="1" ht="50.25" hidden="1">
      <c r="A1148" s="72" t="s">
        <v>99</v>
      </c>
      <c r="B1148" s="81" t="s">
        <v>236</v>
      </c>
      <c r="C1148" s="81" t="s">
        <v>21</v>
      </c>
      <c r="D1148" s="98" t="s">
        <v>593</v>
      </c>
      <c r="E1148" s="66">
        <v>600</v>
      </c>
      <c r="F1148" s="56">
        <f>F1149+F1150</f>
        <v>0</v>
      </c>
      <c r="G1148" s="56">
        <f>G1149+G1150</f>
        <v>0</v>
      </c>
      <c r="H1148" s="56">
        <f t="shared" ref="H1148:M1148" si="922">H1149+H1150</f>
        <v>0</v>
      </c>
      <c r="I1148" s="56">
        <f t="shared" si="922"/>
        <v>0</v>
      </c>
      <c r="J1148" s="56">
        <f t="shared" si="922"/>
        <v>0</v>
      </c>
      <c r="K1148" s="56">
        <f t="shared" si="922"/>
        <v>0</v>
      </c>
      <c r="L1148" s="56">
        <f t="shared" si="922"/>
        <v>0</v>
      </c>
      <c r="M1148" s="56">
        <f t="shared" si="922"/>
        <v>0</v>
      </c>
      <c r="N1148" s="56">
        <f t="shared" ref="N1148:S1148" si="923">N1149+N1150</f>
        <v>0</v>
      </c>
      <c r="O1148" s="56">
        <f t="shared" si="923"/>
        <v>0</v>
      </c>
      <c r="P1148" s="56">
        <f t="shared" si="923"/>
        <v>0</v>
      </c>
      <c r="Q1148" s="56">
        <f t="shared" si="923"/>
        <v>0</v>
      </c>
      <c r="R1148" s="56">
        <f t="shared" si="923"/>
        <v>0</v>
      </c>
      <c r="S1148" s="56">
        <f t="shared" si="923"/>
        <v>0</v>
      </c>
      <c r="T1148" s="56">
        <f t="shared" ref="T1148:Y1148" si="924">T1149+T1150</f>
        <v>0</v>
      </c>
      <c r="U1148" s="56">
        <f t="shared" si="924"/>
        <v>0</v>
      </c>
      <c r="V1148" s="56">
        <f t="shared" si="924"/>
        <v>0</v>
      </c>
      <c r="W1148" s="56">
        <f t="shared" si="924"/>
        <v>0</v>
      </c>
      <c r="X1148" s="56">
        <f t="shared" si="924"/>
        <v>0</v>
      </c>
      <c r="Y1148" s="56">
        <f t="shared" si="924"/>
        <v>0</v>
      </c>
    </row>
    <row r="1149" spans="1:25" s="177" customFormat="1" ht="20.25" hidden="1">
      <c r="A1149" s="80" t="s">
        <v>181</v>
      </c>
      <c r="B1149" s="81" t="s">
        <v>236</v>
      </c>
      <c r="C1149" s="81" t="s">
        <v>21</v>
      </c>
      <c r="D1149" s="98" t="s">
        <v>593</v>
      </c>
      <c r="E1149" s="66">
        <v>610</v>
      </c>
      <c r="F1149" s="56"/>
      <c r="G1149" s="56"/>
      <c r="H1149" s="56"/>
      <c r="I1149" s="56"/>
      <c r="J1149" s="56"/>
      <c r="K1149" s="56"/>
      <c r="L1149" s="56">
        <f>F1149+H1149+I1149+J1149+K1149</f>
        <v>0</v>
      </c>
      <c r="M1149" s="56">
        <f>G1149+K1149</f>
        <v>0</v>
      </c>
      <c r="N1149" s="56"/>
      <c r="O1149" s="56"/>
      <c r="P1149" s="56"/>
      <c r="Q1149" s="56"/>
      <c r="R1149" s="56">
        <f>L1149+N1149+O1149+P1149+Q1149</f>
        <v>0</v>
      </c>
      <c r="S1149" s="56">
        <f>M1149+Q1149</f>
        <v>0</v>
      </c>
      <c r="T1149" s="56"/>
      <c r="U1149" s="56"/>
      <c r="V1149" s="56"/>
      <c r="W1149" s="56"/>
      <c r="X1149" s="56">
        <f>R1149+T1149+U1149+V1149+W1149</f>
        <v>0</v>
      </c>
      <c r="Y1149" s="56">
        <f>S1149+W1149</f>
        <v>0</v>
      </c>
    </row>
    <row r="1150" spans="1:25" s="177" customFormat="1" ht="20.25" hidden="1">
      <c r="A1150" s="80" t="s">
        <v>100</v>
      </c>
      <c r="B1150" s="81" t="s">
        <v>236</v>
      </c>
      <c r="C1150" s="81" t="s">
        <v>21</v>
      </c>
      <c r="D1150" s="98" t="s">
        <v>593</v>
      </c>
      <c r="E1150" s="66">
        <v>620</v>
      </c>
      <c r="F1150" s="56"/>
      <c r="G1150" s="56"/>
      <c r="H1150" s="56"/>
      <c r="I1150" s="56"/>
      <c r="J1150" s="56"/>
      <c r="K1150" s="56"/>
      <c r="L1150" s="56">
        <f>F1150+H1150+I1150+J1150+K1150</f>
        <v>0</v>
      </c>
      <c r="M1150" s="56">
        <f>G1150+K1150</f>
        <v>0</v>
      </c>
      <c r="N1150" s="56"/>
      <c r="O1150" s="56"/>
      <c r="P1150" s="56"/>
      <c r="Q1150" s="56"/>
      <c r="R1150" s="56">
        <f>L1150+N1150+O1150+P1150+Q1150</f>
        <v>0</v>
      </c>
      <c r="S1150" s="56">
        <f>M1150+Q1150</f>
        <v>0</v>
      </c>
      <c r="T1150" s="56"/>
      <c r="U1150" s="56"/>
      <c r="V1150" s="56"/>
      <c r="W1150" s="56"/>
      <c r="X1150" s="56">
        <f>R1150+T1150+U1150+V1150+W1150</f>
        <v>0</v>
      </c>
      <c r="Y1150" s="56">
        <f>S1150+W1150</f>
        <v>0</v>
      </c>
    </row>
    <row r="1151" spans="1:25" s="177" customFormat="1" ht="50.25" hidden="1">
      <c r="A1151" s="80" t="s">
        <v>374</v>
      </c>
      <c r="B1151" s="81" t="s">
        <v>236</v>
      </c>
      <c r="C1151" s="81" t="s">
        <v>21</v>
      </c>
      <c r="D1151" s="64" t="s">
        <v>375</v>
      </c>
      <c r="E1151" s="64"/>
      <c r="F1151" s="56">
        <f>F1152+F1157</f>
        <v>0</v>
      </c>
      <c r="G1151" s="56">
        <f>G1152+G1157</f>
        <v>0</v>
      </c>
      <c r="H1151" s="56">
        <f t="shared" ref="H1151:M1151" si="925">H1152+H1157</f>
        <v>0</v>
      </c>
      <c r="I1151" s="56">
        <f t="shared" si="925"/>
        <v>0</v>
      </c>
      <c r="J1151" s="56">
        <f t="shared" si="925"/>
        <v>0</v>
      </c>
      <c r="K1151" s="56">
        <f t="shared" si="925"/>
        <v>0</v>
      </c>
      <c r="L1151" s="56">
        <f t="shared" si="925"/>
        <v>0</v>
      </c>
      <c r="M1151" s="56">
        <f t="shared" si="925"/>
        <v>0</v>
      </c>
      <c r="N1151" s="56">
        <f t="shared" ref="N1151:S1151" si="926">N1152+N1157</f>
        <v>0</v>
      </c>
      <c r="O1151" s="56">
        <f t="shared" si="926"/>
        <v>0</v>
      </c>
      <c r="P1151" s="56">
        <f t="shared" si="926"/>
        <v>0</v>
      </c>
      <c r="Q1151" s="56">
        <f t="shared" si="926"/>
        <v>0</v>
      </c>
      <c r="R1151" s="56">
        <f t="shared" si="926"/>
        <v>0</v>
      </c>
      <c r="S1151" s="56">
        <f t="shared" si="926"/>
        <v>0</v>
      </c>
      <c r="T1151" s="56">
        <f t="shared" ref="T1151:Y1151" si="927">T1152+T1157</f>
        <v>0</v>
      </c>
      <c r="U1151" s="56">
        <f t="shared" si="927"/>
        <v>0</v>
      </c>
      <c r="V1151" s="56">
        <f t="shared" si="927"/>
        <v>0</v>
      </c>
      <c r="W1151" s="56">
        <f t="shared" si="927"/>
        <v>0</v>
      </c>
      <c r="X1151" s="56">
        <f t="shared" si="927"/>
        <v>0</v>
      </c>
      <c r="Y1151" s="56">
        <f t="shared" si="927"/>
        <v>0</v>
      </c>
    </row>
    <row r="1152" spans="1:25" s="100" customFormat="1" ht="20.25" hidden="1">
      <c r="A1152" s="103" t="s">
        <v>85</v>
      </c>
      <c r="B1152" s="77" t="s">
        <v>236</v>
      </c>
      <c r="C1152" s="77" t="s">
        <v>21</v>
      </c>
      <c r="D1152" s="52" t="s">
        <v>376</v>
      </c>
      <c r="E1152" s="33"/>
      <c r="F1152" s="35">
        <f>F1153</f>
        <v>0</v>
      </c>
      <c r="G1152" s="136">
        <f>G1153</f>
        <v>0</v>
      </c>
      <c r="H1152" s="56">
        <f t="shared" ref="H1152:W1153" si="928">H1153</f>
        <v>0</v>
      </c>
      <c r="I1152" s="56">
        <f t="shared" si="928"/>
        <v>0</v>
      </c>
      <c r="J1152" s="56">
        <f t="shared" si="928"/>
        <v>0</v>
      </c>
      <c r="K1152" s="56">
        <f t="shared" si="928"/>
        <v>0</v>
      </c>
      <c r="L1152" s="56">
        <f t="shared" si="928"/>
        <v>0</v>
      </c>
      <c r="M1152" s="56">
        <f t="shared" si="928"/>
        <v>0</v>
      </c>
      <c r="N1152" s="56">
        <f t="shared" si="928"/>
        <v>0</v>
      </c>
      <c r="O1152" s="56">
        <f t="shared" si="928"/>
        <v>0</v>
      </c>
      <c r="P1152" s="56">
        <f t="shared" si="928"/>
        <v>0</v>
      </c>
      <c r="Q1152" s="56">
        <f t="shared" si="928"/>
        <v>0</v>
      </c>
      <c r="R1152" s="56">
        <f t="shared" si="928"/>
        <v>0</v>
      </c>
      <c r="S1152" s="56">
        <f t="shared" si="928"/>
        <v>0</v>
      </c>
      <c r="T1152" s="56">
        <f t="shared" si="928"/>
        <v>0</v>
      </c>
      <c r="U1152" s="56">
        <f t="shared" si="928"/>
        <v>0</v>
      </c>
      <c r="V1152" s="56">
        <f t="shared" si="928"/>
        <v>0</v>
      </c>
      <c r="W1152" s="56">
        <f t="shared" si="928"/>
        <v>0</v>
      </c>
      <c r="X1152" s="56">
        <f t="shared" ref="T1152:Y1153" si="929">X1153</f>
        <v>0</v>
      </c>
      <c r="Y1152" s="56">
        <f t="shared" si="929"/>
        <v>0</v>
      </c>
    </row>
    <row r="1153" spans="1:25" s="100" customFormat="1" ht="20.25" hidden="1">
      <c r="A1153" s="103" t="s">
        <v>562</v>
      </c>
      <c r="B1153" s="77" t="s">
        <v>236</v>
      </c>
      <c r="C1153" s="77" t="s">
        <v>21</v>
      </c>
      <c r="D1153" s="52" t="s">
        <v>594</v>
      </c>
      <c r="E1153" s="26"/>
      <c r="F1153" s="35">
        <f>F1154</f>
        <v>0</v>
      </c>
      <c r="G1153" s="136">
        <f>G1154</f>
        <v>0</v>
      </c>
      <c r="H1153" s="56">
        <f t="shared" si="928"/>
        <v>0</v>
      </c>
      <c r="I1153" s="56">
        <f t="shared" si="928"/>
        <v>0</v>
      </c>
      <c r="J1153" s="56">
        <f t="shared" si="928"/>
        <v>0</v>
      </c>
      <c r="K1153" s="56">
        <f t="shared" si="928"/>
        <v>0</v>
      </c>
      <c r="L1153" s="56">
        <f t="shared" si="928"/>
        <v>0</v>
      </c>
      <c r="M1153" s="56">
        <f t="shared" si="928"/>
        <v>0</v>
      </c>
      <c r="N1153" s="56">
        <f t="shared" si="928"/>
        <v>0</v>
      </c>
      <c r="O1153" s="56">
        <f t="shared" si="928"/>
        <v>0</v>
      </c>
      <c r="P1153" s="56">
        <f t="shared" si="928"/>
        <v>0</v>
      </c>
      <c r="Q1153" s="56">
        <f t="shared" si="928"/>
        <v>0</v>
      </c>
      <c r="R1153" s="56">
        <f t="shared" si="928"/>
        <v>0</v>
      </c>
      <c r="S1153" s="56">
        <f t="shared" si="928"/>
        <v>0</v>
      </c>
      <c r="T1153" s="56">
        <f t="shared" si="929"/>
        <v>0</v>
      </c>
      <c r="U1153" s="56">
        <f t="shared" si="929"/>
        <v>0</v>
      </c>
      <c r="V1153" s="56">
        <f t="shared" si="929"/>
        <v>0</v>
      </c>
      <c r="W1153" s="56">
        <f t="shared" si="929"/>
        <v>0</v>
      </c>
      <c r="X1153" s="56">
        <f t="shared" si="929"/>
        <v>0</v>
      </c>
      <c r="Y1153" s="56">
        <f t="shared" si="929"/>
        <v>0</v>
      </c>
    </row>
    <row r="1154" spans="1:25" s="100" customFormat="1" ht="50.25" hidden="1">
      <c r="A1154" s="42" t="s">
        <v>99</v>
      </c>
      <c r="B1154" s="77" t="s">
        <v>236</v>
      </c>
      <c r="C1154" s="77" t="s">
        <v>21</v>
      </c>
      <c r="D1154" s="52" t="s">
        <v>594</v>
      </c>
      <c r="E1154" s="40">
        <v>600</v>
      </c>
      <c r="F1154" s="35">
        <f>F1155+F1156</f>
        <v>0</v>
      </c>
      <c r="G1154" s="136"/>
      <c r="H1154" s="56">
        <f t="shared" ref="H1154:M1154" si="930">H1155+H1156</f>
        <v>0</v>
      </c>
      <c r="I1154" s="56">
        <f t="shared" si="930"/>
        <v>0</v>
      </c>
      <c r="J1154" s="56">
        <f t="shared" si="930"/>
        <v>0</v>
      </c>
      <c r="K1154" s="56">
        <f t="shared" si="930"/>
        <v>0</v>
      </c>
      <c r="L1154" s="56">
        <f t="shared" si="930"/>
        <v>0</v>
      </c>
      <c r="M1154" s="56">
        <f t="shared" si="930"/>
        <v>0</v>
      </c>
      <c r="N1154" s="56">
        <f t="shared" ref="N1154:S1154" si="931">N1155+N1156</f>
        <v>0</v>
      </c>
      <c r="O1154" s="56">
        <f t="shared" si="931"/>
        <v>0</v>
      </c>
      <c r="P1154" s="56">
        <f t="shared" si="931"/>
        <v>0</v>
      </c>
      <c r="Q1154" s="56">
        <f t="shared" si="931"/>
        <v>0</v>
      </c>
      <c r="R1154" s="56">
        <f t="shared" si="931"/>
        <v>0</v>
      </c>
      <c r="S1154" s="56">
        <f t="shared" si="931"/>
        <v>0</v>
      </c>
      <c r="T1154" s="56">
        <f t="shared" ref="T1154:Y1154" si="932">T1155+T1156</f>
        <v>0</v>
      </c>
      <c r="U1154" s="56">
        <f t="shared" si="932"/>
        <v>0</v>
      </c>
      <c r="V1154" s="56">
        <f t="shared" si="932"/>
        <v>0</v>
      </c>
      <c r="W1154" s="56">
        <f t="shared" si="932"/>
        <v>0</v>
      </c>
      <c r="X1154" s="56">
        <f t="shared" si="932"/>
        <v>0</v>
      </c>
      <c r="Y1154" s="56">
        <f t="shared" si="932"/>
        <v>0</v>
      </c>
    </row>
    <row r="1155" spans="1:25" s="177" customFormat="1" ht="20.25" hidden="1">
      <c r="A1155" s="80" t="s">
        <v>181</v>
      </c>
      <c r="B1155" s="81" t="s">
        <v>236</v>
      </c>
      <c r="C1155" s="81" t="s">
        <v>21</v>
      </c>
      <c r="D1155" s="98" t="s">
        <v>594</v>
      </c>
      <c r="E1155" s="66">
        <v>610</v>
      </c>
      <c r="F1155" s="56"/>
      <c r="G1155" s="56"/>
      <c r="H1155" s="56"/>
      <c r="I1155" s="56"/>
      <c r="J1155" s="56"/>
      <c r="K1155" s="56"/>
      <c r="L1155" s="56">
        <f>F1155+H1155+I1155+J1155+K1155</f>
        <v>0</v>
      </c>
      <c r="M1155" s="56">
        <f>G1155+K1155</f>
        <v>0</v>
      </c>
      <c r="N1155" s="56"/>
      <c r="O1155" s="56"/>
      <c r="P1155" s="56"/>
      <c r="Q1155" s="56"/>
      <c r="R1155" s="56">
        <f>L1155+N1155+O1155+P1155+Q1155</f>
        <v>0</v>
      </c>
      <c r="S1155" s="56">
        <f>M1155+Q1155</f>
        <v>0</v>
      </c>
      <c r="T1155" s="56"/>
      <c r="U1155" s="56"/>
      <c r="V1155" s="56"/>
      <c r="W1155" s="56"/>
      <c r="X1155" s="56">
        <f>R1155+T1155+U1155+V1155+W1155</f>
        <v>0</v>
      </c>
      <c r="Y1155" s="56">
        <f>S1155+W1155</f>
        <v>0</v>
      </c>
    </row>
    <row r="1156" spans="1:25" s="177" customFormat="1" ht="20.25" hidden="1">
      <c r="A1156" s="80" t="s">
        <v>100</v>
      </c>
      <c r="B1156" s="81" t="s">
        <v>236</v>
      </c>
      <c r="C1156" s="81" t="s">
        <v>21</v>
      </c>
      <c r="D1156" s="98" t="s">
        <v>594</v>
      </c>
      <c r="E1156" s="66">
        <v>620</v>
      </c>
      <c r="F1156" s="56"/>
      <c r="G1156" s="56"/>
      <c r="H1156" s="56"/>
      <c r="I1156" s="56"/>
      <c r="J1156" s="56"/>
      <c r="K1156" s="56"/>
      <c r="L1156" s="56">
        <f>F1156+H1156+I1156+J1156+K1156</f>
        <v>0</v>
      </c>
      <c r="M1156" s="56">
        <f>G1156+K1156</f>
        <v>0</v>
      </c>
      <c r="N1156" s="56"/>
      <c r="O1156" s="56"/>
      <c r="P1156" s="56"/>
      <c r="Q1156" s="56"/>
      <c r="R1156" s="56">
        <f>L1156+N1156+O1156+P1156+Q1156</f>
        <v>0</v>
      </c>
      <c r="S1156" s="56">
        <f>M1156+Q1156</f>
        <v>0</v>
      </c>
      <c r="T1156" s="56"/>
      <c r="U1156" s="56"/>
      <c r="V1156" s="56"/>
      <c r="W1156" s="56"/>
      <c r="X1156" s="56">
        <f>R1156+T1156+U1156+V1156+W1156</f>
        <v>0</v>
      </c>
      <c r="Y1156" s="56">
        <f>S1156+W1156</f>
        <v>0</v>
      </c>
    </row>
    <row r="1157" spans="1:25" s="100" customFormat="1" ht="33.75" hidden="1">
      <c r="A1157" s="42" t="s">
        <v>568</v>
      </c>
      <c r="B1157" s="77" t="s">
        <v>236</v>
      </c>
      <c r="C1157" s="77" t="s">
        <v>21</v>
      </c>
      <c r="D1157" s="52" t="s">
        <v>595</v>
      </c>
      <c r="E1157" s="33"/>
      <c r="F1157" s="35">
        <f>F1158</f>
        <v>0</v>
      </c>
      <c r="G1157" s="136">
        <f>G1158</f>
        <v>0</v>
      </c>
      <c r="H1157" s="56">
        <f t="shared" ref="H1157:Y1157" si="933">H1158</f>
        <v>0</v>
      </c>
      <c r="I1157" s="56">
        <f t="shared" si="933"/>
        <v>0</v>
      </c>
      <c r="J1157" s="56">
        <f t="shared" si="933"/>
        <v>0</v>
      </c>
      <c r="K1157" s="56">
        <f t="shared" si="933"/>
        <v>0</v>
      </c>
      <c r="L1157" s="56">
        <f t="shared" si="933"/>
        <v>0</v>
      </c>
      <c r="M1157" s="56">
        <f t="shared" si="933"/>
        <v>0</v>
      </c>
      <c r="N1157" s="56">
        <f t="shared" si="933"/>
        <v>0</v>
      </c>
      <c r="O1157" s="56">
        <f t="shared" si="933"/>
        <v>0</v>
      </c>
      <c r="P1157" s="56">
        <f t="shared" si="933"/>
        <v>0</v>
      </c>
      <c r="Q1157" s="56">
        <f t="shared" si="933"/>
        <v>0</v>
      </c>
      <c r="R1157" s="56">
        <f t="shared" si="933"/>
        <v>0</v>
      </c>
      <c r="S1157" s="56">
        <f t="shared" si="933"/>
        <v>0</v>
      </c>
      <c r="T1157" s="56">
        <f t="shared" si="933"/>
        <v>0</v>
      </c>
      <c r="U1157" s="56">
        <f t="shared" si="933"/>
        <v>0</v>
      </c>
      <c r="V1157" s="56">
        <f t="shared" si="933"/>
        <v>0</v>
      </c>
      <c r="W1157" s="56">
        <f t="shared" si="933"/>
        <v>0</v>
      </c>
      <c r="X1157" s="56">
        <f t="shared" si="933"/>
        <v>0</v>
      </c>
      <c r="Y1157" s="56">
        <f t="shared" si="933"/>
        <v>0</v>
      </c>
    </row>
    <row r="1158" spans="1:25" s="100" customFormat="1" ht="50.25" hidden="1">
      <c r="A1158" s="42" t="s">
        <v>99</v>
      </c>
      <c r="B1158" s="77" t="s">
        <v>236</v>
      </c>
      <c r="C1158" s="77" t="s">
        <v>21</v>
      </c>
      <c r="D1158" s="52" t="s">
        <v>595</v>
      </c>
      <c r="E1158" s="40">
        <v>600</v>
      </c>
      <c r="F1158" s="35">
        <f>F1159+F1160</f>
        <v>0</v>
      </c>
      <c r="G1158" s="136"/>
      <c r="H1158" s="56">
        <f t="shared" ref="H1158:M1158" si="934">H1159+H1160</f>
        <v>0</v>
      </c>
      <c r="I1158" s="56">
        <f t="shared" si="934"/>
        <v>0</v>
      </c>
      <c r="J1158" s="56">
        <f t="shared" si="934"/>
        <v>0</v>
      </c>
      <c r="K1158" s="56">
        <f t="shared" si="934"/>
        <v>0</v>
      </c>
      <c r="L1158" s="56">
        <f t="shared" si="934"/>
        <v>0</v>
      </c>
      <c r="M1158" s="56">
        <f t="shared" si="934"/>
        <v>0</v>
      </c>
      <c r="N1158" s="56">
        <f t="shared" ref="N1158:S1158" si="935">N1159+N1160</f>
        <v>0</v>
      </c>
      <c r="O1158" s="56">
        <f t="shared" si="935"/>
        <v>0</v>
      </c>
      <c r="P1158" s="56">
        <f t="shared" si="935"/>
        <v>0</v>
      </c>
      <c r="Q1158" s="56">
        <f t="shared" si="935"/>
        <v>0</v>
      </c>
      <c r="R1158" s="56">
        <f t="shared" si="935"/>
        <v>0</v>
      </c>
      <c r="S1158" s="56">
        <f t="shared" si="935"/>
        <v>0</v>
      </c>
      <c r="T1158" s="56">
        <f t="shared" ref="T1158:Y1158" si="936">T1159+T1160</f>
        <v>0</v>
      </c>
      <c r="U1158" s="56">
        <f t="shared" si="936"/>
        <v>0</v>
      </c>
      <c r="V1158" s="56">
        <f t="shared" si="936"/>
        <v>0</v>
      </c>
      <c r="W1158" s="56">
        <f t="shared" si="936"/>
        <v>0</v>
      </c>
      <c r="X1158" s="56">
        <f t="shared" si="936"/>
        <v>0</v>
      </c>
      <c r="Y1158" s="56">
        <f t="shared" si="936"/>
        <v>0</v>
      </c>
    </row>
    <row r="1159" spans="1:25" s="177" customFormat="1" ht="20.25" hidden="1">
      <c r="A1159" s="80" t="s">
        <v>181</v>
      </c>
      <c r="B1159" s="81" t="s">
        <v>236</v>
      </c>
      <c r="C1159" s="81" t="s">
        <v>21</v>
      </c>
      <c r="D1159" s="98" t="s">
        <v>595</v>
      </c>
      <c r="E1159" s="66">
        <v>610</v>
      </c>
      <c r="F1159" s="56"/>
      <c r="G1159" s="56"/>
      <c r="H1159" s="56"/>
      <c r="I1159" s="56"/>
      <c r="J1159" s="56"/>
      <c r="K1159" s="56"/>
      <c r="L1159" s="56">
        <f>F1159+H1159+I1159+J1159+K1159</f>
        <v>0</v>
      </c>
      <c r="M1159" s="56">
        <f>G1159+K1159</f>
        <v>0</v>
      </c>
      <c r="N1159" s="56"/>
      <c r="O1159" s="56"/>
      <c r="P1159" s="56"/>
      <c r="Q1159" s="56"/>
      <c r="R1159" s="56">
        <f>L1159+N1159+O1159+P1159+Q1159</f>
        <v>0</v>
      </c>
      <c r="S1159" s="56">
        <f>M1159+Q1159</f>
        <v>0</v>
      </c>
      <c r="T1159" s="56"/>
      <c r="U1159" s="56"/>
      <c r="V1159" s="56"/>
      <c r="W1159" s="56"/>
      <c r="X1159" s="56">
        <f>R1159+T1159+U1159+V1159+W1159</f>
        <v>0</v>
      </c>
      <c r="Y1159" s="56">
        <f>S1159+W1159</f>
        <v>0</v>
      </c>
    </row>
    <row r="1160" spans="1:25" s="177" customFormat="1" ht="20.25" hidden="1">
      <c r="A1160" s="80" t="s">
        <v>100</v>
      </c>
      <c r="B1160" s="81" t="s">
        <v>236</v>
      </c>
      <c r="C1160" s="81" t="s">
        <v>21</v>
      </c>
      <c r="D1160" s="98" t="s">
        <v>595</v>
      </c>
      <c r="E1160" s="66">
        <v>620</v>
      </c>
      <c r="F1160" s="56"/>
      <c r="G1160" s="56"/>
      <c r="H1160" s="56"/>
      <c r="I1160" s="56"/>
      <c r="J1160" s="56"/>
      <c r="K1160" s="56"/>
      <c r="L1160" s="56">
        <f>F1160+H1160+I1160+J1160+K1160</f>
        <v>0</v>
      </c>
      <c r="M1160" s="56">
        <f>G1160+K1160</f>
        <v>0</v>
      </c>
      <c r="N1160" s="56"/>
      <c r="O1160" s="56"/>
      <c r="P1160" s="56"/>
      <c r="Q1160" s="56"/>
      <c r="R1160" s="56">
        <f>L1160+N1160+O1160+P1160+Q1160</f>
        <v>0</v>
      </c>
      <c r="S1160" s="56">
        <f>M1160+Q1160</f>
        <v>0</v>
      </c>
      <c r="T1160" s="56"/>
      <c r="U1160" s="56"/>
      <c r="V1160" s="56"/>
      <c r="W1160" s="56"/>
      <c r="X1160" s="56">
        <f>R1160+T1160+U1160+V1160+W1160</f>
        <v>0</v>
      </c>
      <c r="Y1160" s="56">
        <f>S1160+W1160</f>
        <v>0</v>
      </c>
    </row>
    <row r="1161" spans="1:25" s="20" customFormat="1" ht="20.25">
      <c r="A1161" s="32"/>
      <c r="B1161" s="33"/>
      <c r="C1161" s="33"/>
      <c r="D1161" s="52"/>
      <c r="E1161" s="33"/>
      <c r="F1161" s="93"/>
      <c r="G1161" s="93"/>
      <c r="H1161" s="93"/>
      <c r="I1161" s="93"/>
      <c r="J1161" s="93"/>
      <c r="K1161" s="93"/>
      <c r="L1161" s="93"/>
      <c r="M1161" s="93"/>
      <c r="N1161" s="93"/>
      <c r="O1161" s="93"/>
      <c r="P1161" s="93"/>
      <c r="Q1161" s="93"/>
      <c r="R1161" s="93">
        <v>0</v>
      </c>
      <c r="S1161" s="93"/>
      <c r="T1161" s="93"/>
      <c r="U1161" s="93"/>
      <c r="V1161" s="93"/>
      <c r="W1161" s="93"/>
      <c r="X1161" s="93">
        <v>0</v>
      </c>
      <c r="Y1161" s="93"/>
    </row>
    <row r="1162" spans="1:25" s="41" customFormat="1" ht="37.5">
      <c r="A1162" s="25" t="s">
        <v>596</v>
      </c>
      <c r="B1162" s="26" t="s">
        <v>236</v>
      </c>
      <c r="C1162" s="26" t="s">
        <v>51</v>
      </c>
      <c r="D1162" s="44"/>
      <c r="E1162" s="26"/>
      <c r="F1162" s="28">
        <f t="shared" ref="F1162:U1166" si="937">F1163</f>
        <v>74</v>
      </c>
      <c r="G1162" s="28">
        <f t="shared" si="937"/>
        <v>0</v>
      </c>
      <c r="H1162" s="28">
        <f t="shared" si="937"/>
        <v>0</v>
      </c>
      <c r="I1162" s="28">
        <f t="shared" si="937"/>
        <v>0</v>
      </c>
      <c r="J1162" s="28">
        <f t="shared" si="937"/>
        <v>0</v>
      </c>
      <c r="K1162" s="28">
        <f t="shared" si="937"/>
        <v>0</v>
      </c>
      <c r="L1162" s="28">
        <f t="shared" si="937"/>
        <v>74</v>
      </c>
      <c r="M1162" s="28">
        <f t="shared" si="937"/>
        <v>0</v>
      </c>
      <c r="N1162" s="28">
        <f t="shared" si="937"/>
        <v>0</v>
      </c>
      <c r="O1162" s="28">
        <f t="shared" si="937"/>
        <v>0</v>
      </c>
      <c r="P1162" s="28">
        <f t="shared" si="937"/>
        <v>0</v>
      </c>
      <c r="Q1162" s="28">
        <f t="shared" si="937"/>
        <v>0</v>
      </c>
      <c r="R1162" s="28">
        <f t="shared" si="937"/>
        <v>74</v>
      </c>
      <c r="S1162" s="28">
        <f t="shared" si="937"/>
        <v>0</v>
      </c>
      <c r="T1162" s="28">
        <f t="shared" si="937"/>
        <v>0</v>
      </c>
      <c r="U1162" s="28">
        <f t="shared" si="937"/>
        <v>0</v>
      </c>
      <c r="V1162" s="28">
        <f t="shared" ref="T1162:Y1166" si="938">V1163</f>
        <v>0</v>
      </c>
      <c r="W1162" s="28">
        <f t="shared" si="938"/>
        <v>0</v>
      </c>
      <c r="X1162" s="28">
        <f t="shared" si="938"/>
        <v>74</v>
      </c>
      <c r="Y1162" s="28">
        <f t="shared" si="938"/>
        <v>0</v>
      </c>
    </row>
    <row r="1163" spans="1:25" s="41" customFormat="1" ht="33">
      <c r="A1163" s="42" t="s">
        <v>83</v>
      </c>
      <c r="B1163" s="33" t="s">
        <v>236</v>
      </c>
      <c r="C1163" s="33" t="s">
        <v>51</v>
      </c>
      <c r="D1163" s="38" t="s">
        <v>84</v>
      </c>
      <c r="E1163" s="33"/>
      <c r="F1163" s="35">
        <f t="shared" si="937"/>
        <v>74</v>
      </c>
      <c r="G1163" s="35">
        <f t="shared" si="937"/>
        <v>0</v>
      </c>
      <c r="H1163" s="35">
        <f t="shared" si="937"/>
        <v>0</v>
      </c>
      <c r="I1163" s="35">
        <f t="shared" si="937"/>
        <v>0</v>
      </c>
      <c r="J1163" s="35">
        <f t="shared" si="937"/>
        <v>0</v>
      </c>
      <c r="K1163" s="35">
        <f t="shared" si="937"/>
        <v>0</v>
      </c>
      <c r="L1163" s="35">
        <f t="shared" si="937"/>
        <v>74</v>
      </c>
      <c r="M1163" s="35">
        <f t="shared" si="937"/>
        <v>0</v>
      </c>
      <c r="N1163" s="35">
        <f t="shared" si="937"/>
        <v>0</v>
      </c>
      <c r="O1163" s="35">
        <f t="shared" si="937"/>
        <v>0</v>
      </c>
      <c r="P1163" s="35">
        <f t="shared" si="937"/>
        <v>0</v>
      </c>
      <c r="Q1163" s="35">
        <f t="shared" si="937"/>
        <v>0</v>
      </c>
      <c r="R1163" s="35">
        <f t="shared" si="937"/>
        <v>74</v>
      </c>
      <c r="S1163" s="35">
        <f t="shared" si="937"/>
        <v>0</v>
      </c>
      <c r="T1163" s="35">
        <f t="shared" si="938"/>
        <v>0</v>
      </c>
      <c r="U1163" s="35">
        <f t="shared" si="938"/>
        <v>0</v>
      </c>
      <c r="V1163" s="35">
        <f t="shared" si="938"/>
        <v>0</v>
      </c>
      <c r="W1163" s="35">
        <f t="shared" si="938"/>
        <v>0</v>
      </c>
      <c r="X1163" s="35">
        <f t="shared" si="938"/>
        <v>74</v>
      </c>
      <c r="Y1163" s="35">
        <f t="shared" si="938"/>
        <v>0</v>
      </c>
    </row>
    <row r="1164" spans="1:25" s="41" customFormat="1" ht="16.5">
      <c r="A1164" s="42" t="s">
        <v>85</v>
      </c>
      <c r="B1164" s="33" t="s">
        <v>236</v>
      </c>
      <c r="C1164" s="33" t="s">
        <v>51</v>
      </c>
      <c r="D1164" s="52" t="s">
        <v>86</v>
      </c>
      <c r="E1164" s="33"/>
      <c r="F1164" s="35">
        <f t="shared" si="937"/>
        <v>74</v>
      </c>
      <c r="G1164" s="35">
        <f t="shared" si="937"/>
        <v>0</v>
      </c>
      <c r="H1164" s="35">
        <f t="shared" si="937"/>
        <v>0</v>
      </c>
      <c r="I1164" s="35">
        <f t="shared" si="937"/>
        <v>0</v>
      </c>
      <c r="J1164" s="35">
        <f t="shared" si="937"/>
        <v>0</v>
      </c>
      <c r="K1164" s="35">
        <f t="shared" si="937"/>
        <v>0</v>
      </c>
      <c r="L1164" s="35">
        <f t="shared" si="937"/>
        <v>74</v>
      </c>
      <c r="M1164" s="35">
        <f t="shared" si="937"/>
        <v>0</v>
      </c>
      <c r="N1164" s="35">
        <f t="shared" si="937"/>
        <v>0</v>
      </c>
      <c r="O1164" s="35">
        <f t="shared" si="937"/>
        <v>0</v>
      </c>
      <c r="P1164" s="35">
        <f t="shared" si="937"/>
        <v>0</v>
      </c>
      <c r="Q1164" s="35">
        <f t="shared" si="937"/>
        <v>0</v>
      </c>
      <c r="R1164" s="35">
        <f t="shared" si="937"/>
        <v>74</v>
      </c>
      <c r="S1164" s="35">
        <f t="shared" si="937"/>
        <v>0</v>
      </c>
      <c r="T1164" s="35">
        <f t="shared" si="938"/>
        <v>0</v>
      </c>
      <c r="U1164" s="35">
        <f t="shared" si="938"/>
        <v>0</v>
      </c>
      <c r="V1164" s="35">
        <f t="shared" si="938"/>
        <v>0</v>
      </c>
      <c r="W1164" s="35">
        <f t="shared" si="938"/>
        <v>0</v>
      </c>
      <c r="X1164" s="35">
        <f t="shared" si="938"/>
        <v>74</v>
      </c>
      <c r="Y1164" s="35">
        <f t="shared" si="938"/>
        <v>0</v>
      </c>
    </row>
    <row r="1165" spans="1:25" s="41" customFormat="1" ht="33">
      <c r="A1165" s="32" t="s">
        <v>597</v>
      </c>
      <c r="B1165" s="33" t="s">
        <v>236</v>
      </c>
      <c r="C1165" s="33" t="s">
        <v>51</v>
      </c>
      <c r="D1165" s="52" t="s">
        <v>598</v>
      </c>
      <c r="E1165" s="33"/>
      <c r="F1165" s="35">
        <f t="shared" si="937"/>
        <v>74</v>
      </c>
      <c r="G1165" s="35">
        <f t="shared" si="937"/>
        <v>0</v>
      </c>
      <c r="H1165" s="35">
        <f t="shared" si="937"/>
        <v>0</v>
      </c>
      <c r="I1165" s="35">
        <f t="shared" si="937"/>
        <v>0</v>
      </c>
      <c r="J1165" s="35">
        <f t="shared" si="937"/>
        <v>0</v>
      </c>
      <c r="K1165" s="35">
        <f t="shared" si="937"/>
        <v>0</v>
      </c>
      <c r="L1165" s="35">
        <f t="shared" si="937"/>
        <v>74</v>
      </c>
      <c r="M1165" s="35">
        <f t="shared" si="937"/>
        <v>0</v>
      </c>
      <c r="N1165" s="35">
        <f t="shared" si="937"/>
        <v>0</v>
      </c>
      <c r="O1165" s="35">
        <f t="shared" si="937"/>
        <v>0</v>
      </c>
      <c r="P1165" s="35">
        <f t="shared" si="937"/>
        <v>0</v>
      </c>
      <c r="Q1165" s="35">
        <f t="shared" si="937"/>
        <v>0</v>
      </c>
      <c r="R1165" s="35">
        <f t="shared" si="937"/>
        <v>74</v>
      </c>
      <c r="S1165" s="35">
        <f t="shared" si="937"/>
        <v>0</v>
      </c>
      <c r="T1165" s="35">
        <f t="shared" si="938"/>
        <v>0</v>
      </c>
      <c r="U1165" s="35">
        <f t="shared" si="938"/>
        <v>0</v>
      </c>
      <c r="V1165" s="35">
        <f t="shared" si="938"/>
        <v>0</v>
      </c>
      <c r="W1165" s="35">
        <f t="shared" si="938"/>
        <v>0</v>
      </c>
      <c r="X1165" s="35">
        <f t="shared" si="938"/>
        <v>74</v>
      </c>
      <c r="Y1165" s="35">
        <f t="shared" si="938"/>
        <v>0</v>
      </c>
    </row>
    <row r="1166" spans="1:25" s="41" customFormat="1" ht="33">
      <c r="A1166" s="32" t="s">
        <v>42</v>
      </c>
      <c r="B1166" s="33" t="s">
        <v>236</v>
      </c>
      <c r="C1166" s="33" t="s">
        <v>51</v>
      </c>
      <c r="D1166" s="52" t="s">
        <v>598</v>
      </c>
      <c r="E1166" s="40">
        <v>200</v>
      </c>
      <c r="F1166" s="35">
        <f t="shared" si="937"/>
        <v>74</v>
      </c>
      <c r="G1166" s="35">
        <f t="shared" si="937"/>
        <v>0</v>
      </c>
      <c r="H1166" s="35">
        <f t="shared" si="937"/>
        <v>0</v>
      </c>
      <c r="I1166" s="35">
        <f t="shared" si="937"/>
        <v>0</v>
      </c>
      <c r="J1166" s="35">
        <f t="shared" si="937"/>
        <v>0</v>
      </c>
      <c r="K1166" s="35">
        <f t="shared" si="937"/>
        <v>0</v>
      </c>
      <c r="L1166" s="35">
        <f t="shared" si="937"/>
        <v>74</v>
      </c>
      <c r="M1166" s="35">
        <f t="shared" si="937"/>
        <v>0</v>
      </c>
      <c r="N1166" s="35">
        <f t="shared" si="937"/>
        <v>0</v>
      </c>
      <c r="O1166" s="35">
        <f t="shared" si="937"/>
        <v>0</v>
      </c>
      <c r="P1166" s="35">
        <f t="shared" si="937"/>
        <v>0</v>
      </c>
      <c r="Q1166" s="35">
        <f t="shared" si="937"/>
        <v>0</v>
      </c>
      <c r="R1166" s="35">
        <f t="shared" si="937"/>
        <v>74</v>
      </c>
      <c r="S1166" s="35">
        <f t="shared" si="937"/>
        <v>0</v>
      </c>
      <c r="T1166" s="35">
        <f t="shared" si="938"/>
        <v>0</v>
      </c>
      <c r="U1166" s="35">
        <f t="shared" si="938"/>
        <v>0</v>
      </c>
      <c r="V1166" s="35">
        <f t="shared" si="938"/>
        <v>0</v>
      </c>
      <c r="W1166" s="35">
        <f t="shared" si="938"/>
        <v>0</v>
      </c>
      <c r="X1166" s="35">
        <f t="shared" si="938"/>
        <v>74</v>
      </c>
      <c r="Y1166" s="35">
        <f t="shared" si="938"/>
        <v>0</v>
      </c>
    </row>
    <row r="1167" spans="1:25" s="41" customFormat="1" ht="49.5">
      <c r="A1167" s="42" t="s">
        <v>43</v>
      </c>
      <c r="B1167" s="33" t="s">
        <v>236</v>
      </c>
      <c r="C1167" s="33" t="s">
        <v>51</v>
      </c>
      <c r="D1167" s="52" t="s">
        <v>598</v>
      </c>
      <c r="E1167" s="40">
        <v>240</v>
      </c>
      <c r="F1167" s="35">
        <v>74</v>
      </c>
      <c r="G1167" s="35"/>
      <c r="H1167" s="36"/>
      <c r="I1167" s="36"/>
      <c r="J1167" s="36"/>
      <c r="K1167" s="37"/>
      <c r="L1167" s="35">
        <f>F1167+H1167+I1167+J1167+K1167</f>
        <v>74</v>
      </c>
      <c r="M1167" s="35">
        <f>G1167+K1167</f>
        <v>0</v>
      </c>
      <c r="N1167" s="36"/>
      <c r="O1167" s="36"/>
      <c r="P1167" s="36"/>
      <c r="Q1167" s="37"/>
      <c r="R1167" s="35">
        <f>L1167+N1167+O1167+P1167+Q1167</f>
        <v>74</v>
      </c>
      <c r="S1167" s="35">
        <f>M1167+Q1167</f>
        <v>0</v>
      </c>
      <c r="T1167" s="36"/>
      <c r="U1167" s="36"/>
      <c r="V1167" s="36"/>
      <c r="W1167" s="37"/>
      <c r="X1167" s="35">
        <f>R1167+T1167+U1167+V1167+W1167</f>
        <v>74</v>
      </c>
      <c r="Y1167" s="35">
        <f>S1167+W1167</f>
        <v>0</v>
      </c>
    </row>
    <row r="1168" spans="1:25" s="41" customFormat="1" ht="16.5">
      <c r="A1168" s="42"/>
      <c r="B1168" s="33"/>
      <c r="C1168" s="33"/>
      <c r="D1168" s="52"/>
      <c r="E1168" s="33"/>
      <c r="F1168" s="59"/>
      <c r="G1168" s="59"/>
      <c r="H1168" s="59"/>
      <c r="I1168" s="59"/>
      <c r="J1168" s="59"/>
      <c r="K1168" s="59"/>
      <c r="L1168" s="59"/>
      <c r="M1168" s="59"/>
      <c r="N1168" s="59"/>
      <c r="O1168" s="59"/>
      <c r="P1168" s="59"/>
      <c r="Q1168" s="59"/>
      <c r="R1168" s="59">
        <v>0</v>
      </c>
      <c r="S1168" s="59"/>
      <c r="T1168" s="59"/>
      <c r="U1168" s="59"/>
      <c r="V1168" s="59"/>
      <c r="W1168" s="59"/>
      <c r="X1168" s="59">
        <v>0</v>
      </c>
      <c r="Y1168" s="59"/>
    </row>
    <row r="1169" spans="1:25" s="20" customFormat="1" ht="20.25">
      <c r="A1169" s="16" t="s">
        <v>599</v>
      </c>
      <c r="B1169" s="17" t="s">
        <v>600</v>
      </c>
      <c r="C1169" s="17"/>
      <c r="D1169" s="18"/>
      <c r="E1169" s="19"/>
      <c r="F1169" s="19">
        <f>F1171+F1180+F1281+F1346</f>
        <v>682368</v>
      </c>
      <c r="G1169" s="19">
        <f>G1171+G1180+G1281+G1346</f>
        <v>345541</v>
      </c>
      <c r="H1169" s="19">
        <f t="shared" ref="H1169:M1169" si="939">H1171+H1180+H1281+H1346</f>
        <v>0</v>
      </c>
      <c r="I1169" s="19">
        <f t="shared" si="939"/>
        <v>0</v>
      </c>
      <c r="J1169" s="19">
        <f t="shared" si="939"/>
        <v>0</v>
      </c>
      <c r="K1169" s="19">
        <f t="shared" si="939"/>
        <v>0</v>
      </c>
      <c r="L1169" s="19">
        <f t="shared" si="939"/>
        <v>682368</v>
      </c>
      <c r="M1169" s="19">
        <f t="shared" si="939"/>
        <v>345541</v>
      </c>
      <c r="N1169" s="19">
        <f t="shared" ref="N1169:S1169" si="940">N1171+N1180+N1281+N1346</f>
        <v>0</v>
      </c>
      <c r="O1169" s="19">
        <f t="shared" si="940"/>
        <v>0</v>
      </c>
      <c r="P1169" s="19">
        <f t="shared" si="940"/>
        <v>0</v>
      </c>
      <c r="Q1169" s="19">
        <f t="shared" si="940"/>
        <v>0</v>
      </c>
      <c r="R1169" s="19">
        <f t="shared" si="940"/>
        <v>682368</v>
      </c>
      <c r="S1169" s="19">
        <f t="shared" si="940"/>
        <v>345541</v>
      </c>
      <c r="T1169" s="19">
        <f t="shared" ref="T1169:Y1169" si="941">T1171+T1180+T1281+T1346</f>
        <v>0</v>
      </c>
      <c r="U1169" s="19">
        <f t="shared" si="941"/>
        <v>0</v>
      </c>
      <c r="V1169" s="19">
        <f t="shared" si="941"/>
        <v>0</v>
      </c>
      <c r="W1169" s="19">
        <f t="shared" si="941"/>
        <v>0</v>
      </c>
      <c r="X1169" s="19">
        <f t="shared" si="941"/>
        <v>682368</v>
      </c>
      <c r="Y1169" s="19">
        <f t="shared" si="941"/>
        <v>345541</v>
      </c>
    </row>
    <row r="1170" spans="1:25" s="20" customFormat="1" ht="16.5" customHeight="1">
      <c r="A1170" s="16"/>
      <c r="B1170" s="17"/>
      <c r="C1170" s="17"/>
      <c r="D1170" s="18"/>
      <c r="E1170" s="17"/>
      <c r="F1170" s="93"/>
      <c r="G1170" s="93"/>
      <c r="H1170" s="93"/>
      <c r="I1170" s="93"/>
      <c r="J1170" s="93"/>
      <c r="K1170" s="93"/>
      <c r="L1170" s="93"/>
      <c r="M1170" s="93"/>
      <c r="N1170" s="93"/>
      <c r="O1170" s="93"/>
      <c r="P1170" s="93"/>
      <c r="Q1170" s="93"/>
      <c r="R1170" s="93">
        <v>0</v>
      </c>
      <c r="S1170" s="93"/>
      <c r="T1170" s="93"/>
      <c r="U1170" s="93"/>
      <c r="V1170" s="93"/>
      <c r="W1170" s="93"/>
      <c r="X1170" s="93">
        <v>0</v>
      </c>
      <c r="Y1170" s="93"/>
    </row>
    <row r="1171" spans="1:25" s="20" customFormat="1" ht="20.25">
      <c r="A1171" s="25" t="s">
        <v>601</v>
      </c>
      <c r="B1171" s="26" t="s">
        <v>172</v>
      </c>
      <c r="C1171" s="26" t="s">
        <v>21</v>
      </c>
      <c r="D1171" s="18"/>
      <c r="E1171" s="17"/>
      <c r="F1171" s="28">
        <f t="shared" ref="F1171:U1173" si="942">F1172</f>
        <v>55456</v>
      </c>
      <c r="G1171" s="28">
        <f t="shared" si="942"/>
        <v>0</v>
      </c>
      <c r="H1171" s="28">
        <f t="shared" si="942"/>
        <v>0</v>
      </c>
      <c r="I1171" s="28">
        <f t="shared" si="942"/>
        <v>0</v>
      </c>
      <c r="J1171" s="28">
        <f t="shared" si="942"/>
        <v>0</v>
      </c>
      <c r="K1171" s="28">
        <f t="shared" si="942"/>
        <v>0</v>
      </c>
      <c r="L1171" s="28">
        <f t="shared" si="942"/>
        <v>55456</v>
      </c>
      <c r="M1171" s="28">
        <f t="shared" si="942"/>
        <v>0</v>
      </c>
      <c r="N1171" s="28">
        <f t="shared" si="942"/>
        <v>0</v>
      </c>
      <c r="O1171" s="28">
        <f t="shared" si="942"/>
        <v>0</v>
      </c>
      <c r="P1171" s="28">
        <f t="shared" si="942"/>
        <v>0</v>
      </c>
      <c r="Q1171" s="28">
        <f t="shared" si="942"/>
        <v>0</v>
      </c>
      <c r="R1171" s="28">
        <f t="shared" si="942"/>
        <v>55456</v>
      </c>
      <c r="S1171" s="28">
        <f t="shared" si="942"/>
        <v>0</v>
      </c>
      <c r="T1171" s="28">
        <f t="shared" si="942"/>
        <v>0</v>
      </c>
      <c r="U1171" s="28">
        <f t="shared" si="942"/>
        <v>0</v>
      </c>
      <c r="V1171" s="28">
        <f t="shared" ref="T1171:Y1173" si="943">V1172</f>
        <v>0</v>
      </c>
      <c r="W1171" s="28">
        <f t="shared" si="943"/>
        <v>0</v>
      </c>
      <c r="X1171" s="28">
        <f t="shared" si="943"/>
        <v>55456</v>
      </c>
      <c r="Y1171" s="28">
        <f t="shared" si="943"/>
        <v>0</v>
      </c>
    </row>
    <row r="1172" spans="1:25" s="20" customFormat="1" ht="51">
      <c r="A1172" s="32" t="s">
        <v>23</v>
      </c>
      <c r="B1172" s="77" t="s">
        <v>172</v>
      </c>
      <c r="C1172" s="77" t="s">
        <v>21</v>
      </c>
      <c r="D1172" s="77" t="s">
        <v>24</v>
      </c>
      <c r="E1172" s="77"/>
      <c r="F1172" s="35">
        <f t="shared" si="942"/>
        <v>55456</v>
      </c>
      <c r="G1172" s="35">
        <f t="shared" si="942"/>
        <v>0</v>
      </c>
      <c r="H1172" s="35">
        <f t="shared" si="942"/>
        <v>0</v>
      </c>
      <c r="I1172" s="35">
        <f t="shared" si="942"/>
        <v>0</v>
      </c>
      <c r="J1172" s="35">
        <f t="shared" si="942"/>
        <v>0</v>
      </c>
      <c r="K1172" s="35">
        <f t="shared" si="942"/>
        <v>0</v>
      </c>
      <c r="L1172" s="35">
        <f t="shared" si="942"/>
        <v>55456</v>
      </c>
      <c r="M1172" s="35">
        <f t="shared" si="942"/>
        <v>0</v>
      </c>
      <c r="N1172" s="35">
        <f t="shared" si="942"/>
        <v>0</v>
      </c>
      <c r="O1172" s="35">
        <f t="shared" si="942"/>
        <v>0</v>
      </c>
      <c r="P1172" s="35">
        <f t="shared" si="942"/>
        <v>0</v>
      </c>
      <c r="Q1172" s="35">
        <f t="shared" si="942"/>
        <v>0</v>
      </c>
      <c r="R1172" s="35">
        <f t="shared" si="942"/>
        <v>55456</v>
      </c>
      <c r="S1172" s="35">
        <f t="shared" si="942"/>
        <v>0</v>
      </c>
      <c r="T1172" s="35">
        <f t="shared" si="943"/>
        <v>0</v>
      </c>
      <c r="U1172" s="35">
        <f t="shared" si="943"/>
        <v>0</v>
      </c>
      <c r="V1172" s="35">
        <f t="shared" si="943"/>
        <v>0</v>
      </c>
      <c r="W1172" s="35">
        <f t="shared" si="943"/>
        <v>0</v>
      </c>
      <c r="X1172" s="35">
        <f t="shared" si="943"/>
        <v>55456</v>
      </c>
      <c r="Y1172" s="35">
        <f t="shared" si="943"/>
        <v>0</v>
      </c>
    </row>
    <row r="1173" spans="1:25" s="20" customFormat="1" ht="33.75">
      <c r="A1173" s="42" t="s">
        <v>602</v>
      </c>
      <c r="B1173" s="77" t="s">
        <v>172</v>
      </c>
      <c r="C1173" s="77" t="s">
        <v>21</v>
      </c>
      <c r="D1173" s="77" t="s">
        <v>603</v>
      </c>
      <c r="E1173" s="77"/>
      <c r="F1173" s="35">
        <f t="shared" si="942"/>
        <v>55456</v>
      </c>
      <c r="G1173" s="35">
        <f t="shared" si="942"/>
        <v>0</v>
      </c>
      <c r="H1173" s="35">
        <f t="shared" si="942"/>
        <v>0</v>
      </c>
      <c r="I1173" s="35">
        <f t="shared" si="942"/>
        <v>0</v>
      </c>
      <c r="J1173" s="35">
        <f t="shared" si="942"/>
        <v>0</v>
      </c>
      <c r="K1173" s="35">
        <f t="shared" si="942"/>
        <v>0</v>
      </c>
      <c r="L1173" s="35">
        <f t="shared" si="942"/>
        <v>55456</v>
      </c>
      <c r="M1173" s="35">
        <f t="shared" si="942"/>
        <v>0</v>
      </c>
      <c r="N1173" s="35">
        <f t="shared" si="942"/>
        <v>0</v>
      </c>
      <c r="O1173" s="35">
        <f t="shared" si="942"/>
        <v>0</v>
      </c>
      <c r="P1173" s="35">
        <f t="shared" si="942"/>
        <v>0</v>
      </c>
      <c r="Q1173" s="35">
        <f t="shared" si="942"/>
        <v>0</v>
      </c>
      <c r="R1173" s="35">
        <f t="shared" si="942"/>
        <v>55456</v>
      </c>
      <c r="S1173" s="35">
        <f t="shared" si="942"/>
        <v>0</v>
      </c>
      <c r="T1173" s="35">
        <f t="shared" si="943"/>
        <v>0</v>
      </c>
      <c r="U1173" s="35">
        <f t="shared" si="943"/>
        <v>0</v>
      </c>
      <c r="V1173" s="35">
        <f t="shared" si="943"/>
        <v>0</v>
      </c>
      <c r="W1173" s="35">
        <f t="shared" si="943"/>
        <v>0</v>
      </c>
      <c r="X1173" s="35">
        <f t="shared" si="943"/>
        <v>55456</v>
      </c>
      <c r="Y1173" s="35">
        <f t="shared" si="943"/>
        <v>0</v>
      </c>
    </row>
    <row r="1174" spans="1:25" s="20" customFormat="1" ht="172.5" customHeight="1">
      <c r="A1174" s="42" t="s">
        <v>604</v>
      </c>
      <c r="B1174" s="77" t="s">
        <v>172</v>
      </c>
      <c r="C1174" s="77" t="s">
        <v>21</v>
      </c>
      <c r="D1174" s="77" t="s">
        <v>605</v>
      </c>
      <c r="E1174" s="77"/>
      <c r="F1174" s="35">
        <f>F1175+F1177</f>
        <v>55456</v>
      </c>
      <c r="G1174" s="35">
        <f>G1175+G1177</f>
        <v>0</v>
      </c>
      <c r="H1174" s="35">
        <f t="shared" ref="H1174:M1174" si="944">H1175+H1177</f>
        <v>0</v>
      </c>
      <c r="I1174" s="35">
        <f t="shared" si="944"/>
        <v>0</v>
      </c>
      <c r="J1174" s="35">
        <f t="shared" si="944"/>
        <v>0</v>
      </c>
      <c r="K1174" s="35">
        <f t="shared" si="944"/>
        <v>0</v>
      </c>
      <c r="L1174" s="35">
        <f t="shared" si="944"/>
        <v>55456</v>
      </c>
      <c r="M1174" s="35">
        <f t="shared" si="944"/>
        <v>0</v>
      </c>
      <c r="N1174" s="35">
        <f t="shared" ref="N1174:S1174" si="945">N1175+N1177</f>
        <v>0</v>
      </c>
      <c r="O1174" s="35">
        <f t="shared" si="945"/>
        <v>0</v>
      </c>
      <c r="P1174" s="35">
        <f t="shared" si="945"/>
        <v>0</v>
      </c>
      <c r="Q1174" s="35">
        <f t="shared" si="945"/>
        <v>0</v>
      </c>
      <c r="R1174" s="35">
        <f t="shared" si="945"/>
        <v>55456</v>
      </c>
      <c r="S1174" s="35">
        <f t="shared" si="945"/>
        <v>0</v>
      </c>
      <c r="T1174" s="35">
        <f t="shared" ref="T1174:Y1174" si="946">T1175+T1177</f>
        <v>0</v>
      </c>
      <c r="U1174" s="35">
        <f t="shared" si="946"/>
        <v>0</v>
      </c>
      <c r="V1174" s="35">
        <f t="shared" si="946"/>
        <v>0</v>
      </c>
      <c r="W1174" s="35">
        <f t="shared" si="946"/>
        <v>0</v>
      </c>
      <c r="X1174" s="35">
        <f t="shared" si="946"/>
        <v>55456</v>
      </c>
      <c r="Y1174" s="35">
        <f t="shared" si="946"/>
        <v>0</v>
      </c>
    </row>
    <row r="1175" spans="1:25" s="20" customFormat="1" ht="33.75">
      <c r="A1175" s="32" t="s">
        <v>42</v>
      </c>
      <c r="B1175" s="77" t="s">
        <v>172</v>
      </c>
      <c r="C1175" s="77" t="s">
        <v>21</v>
      </c>
      <c r="D1175" s="77" t="s">
        <v>605</v>
      </c>
      <c r="E1175" s="79">
        <v>200</v>
      </c>
      <c r="F1175" s="35">
        <f>F1176</f>
        <v>440</v>
      </c>
      <c r="G1175" s="35">
        <f>G1176</f>
        <v>0</v>
      </c>
      <c r="H1175" s="35">
        <f t="shared" ref="H1175:Y1175" si="947">H1176</f>
        <v>0</v>
      </c>
      <c r="I1175" s="35">
        <f t="shared" si="947"/>
        <v>0</v>
      </c>
      <c r="J1175" s="35">
        <f t="shared" si="947"/>
        <v>0</v>
      </c>
      <c r="K1175" s="35">
        <f t="shared" si="947"/>
        <v>0</v>
      </c>
      <c r="L1175" s="35">
        <f t="shared" si="947"/>
        <v>440</v>
      </c>
      <c r="M1175" s="35">
        <f t="shared" si="947"/>
        <v>0</v>
      </c>
      <c r="N1175" s="35">
        <f t="shared" si="947"/>
        <v>0</v>
      </c>
      <c r="O1175" s="35">
        <f t="shared" si="947"/>
        <v>0</v>
      </c>
      <c r="P1175" s="35">
        <f t="shared" si="947"/>
        <v>0</v>
      </c>
      <c r="Q1175" s="35">
        <f t="shared" si="947"/>
        <v>0</v>
      </c>
      <c r="R1175" s="35">
        <f t="shared" si="947"/>
        <v>440</v>
      </c>
      <c r="S1175" s="35">
        <f t="shared" si="947"/>
        <v>0</v>
      </c>
      <c r="T1175" s="35">
        <f t="shared" si="947"/>
        <v>0</v>
      </c>
      <c r="U1175" s="35">
        <f t="shared" si="947"/>
        <v>0</v>
      </c>
      <c r="V1175" s="35">
        <f t="shared" si="947"/>
        <v>0</v>
      </c>
      <c r="W1175" s="35">
        <f t="shared" si="947"/>
        <v>0</v>
      </c>
      <c r="X1175" s="35">
        <f t="shared" si="947"/>
        <v>440</v>
      </c>
      <c r="Y1175" s="35">
        <f t="shared" si="947"/>
        <v>0</v>
      </c>
    </row>
    <row r="1176" spans="1:25" s="20" customFormat="1" ht="50.25">
      <c r="A1176" s="42" t="s">
        <v>43</v>
      </c>
      <c r="B1176" s="77" t="s">
        <v>172</v>
      </c>
      <c r="C1176" s="77" t="s">
        <v>21</v>
      </c>
      <c r="D1176" s="77" t="s">
        <v>605</v>
      </c>
      <c r="E1176" s="79">
        <v>240</v>
      </c>
      <c r="F1176" s="35">
        <v>440</v>
      </c>
      <c r="G1176" s="35"/>
      <c r="H1176" s="36"/>
      <c r="I1176" s="36"/>
      <c r="J1176" s="36"/>
      <c r="K1176" s="37"/>
      <c r="L1176" s="35">
        <f>F1176+H1176+I1176+J1176+K1176</f>
        <v>440</v>
      </c>
      <c r="M1176" s="35">
        <f>G1176+K1176</f>
        <v>0</v>
      </c>
      <c r="N1176" s="36"/>
      <c r="O1176" s="36"/>
      <c r="P1176" s="36"/>
      <c r="Q1176" s="37"/>
      <c r="R1176" s="35">
        <f>L1176+N1176+O1176+P1176+Q1176</f>
        <v>440</v>
      </c>
      <c r="S1176" s="35">
        <f>M1176+Q1176</f>
        <v>0</v>
      </c>
      <c r="T1176" s="36"/>
      <c r="U1176" s="36"/>
      <c r="V1176" s="36"/>
      <c r="W1176" s="37"/>
      <c r="X1176" s="35">
        <f>R1176+T1176+U1176+V1176+W1176</f>
        <v>440</v>
      </c>
      <c r="Y1176" s="35">
        <f>S1176+W1176</f>
        <v>0</v>
      </c>
    </row>
    <row r="1177" spans="1:25" s="20" customFormat="1" ht="33.75">
      <c r="A1177" s="48" t="s">
        <v>44</v>
      </c>
      <c r="B1177" s="77" t="s">
        <v>172</v>
      </c>
      <c r="C1177" s="77" t="s">
        <v>21</v>
      </c>
      <c r="D1177" s="77" t="s">
        <v>605</v>
      </c>
      <c r="E1177" s="79">
        <v>300</v>
      </c>
      <c r="F1177" s="35">
        <f>F1178</f>
        <v>55016</v>
      </c>
      <c r="G1177" s="35">
        <f>G1178</f>
        <v>0</v>
      </c>
      <c r="H1177" s="35">
        <f t="shared" ref="H1177:Y1177" si="948">H1178</f>
        <v>0</v>
      </c>
      <c r="I1177" s="35">
        <f t="shared" si="948"/>
        <v>0</v>
      </c>
      <c r="J1177" s="35">
        <f t="shared" si="948"/>
        <v>0</v>
      </c>
      <c r="K1177" s="35">
        <f t="shared" si="948"/>
        <v>0</v>
      </c>
      <c r="L1177" s="35">
        <f t="shared" si="948"/>
        <v>55016</v>
      </c>
      <c r="M1177" s="35">
        <f t="shared" si="948"/>
        <v>0</v>
      </c>
      <c r="N1177" s="35">
        <f t="shared" si="948"/>
        <v>0</v>
      </c>
      <c r="O1177" s="35">
        <f t="shared" si="948"/>
        <v>0</v>
      </c>
      <c r="P1177" s="35">
        <f t="shared" si="948"/>
        <v>0</v>
      </c>
      <c r="Q1177" s="35">
        <f t="shared" si="948"/>
        <v>0</v>
      </c>
      <c r="R1177" s="35">
        <f t="shared" si="948"/>
        <v>55016</v>
      </c>
      <c r="S1177" s="35">
        <f t="shared" si="948"/>
        <v>0</v>
      </c>
      <c r="T1177" s="35">
        <f t="shared" si="948"/>
        <v>0</v>
      </c>
      <c r="U1177" s="35">
        <f t="shared" si="948"/>
        <v>0</v>
      </c>
      <c r="V1177" s="35">
        <f t="shared" si="948"/>
        <v>0</v>
      </c>
      <c r="W1177" s="35">
        <f t="shared" si="948"/>
        <v>0</v>
      </c>
      <c r="X1177" s="35">
        <f t="shared" si="948"/>
        <v>55016</v>
      </c>
      <c r="Y1177" s="35">
        <f t="shared" si="948"/>
        <v>0</v>
      </c>
    </row>
    <row r="1178" spans="1:25" s="20" customFormat="1" ht="33.75">
      <c r="A1178" s="32" t="s">
        <v>45</v>
      </c>
      <c r="B1178" s="77" t="s">
        <v>172</v>
      </c>
      <c r="C1178" s="77" t="s">
        <v>21</v>
      </c>
      <c r="D1178" s="77" t="s">
        <v>605</v>
      </c>
      <c r="E1178" s="79">
        <v>320</v>
      </c>
      <c r="F1178" s="35">
        <v>55016</v>
      </c>
      <c r="G1178" s="35"/>
      <c r="H1178" s="36"/>
      <c r="I1178" s="36"/>
      <c r="J1178" s="36"/>
      <c r="K1178" s="37"/>
      <c r="L1178" s="35">
        <f>F1178+H1178+I1178+J1178+K1178</f>
        <v>55016</v>
      </c>
      <c r="M1178" s="35">
        <f>G1178+K1178</f>
        <v>0</v>
      </c>
      <c r="N1178" s="36"/>
      <c r="O1178" s="36"/>
      <c r="P1178" s="36"/>
      <c r="Q1178" s="37"/>
      <c r="R1178" s="35">
        <f>L1178+N1178+O1178+P1178+Q1178</f>
        <v>55016</v>
      </c>
      <c r="S1178" s="35">
        <f>M1178+Q1178</f>
        <v>0</v>
      </c>
      <c r="T1178" s="36"/>
      <c r="U1178" s="36"/>
      <c r="V1178" s="36"/>
      <c r="W1178" s="37"/>
      <c r="X1178" s="35">
        <f>R1178+T1178+U1178+V1178+W1178</f>
        <v>55016</v>
      </c>
      <c r="Y1178" s="35">
        <f>S1178+W1178</f>
        <v>0</v>
      </c>
    </row>
    <row r="1179" spans="1:25" s="31" customFormat="1" ht="18.75">
      <c r="A1179" s="25"/>
      <c r="B1179" s="26"/>
      <c r="C1179" s="26"/>
      <c r="D1179" s="27"/>
      <c r="E1179" s="26"/>
      <c r="F1179" s="106"/>
      <c r="G1179" s="106"/>
      <c r="H1179" s="106"/>
      <c r="I1179" s="106"/>
      <c r="J1179" s="106"/>
      <c r="K1179" s="106"/>
      <c r="L1179" s="106"/>
      <c r="M1179" s="106"/>
      <c r="N1179" s="106"/>
      <c r="O1179" s="106"/>
      <c r="P1179" s="106"/>
      <c r="Q1179" s="106"/>
      <c r="R1179" s="106">
        <v>0</v>
      </c>
      <c r="S1179" s="106"/>
      <c r="T1179" s="106"/>
      <c r="U1179" s="106"/>
      <c r="V1179" s="106"/>
      <c r="W1179" s="106"/>
      <c r="X1179" s="106">
        <v>0</v>
      </c>
      <c r="Y1179" s="106"/>
    </row>
    <row r="1180" spans="1:25" s="112" customFormat="1" ht="18.75">
      <c r="A1180" s="25" t="s">
        <v>606</v>
      </c>
      <c r="B1180" s="26" t="s">
        <v>172</v>
      </c>
      <c r="C1180" s="26" t="s">
        <v>32</v>
      </c>
      <c r="D1180" s="44"/>
      <c r="E1180" s="26"/>
      <c r="F1180" s="28">
        <f>F1181+F1263+F1258</f>
        <v>54190</v>
      </c>
      <c r="G1180" s="28">
        <f>G1181+G1263+G1258</f>
        <v>5210</v>
      </c>
      <c r="H1180" s="28">
        <f t="shared" ref="H1180:M1180" si="949">H1181+H1263+H1258</f>
        <v>0</v>
      </c>
      <c r="I1180" s="28">
        <f t="shared" si="949"/>
        <v>0</v>
      </c>
      <c r="J1180" s="28">
        <f t="shared" si="949"/>
        <v>0</v>
      </c>
      <c r="K1180" s="28">
        <f t="shared" si="949"/>
        <v>0</v>
      </c>
      <c r="L1180" s="28">
        <f t="shared" si="949"/>
        <v>54190</v>
      </c>
      <c r="M1180" s="28">
        <f t="shared" si="949"/>
        <v>5210</v>
      </c>
      <c r="N1180" s="28">
        <f t="shared" ref="N1180:S1180" si="950">N1181+N1263+N1258</f>
        <v>0</v>
      </c>
      <c r="O1180" s="28">
        <f t="shared" si="950"/>
        <v>0</v>
      </c>
      <c r="P1180" s="28">
        <f t="shared" si="950"/>
        <v>0</v>
      </c>
      <c r="Q1180" s="28">
        <f t="shared" si="950"/>
        <v>0</v>
      </c>
      <c r="R1180" s="28">
        <f t="shared" si="950"/>
        <v>54190</v>
      </c>
      <c r="S1180" s="28">
        <f t="shared" si="950"/>
        <v>5210</v>
      </c>
      <c r="T1180" s="28">
        <f t="shared" ref="T1180:Y1180" si="951">T1181+T1263+T1258</f>
        <v>0</v>
      </c>
      <c r="U1180" s="28">
        <f t="shared" si="951"/>
        <v>0</v>
      </c>
      <c r="V1180" s="28">
        <f t="shared" si="951"/>
        <v>0</v>
      </c>
      <c r="W1180" s="28">
        <f t="shared" si="951"/>
        <v>0</v>
      </c>
      <c r="X1180" s="28">
        <f t="shared" si="951"/>
        <v>54190</v>
      </c>
      <c r="Y1180" s="28">
        <f t="shared" si="951"/>
        <v>5210</v>
      </c>
    </row>
    <row r="1181" spans="1:25" s="31" customFormat="1" ht="50.25">
      <c r="A1181" s="42" t="s">
        <v>607</v>
      </c>
      <c r="B1181" s="77" t="s">
        <v>172</v>
      </c>
      <c r="C1181" s="77" t="s">
        <v>32</v>
      </c>
      <c r="D1181" s="77" t="s">
        <v>608</v>
      </c>
      <c r="E1181" s="77"/>
      <c r="F1181" s="35">
        <f>F1182+F1255</f>
        <v>48980</v>
      </c>
      <c r="G1181" s="35">
        <f>G1182+G1255</f>
        <v>0</v>
      </c>
      <c r="H1181" s="35">
        <f t="shared" ref="H1181:M1181" si="952">H1182+H1255</f>
        <v>0</v>
      </c>
      <c r="I1181" s="35">
        <f t="shared" si="952"/>
        <v>0</v>
      </c>
      <c r="J1181" s="35">
        <f t="shared" si="952"/>
        <v>0</v>
      </c>
      <c r="K1181" s="35">
        <f t="shared" si="952"/>
        <v>0</v>
      </c>
      <c r="L1181" s="35">
        <f t="shared" si="952"/>
        <v>48980</v>
      </c>
      <c r="M1181" s="35">
        <f t="shared" si="952"/>
        <v>0</v>
      </c>
      <c r="N1181" s="35">
        <f t="shared" ref="N1181:S1181" si="953">N1182+N1255</f>
        <v>0</v>
      </c>
      <c r="O1181" s="35">
        <f t="shared" si="953"/>
        <v>0</v>
      </c>
      <c r="P1181" s="35">
        <f t="shared" si="953"/>
        <v>0</v>
      </c>
      <c r="Q1181" s="35">
        <f t="shared" si="953"/>
        <v>0</v>
      </c>
      <c r="R1181" s="35">
        <f t="shared" si="953"/>
        <v>48980</v>
      </c>
      <c r="S1181" s="35">
        <f t="shared" si="953"/>
        <v>0</v>
      </c>
      <c r="T1181" s="35">
        <f t="shared" ref="T1181:Y1181" si="954">T1182+T1255</f>
        <v>0</v>
      </c>
      <c r="U1181" s="35">
        <f t="shared" si="954"/>
        <v>0</v>
      </c>
      <c r="V1181" s="35">
        <f t="shared" si="954"/>
        <v>0</v>
      </c>
      <c r="W1181" s="35">
        <f t="shared" si="954"/>
        <v>0</v>
      </c>
      <c r="X1181" s="35">
        <f t="shared" si="954"/>
        <v>48980</v>
      </c>
      <c r="Y1181" s="35">
        <f t="shared" si="954"/>
        <v>0</v>
      </c>
    </row>
    <row r="1182" spans="1:25" s="31" customFormat="1" ht="18.75">
      <c r="A1182" s="42" t="s">
        <v>609</v>
      </c>
      <c r="B1182" s="77" t="s">
        <v>172</v>
      </c>
      <c r="C1182" s="77" t="s">
        <v>32</v>
      </c>
      <c r="D1182" s="77" t="s">
        <v>610</v>
      </c>
      <c r="E1182" s="77"/>
      <c r="F1182" s="35">
        <f>F1183+F1186+F1189+F1192+F1195+F1198+F1201+F1204+F1207+F1210+F1213+F1216+F1219+F1222+F1225+F1234+F1237+F1240+F1243+F1246+F1249+F1252+F1228+F1231</f>
        <v>48430</v>
      </c>
      <c r="G1182" s="35">
        <f>G1183+G1186+G1189+G1192+G1195+G1198+G1201+G1204+G1207+G1210+G1213+G1216+G1219+G1222+G1225+G1234+G1237+G1240+G1243+G1246+G1249+G1252+G1228+G1231</f>
        <v>0</v>
      </c>
      <c r="H1182" s="35">
        <f t="shared" ref="H1182:M1182" si="955">H1183+H1186+H1189+H1192+H1195+H1198+H1201+H1204+H1207+H1210+H1213+H1216+H1219+H1222+H1225+H1234+H1237+H1240+H1243+H1246+H1249+H1252+H1228+H1231</f>
        <v>0</v>
      </c>
      <c r="I1182" s="35">
        <f t="shared" si="955"/>
        <v>0</v>
      </c>
      <c r="J1182" s="35">
        <f t="shared" si="955"/>
        <v>0</v>
      </c>
      <c r="K1182" s="35">
        <f t="shared" si="955"/>
        <v>0</v>
      </c>
      <c r="L1182" s="35">
        <f t="shared" si="955"/>
        <v>48430</v>
      </c>
      <c r="M1182" s="35">
        <f t="shared" si="955"/>
        <v>0</v>
      </c>
      <c r="N1182" s="35">
        <f t="shared" ref="N1182:S1182" si="956">N1183+N1186+N1189+N1192+N1195+N1198+N1201+N1204+N1207+N1210+N1213+N1216+N1219+N1222+N1225+N1234+N1237+N1240+N1243+N1246+N1249+N1252+N1228+N1231</f>
        <v>0</v>
      </c>
      <c r="O1182" s="35">
        <f t="shared" si="956"/>
        <v>0</v>
      </c>
      <c r="P1182" s="35">
        <f t="shared" si="956"/>
        <v>0</v>
      </c>
      <c r="Q1182" s="35">
        <f t="shared" si="956"/>
        <v>0</v>
      </c>
      <c r="R1182" s="35">
        <f t="shared" si="956"/>
        <v>48430</v>
      </c>
      <c r="S1182" s="35">
        <f t="shared" si="956"/>
        <v>0</v>
      </c>
      <c r="T1182" s="35">
        <f t="shared" ref="T1182:Y1182" si="957">T1183+T1186+T1189+T1192+T1195+T1198+T1201+T1204+T1207+T1210+T1213+T1216+T1219+T1222+T1225+T1234+T1237+T1240+T1243+T1246+T1249+T1252+T1228+T1231</f>
        <v>0</v>
      </c>
      <c r="U1182" s="35">
        <f t="shared" si="957"/>
        <v>0</v>
      </c>
      <c r="V1182" s="35">
        <f t="shared" si="957"/>
        <v>0</v>
      </c>
      <c r="W1182" s="35">
        <f t="shared" si="957"/>
        <v>0</v>
      </c>
      <c r="X1182" s="35">
        <f t="shared" si="957"/>
        <v>48430</v>
      </c>
      <c r="Y1182" s="35">
        <f t="shared" si="957"/>
        <v>0</v>
      </c>
    </row>
    <row r="1183" spans="1:25" s="31" customFormat="1" ht="116.25">
      <c r="A1183" s="48" t="s">
        <v>611</v>
      </c>
      <c r="B1183" s="77" t="s">
        <v>172</v>
      </c>
      <c r="C1183" s="77" t="s">
        <v>32</v>
      </c>
      <c r="D1183" s="77" t="s">
        <v>612</v>
      </c>
      <c r="E1183" s="77"/>
      <c r="F1183" s="35">
        <f>F1184</f>
        <v>360</v>
      </c>
      <c r="G1183" s="35">
        <f>G1184</f>
        <v>0</v>
      </c>
      <c r="H1183" s="35">
        <f t="shared" ref="H1183:W1184" si="958">H1184</f>
        <v>0</v>
      </c>
      <c r="I1183" s="35">
        <f t="shared" si="958"/>
        <v>0</v>
      </c>
      <c r="J1183" s="35">
        <f t="shared" si="958"/>
        <v>0</v>
      </c>
      <c r="K1183" s="35">
        <f t="shared" si="958"/>
        <v>0</v>
      </c>
      <c r="L1183" s="35">
        <f t="shared" si="958"/>
        <v>360</v>
      </c>
      <c r="M1183" s="35">
        <f t="shared" si="958"/>
        <v>0</v>
      </c>
      <c r="N1183" s="35">
        <f t="shared" si="958"/>
        <v>0</v>
      </c>
      <c r="O1183" s="35">
        <f t="shared" si="958"/>
        <v>0</v>
      </c>
      <c r="P1183" s="35">
        <f t="shared" si="958"/>
        <v>0</v>
      </c>
      <c r="Q1183" s="35">
        <f t="shared" si="958"/>
        <v>0</v>
      </c>
      <c r="R1183" s="35">
        <f t="shared" si="958"/>
        <v>360</v>
      </c>
      <c r="S1183" s="35">
        <f t="shared" si="958"/>
        <v>0</v>
      </c>
      <c r="T1183" s="35">
        <f t="shared" si="958"/>
        <v>0</v>
      </c>
      <c r="U1183" s="35">
        <f t="shared" si="958"/>
        <v>0</v>
      </c>
      <c r="V1183" s="35">
        <f t="shared" si="958"/>
        <v>0</v>
      </c>
      <c r="W1183" s="35">
        <f t="shared" si="958"/>
        <v>0</v>
      </c>
      <c r="X1183" s="35">
        <f t="shared" ref="T1183:Y1184" si="959">X1184</f>
        <v>360</v>
      </c>
      <c r="Y1183" s="35">
        <f t="shared" si="959"/>
        <v>0</v>
      </c>
    </row>
    <row r="1184" spans="1:25" s="31" customFormat="1" ht="33.75">
      <c r="A1184" s="48" t="s">
        <v>44</v>
      </c>
      <c r="B1184" s="77" t="s">
        <v>172</v>
      </c>
      <c r="C1184" s="77" t="s">
        <v>32</v>
      </c>
      <c r="D1184" s="77" t="s">
        <v>612</v>
      </c>
      <c r="E1184" s="79">
        <v>300</v>
      </c>
      <c r="F1184" s="35">
        <f>F1185</f>
        <v>360</v>
      </c>
      <c r="G1184" s="35">
        <f>G1185</f>
        <v>0</v>
      </c>
      <c r="H1184" s="35">
        <f t="shared" si="958"/>
        <v>0</v>
      </c>
      <c r="I1184" s="35">
        <f t="shared" si="958"/>
        <v>0</v>
      </c>
      <c r="J1184" s="35">
        <f t="shared" si="958"/>
        <v>0</v>
      </c>
      <c r="K1184" s="35">
        <f t="shared" si="958"/>
        <v>0</v>
      </c>
      <c r="L1184" s="35">
        <f t="shared" si="958"/>
        <v>360</v>
      </c>
      <c r="M1184" s="35">
        <f t="shared" si="958"/>
        <v>0</v>
      </c>
      <c r="N1184" s="35">
        <f t="shared" si="958"/>
        <v>0</v>
      </c>
      <c r="O1184" s="35">
        <f t="shared" si="958"/>
        <v>0</v>
      </c>
      <c r="P1184" s="35">
        <f t="shared" si="958"/>
        <v>0</v>
      </c>
      <c r="Q1184" s="35">
        <f t="shared" si="958"/>
        <v>0</v>
      </c>
      <c r="R1184" s="35">
        <f t="shared" si="958"/>
        <v>360</v>
      </c>
      <c r="S1184" s="35">
        <f t="shared" si="958"/>
        <v>0</v>
      </c>
      <c r="T1184" s="35">
        <f t="shared" si="959"/>
        <v>0</v>
      </c>
      <c r="U1184" s="35">
        <f t="shared" si="959"/>
        <v>0</v>
      </c>
      <c r="V1184" s="35">
        <f t="shared" si="959"/>
        <v>0</v>
      </c>
      <c r="W1184" s="35">
        <f t="shared" si="959"/>
        <v>0</v>
      </c>
      <c r="X1184" s="35">
        <f t="shared" si="959"/>
        <v>360</v>
      </c>
      <c r="Y1184" s="35">
        <f t="shared" si="959"/>
        <v>0</v>
      </c>
    </row>
    <row r="1185" spans="1:25" s="31" customFormat="1" ht="33.75">
      <c r="A1185" s="32" t="s">
        <v>613</v>
      </c>
      <c r="B1185" s="77" t="s">
        <v>172</v>
      </c>
      <c r="C1185" s="77" t="s">
        <v>32</v>
      </c>
      <c r="D1185" s="77" t="s">
        <v>612</v>
      </c>
      <c r="E1185" s="79">
        <v>310</v>
      </c>
      <c r="F1185" s="35">
        <v>360</v>
      </c>
      <c r="G1185" s="35"/>
      <c r="H1185" s="36"/>
      <c r="I1185" s="36"/>
      <c r="J1185" s="36"/>
      <c r="K1185" s="37"/>
      <c r="L1185" s="35">
        <f>F1185+H1185+I1185+J1185+K1185</f>
        <v>360</v>
      </c>
      <c r="M1185" s="35">
        <f>G1185+K1185</f>
        <v>0</v>
      </c>
      <c r="N1185" s="36"/>
      <c r="O1185" s="36"/>
      <c r="P1185" s="36"/>
      <c r="Q1185" s="37"/>
      <c r="R1185" s="35">
        <f>L1185+N1185+O1185+P1185+Q1185</f>
        <v>360</v>
      </c>
      <c r="S1185" s="35">
        <f>M1185+Q1185</f>
        <v>0</v>
      </c>
      <c r="T1185" s="36"/>
      <c r="U1185" s="36"/>
      <c r="V1185" s="36"/>
      <c r="W1185" s="37"/>
      <c r="X1185" s="35">
        <f>R1185+T1185+U1185+V1185+W1185</f>
        <v>360</v>
      </c>
      <c r="Y1185" s="35">
        <f>S1185+W1185</f>
        <v>0</v>
      </c>
    </row>
    <row r="1186" spans="1:25" s="126" customFormat="1" ht="66.75" hidden="1">
      <c r="A1186" s="32" t="s">
        <v>614</v>
      </c>
      <c r="B1186" s="77" t="s">
        <v>172</v>
      </c>
      <c r="C1186" s="77" t="s">
        <v>32</v>
      </c>
      <c r="D1186" s="77" t="s">
        <v>615</v>
      </c>
      <c r="E1186" s="77"/>
      <c r="F1186" s="106"/>
      <c r="G1186" s="106"/>
      <c r="H1186" s="129"/>
      <c r="I1186" s="129"/>
      <c r="J1186" s="129"/>
      <c r="K1186" s="129"/>
      <c r="L1186" s="129"/>
      <c r="M1186" s="129"/>
      <c r="N1186" s="129"/>
      <c r="O1186" s="129"/>
      <c r="P1186" s="129"/>
      <c r="Q1186" s="129"/>
      <c r="R1186" s="129"/>
      <c r="S1186" s="129"/>
      <c r="T1186" s="129"/>
      <c r="U1186" s="129"/>
      <c r="V1186" s="129"/>
      <c r="W1186" s="129"/>
      <c r="X1186" s="129"/>
      <c r="Y1186" s="129"/>
    </row>
    <row r="1187" spans="1:25" s="126" customFormat="1" ht="33.75" hidden="1">
      <c r="A1187" s="48" t="s">
        <v>44</v>
      </c>
      <c r="B1187" s="77" t="s">
        <v>172</v>
      </c>
      <c r="C1187" s="77" t="s">
        <v>32</v>
      </c>
      <c r="D1187" s="77" t="s">
        <v>615</v>
      </c>
      <c r="E1187" s="79">
        <v>300</v>
      </c>
      <c r="F1187" s="106"/>
      <c r="G1187" s="106"/>
      <c r="H1187" s="129"/>
      <c r="I1187" s="129"/>
      <c r="J1187" s="129"/>
      <c r="K1187" s="129"/>
      <c r="L1187" s="129"/>
      <c r="M1187" s="129"/>
      <c r="N1187" s="129"/>
      <c r="O1187" s="129"/>
      <c r="P1187" s="129"/>
      <c r="Q1187" s="129"/>
      <c r="R1187" s="129"/>
      <c r="S1187" s="129"/>
      <c r="T1187" s="129"/>
      <c r="U1187" s="129"/>
      <c r="V1187" s="129"/>
      <c r="W1187" s="129"/>
      <c r="X1187" s="129"/>
      <c r="Y1187" s="129"/>
    </row>
    <row r="1188" spans="1:25" s="105" customFormat="1" ht="33.75" hidden="1">
      <c r="A1188" s="80" t="s">
        <v>613</v>
      </c>
      <c r="B1188" s="81" t="s">
        <v>172</v>
      </c>
      <c r="C1188" s="81" t="s">
        <v>32</v>
      </c>
      <c r="D1188" s="81" t="s">
        <v>615</v>
      </c>
      <c r="E1188" s="82">
        <v>310</v>
      </c>
      <c r="F1188" s="129"/>
      <c r="G1188" s="129"/>
      <c r="H1188" s="56"/>
      <c r="I1188" s="56"/>
      <c r="J1188" s="56"/>
      <c r="K1188" s="56"/>
      <c r="L1188" s="56">
        <f>F1188+H1188+I1188+J1188+K1188</f>
        <v>0</v>
      </c>
      <c r="M1188" s="56">
        <f>G1188+K1188</f>
        <v>0</v>
      </c>
      <c r="N1188" s="56"/>
      <c r="O1188" s="56"/>
      <c r="P1188" s="56"/>
      <c r="Q1188" s="56"/>
      <c r="R1188" s="56">
        <f>L1188+N1188+O1188+P1188+Q1188</f>
        <v>0</v>
      </c>
      <c r="S1188" s="56">
        <f>M1188+Q1188</f>
        <v>0</v>
      </c>
      <c r="T1188" s="56"/>
      <c r="U1188" s="56"/>
      <c r="V1188" s="56"/>
      <c r="W1188" s="56"/>
      <c r="X1188" s="56">
        <f>R1188+T1188+U1188+V1188+W1188</f>
        <v>0</v>
      </c>
      <c r="Y1188" s="56">
        <f>S1188+W1188</f>
        <v>0</v>
      </c>
    </row>
    <row r="1189" spans="1:25" s="126" customFormat="1" ht="66.75" hidden="1">
      <c r="A1189" s="32" t="s">
        <v>616</v>
      </c>
      <c r="B1189" s="77" t="s">
        <v>172</v>
      </c>
      <c r="C1189" s="77" t="s">
        <v>32</v>
      </c>
      <c r="D1189" s="77" t="s">
        <v>617</v>
      </c>
      <c r="E1189" s="77"/>
      <c r="F1189" s="106"/>
      <c r="G1189" s="106"/>
      <c r="H1189" s="129"/>
      <c r="I1189" s="129"/>
      <c r="J1189" s="129"/>
      <c r="K1189" s="129"/>
      <c r="L1189" s="129"/>
      <c r="M1189" s="129"/>
      <c r="N1189" s="129"/>
      <c r="O1189" s="129"/>
      <c r="P1189" s="129"/>
      <c r="Q1189" s="129"/>
      <c r="R1189" s="129"/>
      <c r="S1189" s="129"/>
      <c r="T1189" s="129"/>
      <c r="U1189" s="129"/>
      <c r="V1189" s="129"/>
      <c r="W1189" s="129"/>
      <c r="X1189" s="129"/>
      <c r="Y1189" s="129"/>
    </row>
    <row r="1190" spans="1:25" s="126" customFormat="1" ht="33.75" hidden="1">
      <c r="A1190" s="48" t="s">
        <v>44</v>
      </c>
      <c r="B1190" s="77" t="s">
        <v>172</v>
      </c>
      <c r="C1190" s="77" t="s">
        <v>32</v>
      </c>
      <c r="D1190" s="77" t="s">
        <v>617</v>
      </c>
      <c r="E1190" s="79">
        <v>300</v>
      </c>
      <c r="F1190" s="106"/>
      <c r="G1190" s="106"/>
      <c r="H1190" s="129"/>
      <c r="I1190" s="129"/>
      <c r="J1190" s="129"/>
      <c r="K1190" s="129"/>
      <c r="L1190" s="129"/>
      <c r="M1190" s="129"/>
      <c r="N1190" s="129"/>
      <c r="O1190" s="129"/>
      <c r="P1190" s="129"/>
      <c r="Q1190" s="129"/>
      <c r="R1190" s="129"/>
      <c r="S1190" s="129"/>
      <c r="T1190" s="129"/>
      <c r="U1190" s="129"/>
      <c r="V1190" s="129"/>
      <c r="W1190" s="129"/>
      <c r="X1190" s="129"/>
      <c r="Y1190" s="129"/>
    </row>
    <row r="1191" spans="1:25" s="105" customFormat="1" ht="33.75" hidden="1">
      <c r="A1191" s="80" t="s">
        <v>613</v>
      </c>
      <c r="B1191" s="81" t="s">
        <v>172</v>
      </c>
      <c r="C1191" s="81" t="s">
        <v>32</v>
      </c>
      <c r="D1191" s="81" t="s">
        <v>617</v>
      </c>
      <c r="E1191" s="82">
        <v>310</v>
      </c>
      <c r="F1191" s="129"/>
      <c r="G1191" s="129"/>
      <c r="H1191" s="56"/>
      <c r="I1191" s="56"/>
      <c r="J1191" s="56"/>
      <c r="K1191" s="56"/>
      <c r="L1191" s="56">
        <f>F1191+H1191+I1191+J1191+K1191</f>
        <v>0</v>
      </c>
      <c r="M1191" s="56">
        <f>G1191+K1191</f>
        <v>0</v>
      </c>
      <c r="N1191" s="56"/>
      <c r="O1191" s="56"/>
      <c r="P1191" s="56"/>
      <c r="Q1191" s="56"/>
      <c r="R1191" s="56">
        <f>L1191+N1191+O1191+P1191+Q1191</f>
        <v>0</v>
      </c>
      <c r="S1191" s="56">
        <f>M1191+Q1191</f>
        <v>0</v>
      </c>
      <c r="T1191" s="56"/>
      <c r="U1191" s="56"/>
      <c r="V1191" s="56"/>
      <c r="W1191" s="56"/>
      <c r="X1191" s="56">
        <f>R1191+T1191+U1191+V1191+W1191</f>
        <v>0</v>
      </c>
      <c r="Y1191" s="56">
        <f>S1191+W1191</f>
        <v>0</v>
      </c>
    </row>
    <row r="1192" spans="1:25" s="31" customFormat="1" ht="83.25">
      <c r="A1192" s="32" t="s">
        <v>618</v>
      </c>
      <c r="B1192" s="77" t="s">
        <v>172</v>
      </c>
      <c r="C1192" s="77" t="s">
        <v>32</v>
      </c>
      <c r="D1192" s="77" t="s">
        <v>619</v>
      </c>
      <c r="E1192" s="77"/>
      <c r="F1192" s="35">
        <f>F1193</f>
        <v>2362</v>
      </c>
      <c r="G1192" s="35">
        <f>G1193</f>
        <v>0</v>
      </c>
      <c r="H1192" s="35">
        <f t="shared" ref="H1192:W1193" si="960">H1193</f>
        <v>0</v>
      </c>
      <c r="I1192" s="35">
        <f t="shared" si="960"/>
        <v>0</v>
      </c>
      <c r="J1192" s="35">
        <f t="shared" si="960"/>
        <v>0</v>
      </c>
      <c r="K1192" s="35">
        <f t="shared" si="960"/>
        <v>0</v>
      </c>
      <c r="L1192" s="35">
        <f t="shared" si="960"/>
        <v>2362</v>
      </c>
      <c r="M1192" s="35">
        <f t="shared" si="960"/>
        <v>0</v>
      </c>
      <c r="N1192" s="35">
        <f t="shared" si="960"/>
        <v>0</v>
      </c>
      <c r="O1192" s="35">
        <f t="shared" si="960"/>
        <v>0</v>
      </c>
      <c r="P1192" s="35">
        <f t="shared" si="960"/>
        <v>0</v>
      </c>
      <c r="Q1192" s="35">
        <f t="shared" si="960"/>
        <v>0</v>
      </c>
      <c r="R1192" s="35">
        <f t="shared" si="960"/>
        <v>2362</v>
      </c>
      <c r="S1192" s="35">
        <f t="shared" si="960"/>
        <v>0</v>
      </c>
      <c r="T1192" s="35">
        <f t="shared" si="960"/>
        <v>0</v>
      </c>
      <c r="U1192" s="35">
        <f t="shared" si="960"/>
        <v>0</v>
      </c>
      <c r="V1192" s="35">
        <f t="shared" si="960"/>
        <v>0</v>
      </c>
      <c r="W1192" s="35">
        <f t="shared" si="960"/>
        <v>0</v>
      </c>
      <c r="X1192" s="35">
        <f t="shared" ref="T1192:Y1193" si="961">X1193</f>
        <v>2362</v>
      </c>
      <c r="Y1192" s="35">
        <f t="shared" si="961"/>
        <v>0</v>
      </c>
    </row>
    <row r="1193" spans="1:25" s="31" customFormat="1" ht="33.75">
      <c r="A1193" s="48" t="s">
        <v>44</v>
      </c>
      <c r="B1193" s="77" t="s">
        <v>172</v>
      </c>
      <c r="C1193" s="77" t="s">
        <v>32</v>
      </c>
      <c r="D1193" s="77" t="s">
        <v>619</v>
      </c>
      <c r="E1193" s="79">
        <v>300</v>
      </c>
      <c r="F1193" s="35">
        <f>F1194</f>
        <v>2362</v>
      </c>
      <c r="G1193" s="35">
        <f>G1194</f>
        <v>0</v>
      </c>
      <c r="H1193" s="35">
        <f t="shared" si="960"/>
        <v>0</v>
      </c>
      <c r="I1193" s="35">
        <f t="shared" si="960"/>
        <v>0</v>
      </c>
      <c r="J1193" s="35">
        <f t="shared" si="960"/>
        <v>0</v>
      </c>
      <c r="K1193" s="35">
        <f t="shared" si="960"/>
        <v>0</v>
      </c>
      <c r="L1193" s="35">
        <f t="shared" si="960"/>
        <v>2362</v>
      </c>
      <c r="M1193" s="35">
        <f t="shared" si="960"/>
        <v>0</v>
      </c>
      <c r="N1193" s="35">
        <f t="shared" si="960"/>
        <v>0</v>
      </c>
      <c r="O1193" s="35">
        <f t="shared" si="960"/>
        <v>0</v>
      </c>
      <c r="P1193" s="35">
        <f t="shared" si="960"/>
        <v>0</v>
      </c>
      <c r="Q1193" s="35">
        <f t="shared" si="960"/>
        <v>0</v>
      </c>
      <c r="R1193" s="35">
        <f t="shared" si="960"/>
        <v>2362</v>
      </c>
      <c r="S1193" s="35">
        <f t="shared" si="960"/>
        <v>0</v>
      </c>
      <c r="T1193" s="35">
        <f t="shared" si="961"/>
        <v>0</v>
      </c>
      <c r="U1193" s="35">
        <f t="shared" si="961"/>
        <v>0</v>
      </c>
      <c r="V1193" s="35">
        <f t="shared" si="961"/>
        <v>0</v>
      </c>
      <c r="W1193" s="35">
        <f t="shared" si="961"/>
        <v>0</v>
      </c>
      <c r="X1193" s="35">
        <f t="shared" si="961"/>
        <v>2362</v>
      </c>
      <c r="Y1193" s="35">
        <f t="shared" si="961"/>
        <v>0</v>
      </c>
    </row>
    <row r="1194" spans="1:25" s="31" customFormat="1" ht="33.75">
      <c r="A1194" s="32" t="s">
        <v>613</v>
      </c>
      <c r="B1194" s="77" t="s">
        <v>172</v>
      </c>
      <c r="C1194" s="77" t="s">
        <v>32</v>
      </c>
      <c r="D1194" s="77" t="s">
        <v>619</v>
      </c>
      <c r="E1194" s="79">
        <v>310</v>
      </c>
      <c r="F1194" s="35">
        <v>2362</v>
      </c>
      <c r="G1194" s="35"/>
      <c r="H1194" s="36"/>
      <c r="I1194" s="36"/>
      <c r="J1194" s="36"/>
      <c r="K1194" s="37"/>
      <c r="L1194" s="35">
        <f>F1194+H1194+I1194+J1194+K1194</f>
        <v>2362</v>
      </c>
      <c r="M1194" s="35">
        <f>G1194+K1194</f>
        <v>0</v>
      </c>
      <c r="N1194" s="36"/>
      <c r="O1194" s="36"/>
      <c r="P1194" s="36"/>
      <c r="Q1194" s="37"/>
      <c r="R1194" s="35">
        <f>L1194+N1194+O1194+P1194+Q1194</f>
        <v>2362</v>
      </c>
      <c r="S1194" s="35">
        <f>M1194+Q1194</f>
        <v>0</v>
      </c>
      <c r="T1194" s="36"/>
      <c r="U1194" s="36"/>
      <c r="V1194" s="36"/>
      <c r="W1194" s="37"/>
      <c r="X1194" s="35">
        <f>R1194+T1194+U1194+V1194+W1194</f>
        <v>2362</v>
      </c>
      <c r="Y1194" s="35">
        <f>S1194+W1194</f>
        <v>0</v>
      </c>
    </row>
    <row r="1195" spans="1:25" s="126" customFormat="1" ht="33.75" hidden="1">
      <c r="A1195" s="32" t="s">
        <v>620</v>
      </c>
      <c r="B1195" s="77" t="s">
        <v>172</v>
      </c>
      <c r="C1195" s="77" t="s">
        <v>32</v>
      </c>
      <c r="D1195" s="77" t="s">
        <v>621</v>
      </c>
      <c r="E1195" s="77"/>
      <c r="F1195" s="106"/>
      <c r="G1195" s="106"/>
      <c r="H1195" s="129"/>
      <c r="I1195" s="129"/>
      <c r="J1195" s="129"/>
      <c r="K1195" s="129"/>
      <c r="L1195" s="129"/>
      <c r="M1195" s="129"/>
      <c r="N1195" s="129"/>
      <c r="O1195" s="129"/>
      <c r="P1195" s="129"/>
      <c r="Q1195" s="129"/>
      <c r="R1195" s="129"/>
      <c r="S1195" s="129"/>
      <c r="T1195" s="129"/>
      <c r="U1195" s="129"/>
      <c r="V1195" s="129"/>
      <c r="W1195" s="129"/>
      <c r="X1195" s="129"/>
      <c r="Y1195" s="129"/>
    </row>
    <row r="1196" spans="1:25" s="126" customFormat="1" ht="33.75" hidden="1">
      <c r="A1196" s="48" t="s">
        <v>44</v>
      </c>
      <c r="B1196" s="77" t="s">
        <v>172</v>
      </c>
      <c r="C1196" s="77" t="s">
        <v>32</v>
      </c>
      <c r="D1196" s="77" t="s">
        <v>621</v>
      </c>
      <c r="E1196" s="79">
        <v>300</v>
      </c>
      <c r="F1196" s="106"/>
      <c r="G1196" s="106"/>
      <c r="H1196" s="129"/>
      <c r="I1196" s="129"/>
      <c r="J1196" s="129"/>
      <c r="K1196" s="129"/>
      <c r="L1196" s="129"/>
      <c r="M1196" s="129"/>
      <c r="N1196" s="129"/>
      <c r="O1196" s="129"/>
      <c r="P1196" s="129"/>
      <c r="Q1196" s="129"/>
      <c r="R1196" s="129"/>
      <c r="S1196" s="129"/>
      <c r="T1196" s="129"/>
      <c r="U1196" s="129"/>
      <c r="V1196" s="129"/>
      <c r="W1196" s="129"/>
      <c r="X1196" s="129"/>
      <c r="Y1196" s="129"/>
    </row>
    <row r="1197" spans="1:25" s="105" customFormat="1" ht="33.75" hidden="1">
      <c r="A1197" s="80" t="s">
        <v>613</v>
      </c>
      <c r="B1197" s="81" t="s">
        <v>172</v>
      </c>
      <c r="C1197" s="81" t="s">
        <v>32</v>
      </c>
      <c r="D1197" s="81" t="s">
        <v>621</v>
      </c>
      <c r="E1197" s="82">
        <v>310</v>
      </c>
      <c r="F1197" s="129"/>
      <c r="G1197" s="129"/>
      <c r="H1197" s="56"/>
      <c r="I1197" s="56"/>
      <c r="J1197" s="56"/>
      <c r="K1197" s="56"/>
      <c r="L1197" s="56">
        <f>F1197+H1197+I1197+J1197+K1197</f>
        <v>0</v>
      </c>
      <c r="M1197" s="56">
        <f>G1197+K1197</f>
        <v>0</v>
      </c>
      <c r="N1197" s="56"/>
      <c r="O1197" s="56"/>
      <c r="P1197" s="56"/>
      <c r="Q1197" s="56"/>
      <c r="R1197" s="56">
        <f>L1197+N1197+O1197+P1197+Q1197</f>
        <v>0</v>
      </c>
      <c r="S1197" s="56">
        <f>M1197+Q1197</f>
        <v>0</v>
      </c>
      <c r="T1197" s="56"/>
      <c r="U1197" s="56"/>
      <c r="V1197" s="56"/>
      <c r="W1197" s="56"/>
      <c r="X1197" s="56">
        <f>R1197+T1197+U1197+V1197+W1197</f>
        <v>0</v>
      </c>
      <c r="Y1197" s="56">
        <f>S1197+W1197</f>
        <v>0</v>
      </c>
    </row>
    <row r="1198" spans="1:25" s="126" customFormat="1" ht="33.75" hidden="1">
      <c r="A1198" s="32" t="s">
        <v>622</v>
      </c>
      <c r="B1198" s="77" t="s">
        <v>172</v>
      </c>
      <c r="C1198" s="77" t="s">
        <v>32</v>
      </c>
      <c r="D1198" s="77" t="s">
        <v>623</v>
      </c>
      <c r="E1198" s="77"/>
      <c r="F1198" s="106"/>
      <c r="G1198" s="106"/>
      <c r="H1198" s="129"/>
      <c r="I1198" s="129"/>
      <c r="J1198" s="129"/>
      <c r="K1198" s="129"/>
      <c r="L1198" s="129"/>
      <c r="M1198" s="129"/>
      <c r="N1198" s="129"/>
      <c r="O1198" s="129"/>
      <c r="P1198" s="129"/>
      <c r="Q1198" s="129"/>
      <c r="R1198" s="129"/>
      <c r="S1198" s="129"/>
      <c r="T1198" s="129"/>
      <c r="U1198" s="129"/>
      <c r="V1198" s="129"/>
      <c r="W1198" s="129"/>
      <c r="X1198" s="129"/>
      <c r="Y1198" s="129"/>
    </row>
    <row r="1199" spans="1:25" s="126" customFormat="1" ht="33.75" hidden="1">
      <c r="A1199" s="48" t="s">
        <v>44</v>
      </c>
      <c r="B1199" s="77" t="s">
        <v>172</v>
      </c>
      <c r="C1199" s="77" t="s">
        <v>32</v>
      </c>
      <c r="D1199" s="77" t="s">
        <v>623</v>
      </c>
      <c r="E1199" s="79">
        <v>300</v>
      </c>
      <c r="F1199" s="106"/>
      <c r="G1199" s="106"/>
      <c r="H1199" s="129"/>
      <c r="I1199" s="129"/>
      <c r="J1199" s="129"/>
      <c r="K1199" s="129"/>
      <c r="L1199" s="129"/>
      <c r="M1199" s="129"/>
      <c r="N1199" s="129"/>
      <c r="O1199" s="129"/>
      <c r="P1199" s="129"/>
      <c r="Q1199" s="129"/>
      <c r="R1199" s="129"/>
      <c r="S1199" s="129"/>
      <c r="T1199" s="129"/>
      <c r="U1199" s="129"/>
      <c r="V1199" s="129"/>
      <c r="W1199" s="129"/>
      <c r="X1199" s="129"/>
      <c r="Y1199" s="129"/>
    </row>
    <row r="1200" spans="1:25" s="105" customFormat="1" ht="33.75" hidden="1">
      <c r="A1200" s="80" t="s">
        <v>613</v>
      </c>
      <c r="B1200" s="81" t="s">
        <v>172</v>
      </c>
      <c r="C1200" s="81" t="s">
        <v>32</v>
      </c>
      <c r="D1200" s="81" t="s">
        <v>623</v>
      </c>
      <c r="E1200" s="82">
        <v>310</v>
      </c>
      <c r="F1200" s="129"/>
      <c r="G1200" s="129"/>
      <c r="H1200" s="56"/>
      <c r="I1200" s="56"/>
      <c r="J1200" s="56"/>
      <c r="K1200" s="56"/>
      <c r="L1200" s="56">
        <f>F1200+H1200+I1200+J1200+K1200</f>
        <v>0</v>
      </c>
      <c r="M1200" s="56">
        <f>G1200+K1200</f>
        <v>0</v>
      </c>
      <c r="N1200" s="56"/>
      <c r="O1200" s="56"/>
      <c r="P1200" s="56"/>
      <c r="Q1200" s="56"/>
      <c r="R1200" s="56">
        <f>L1200+N1200+O1200+P1200+Q1200</f>
        <v>0</v>
      </c>
      <c r="S1200" s="56">
        <f>M1200+Q1200</f>
        <v>0</v>
      </c>
      <c r="T1200" s="56"/>
      <c r="U1200" s="56"/>
      <c r="V1200" s="56"/>
      <c r="W1200" s="56"/>
      <c r="X1200" s="56">
        <f>R1200+T1200+U1200+V1200+W1200</f>
        <v>0</v>
      </c>
      <c r="Y1200" s="56">
        <f>S1200+W1200</f>
        <v>0</v>
      </c>
    </row>
    <row r="1201" spans="1:25" s="126" customFormat="1" ht="50.25" hidden="1">
      <c r="A1201" s="32" t="s">
        <v>624</v>
      </c>
      <c r="B1201" s="77" t="s">
        <v>172</v>
      </c>
      <c r="C1201" s="77" t="s">
        <v>32</v>
      </c>
      <c r="D1201" s="77" t="s">
        <v>625</v>
      </c>
      <c r="E1201" s="77"/>
      <c r="F1201" s="106"/>
      <c r="G1201" s="106"/>
      <c r="H1201" s="129"/>
      <c r="I1201" s="129"/>
      <c r="J1201" s="129"/>
      <c r="K1201" s="129"/>
      <c r="L1201" s="129"/>
      <c r="M1201" s="129"/>
      <c r="N1201" s="129"/>
      <c r="O1201" s="129"/>
      <c r="P1201" s="129"/>
      <c r="Q1201" s="129"/>
      <c r="R1201" s="129"/>
      <c r="S1201" s="129"/>
      <c r="T1201" s="129"/>
      <c r="U1201" s="129"/>
      <c r="V1201" s="129"/>
      <c r="W1201" s="129"/>
      <c r="X1201" s="129"/>
      <c r="Y1201" s="129"/>
    </row>
    <row r="1202" spans="1:25" s="126" customFormat="1" ht="33.75" hidden="1">
      <c r="A1202" s="48" t="s">
        <v>44</v>
      </c>
      <c r="B1202" s="77" t="s">
        <v>172</v>
      </c>
      <c r="C1202" s="77" t="s">
        <v>32</v>
      </c>
      <c r="D1202" s="77" t="s">
        <v>625</v>
      </c>
      <c r="E1202" s="79">
        <v>300</v>
      </c>
      <c r="F1202" s="106"/>
      <c r="G1202" s="106"/>
      <c r="H1202" s="129"/>
      <c r="I1202" s="129"/>
      <c r="J1202" s="129"/>
      <c r="K1202" s="129"/>
      <c r="L1202" s="129"/>
      <c r="M1202" s="129"/>
      <c r="N1202" s="129"/>
      <c r="O1202" s="129"/>
      <c r="P1202" s="129"/>
      <c r="Q1202" s="129"/>
      <c r="R1202" s="129"/>
      <c r="S1202" s="129"/>
      <c r="T1202" s="129"/>
      <c r="U1202" s="129"/>
      <c r="V1202" s="129"/>
      <c r="W1202" s="129"/>
      <c r="X1202" s="129"/>
      <c r="Y1202" s="129"/>
    </row>
    <row r="1203" spans="1:25" s="105" customFormat="1" ht="33.75" hidden="1">
      <c r="A1203" s="80" t="s">
        <v>613</v>
      </c>
      <c r="B1203" s="81" t="s">
        <v>172</v>
      </c>
      <c r="C1203" s="81" t="s">
        <v>32</v>
      </c>
      <c r="D1203" s="81" t="s">
        <v>625</v>
      </c>
      <c r="E1203" s="82">
        <v>310</v>
      </c>
      <c r="F1203" s="129"/>
      <c r="G1203" s="129"/>
      <c r="H1203" s="56"/>
      <c r="I1203" s="56"/>
      <c r="J1203" s="56"/>
      <c r="K1203" s="56"/>
      <c r="L1203" s="56">
        <f>F1203+H1203+I1203+J1203+K1203</f>
        <v>0</v>
      </c>
      <c r="M1203" s="56">
        <f>G1203+K1203</f>
        <v>0</v>
      </c>
      <c r="N1203" s="56"/>
      <c r="O1203" s="56"/>
      <c r="P1203" s="56"/>
      <c r="Q1203" s="56"/>
      <c r="R1203" s="56">
        <f>L1203+N1203+O1203+P1203+Q1203</f>
        <v>0</v>
      </c>
      <c r="S1203" s="56">
        <f>M1203+Q1203</f>
        <v>0</v>
      </c>
      <c r="T1203" s="56"/>
      <c r="U1203" s="56"/>
      <c r="V1203" s="56"/>
      <c r="W1203" s="56"/>
      <c r="X1203" s="56">
        <f>R1203+T1203+U1203+V1203+W1203</f>
        <v>0</v>
      </c>
      <c r="Y1203" s="56">
        <f>S1203+W1203</f>
        <v>0</v>
      </c>
    </row>
    <row r="1204" spans="1:25" s="31" customFormat="1" ht="33.75">
      <c r="A1204" s="32" t="s">
        <v>626</v>
      </c>
      <c r="B1204" s="77" t="s">
        <v>172</v>
      </c>
      <c r="C1204" s="77" t="s">
        <v>32</v>
      </c>
      <c r="D1204" s="77" t="s">
        <v>627</v>
      </c>
      <c r="E1204" s="77"/>
      <c r="F1204" s="35">
        <f>F1205</f>
        <v>2968</v>
      </c>
      <c r="G1204" s="35">
        <f>G1205</f>
        <v>0</v>
      </c>
      <c r="H1204" s="35">
        <f t="shared" ref="H1204:W1205" si="962">H1205</f>
        <v>0</v>
      </c>
      <c r="I1204" s="35">
        <f t="shared" si="962"/>
        <v>0</v>
      </c>
      <c r="J1204" s="35">
        <f t="shared" si="962"/>
        <v>0</v>
      </c>
      <c r="K1204" s="35">
        <f t="shared" si="962"/>
        <v>0</v>
      </c>
      <c r="L1204" s="35">
        <f t="shared" si="962"/>
        <v>2968</v>
      </c>
      <c r="M1204" s="35">
        <f t="shared" si="962"/>
        <v>0</v>
      </c>
      <c r="N1204" s="35">
        <f t="shared" si="962"/>
        <v>0</v>
      </c>
      <c r="O1204" s="35">
        <f t="shared" si="962"/>
        <v>0</v>
      </c>
      <c r="P1204" s="35">
        <f t="shared" si="962"/>
        <v>0</v>
      </c>
      <c r="Q1204" s="35">
        <f t="shared" si="962"/>
        <v>0</v>
      </c>
      <c r="R1204" s="35">
        <f t="shared" si="962"/>
        <v>2968</v>
      </c>
      <c r="S1204" s="35">
        <f t="shared" si="962"/>
        <v>0</v>
      </c>
      <c r="T1204" s="35">
        <f t="shared" si="962"/>
        <v>0</v>
      </c>
      <c r="U1204" s="35">
        <f t="shared" si="962"/>
        <v>0</v>
      </c>
      <c r="V1204" s="35">
        <f t="shared" si="962"/>
        <v>0</v>
      </c>
      <c r="W1204" s="35">
        <f t="shared" si="962"/>
        <v>0</v>
      </c>
      <c r="X1204" s="35">
        <f t="shared" ref="T1204:Y1205" si="963">X1205</f>
        <v>2968</v>
      </c>
      <c r="Y1204" s="35">
        <f t="shared" si="963"/>
        <v>0</v>
      </c>
    </row>
    <row r="1205" spans="1:25" s="31" customFormat="1" ht="33.75">
      <c r="A1205" s="48" t="s">
        <v>44</v>
      </c>
      <c r="B1205" s="77" t="s">
        <v>172</v>
      </c>
      <c r="C1205" s="77" t="s">
        <v>32</v>
      </c>
      <c r="D1205" s="77" t="s">
        <v>627</v>
      </c>
      <c r="E1205" s="79">
        <v>300</v>
      </c>
      <c r="F1205" s="35">
        <f>F1206</f>
        <v>2968</v>
      </c>
      <c r="G1205" s="35">
        <f>G1206</f>
        <v>0</v>
      </c>
      <c r="H1205" s="35">
        <f t="shared" si="962"/>
        <v>0</v>
      </c>
      <c r="I1205" s="35">
        <f t="shared" si="962"/>
        <v>0</v>
      </c>
      <c r="J1205" s="35">
        <f t="shared" si="962"/>
        <v>0</v>
      </c>
      <c r="K1205" s="35">
        <f t="shared" si="962"/>
        <v>0</v>
      </c>
      <c r="L1205" s="35">
        <f t="shared" si="962"/>
        <v>2968</v>
      </c>
      <c r="M1205" s="35">
        <f t="shared" si="962"/>
        <v>0</v>
      </c>
      <c r="N1205" s="35">
        <f t="shared" si="962"/>
        <v>0</v>
      </c>
      <c r="O1205" s="35">
        <f t="shared" si="962"/>
        <v>0</v>
      </c>
      <c r="P1205" s="35">
        <f t="shared" si="962"/>
        <v>0</v>
      </c>
      <c r="Q1205" s="35">
        <f t="shared" si="962"/>
        <v>0</v>
      </c>
      <c r="R1205" s="35">
        <f t="shared" si="962"/>
        <v>2968</v>
      </c>
      <c r="S1205" s="35">
        <f t="shared" si="962"/>
        <v>0</v>
      </c>
      <c r="T1205" s="35">
        <f t="shared" si="963"/>
        <v>0</v>
      </c>
      <c r="U1205" s="35">
        <f t="shared" si="963"/>
        <v>0</v>
      </c>
      <c r="V1205" s="35">
        <f t="shared" si="963"/>
        <v>0</v>
      </c>
      <c r="W1205" s="35">
        <f t="shared" si="963"/>
        <v>0</v>
      </c>
      <c r="X1205" s="35">
        <f t="shared" si="963"/>
        <v>2968</v>
      </c>
      <c r="Y1205" s="35">
        <f t="shared" si="963"/>
        <v>0</v>
      </c>
    </row>
    <row r="1206" spans="1:25" s="31" customFormat="1" ht="33.75">
      <c r="A1206" s="32" t="s">
        <v>613</v>
      </c>
      <c r="B1206" s="77" t="s">
        <v>172</v>
      </c>
      <c r="C1206" s="77" t="s">
        <v>32</v>
      </c>
      <c r="D1206" s="77" t="s">
        <v>627</v>
      </c>
      <c r="E1206" s="79">
        <v>310</v>
      </c>
      <c r="F1206" s="35">
        <v>2968</v>
      </c>
      <c r="G1206" s="35"/>
      <c r="H1206" s="36"/>
      <c r="I1206" s="36"/>
      <c r="J1206" s="36"/>
      <c r="K1206" s="37"/>
      <c r="L1206" s="35">
        <f>F1206+H1206+I1206+J1206+K1206</f>
        <v>2968</v>
      </c>
      <c r="M1206" s="35">
        <f>G1206+K1206</f>
        <v>0</v>
      </c>
      <c r="N1206" s="36"/>
      <c r="O1206" s="36"/>
      <c r="P1206" s="36"/>
      <c r="Q1206" s="37"/>
      <c r="R1206" s="35">
        <f>L1206+N1206+O1206+P1206+Q1206</f>
        <v>2968</v>
      </c>
      <c r="S1206" s="35">
        <f>M1206+Q1206</f>
        <v>0</v>
      </c>
      <c r="T1206" s="36"/>
      <c r="U1206" s="36"/>
      <c r="V1206" s="36"/>
      <c r="W1206" s="37"/>
      <c r="X1206" s="35">
        <f>R1206+T1206+U1206+V1206+W1206</f>
        <v>2968</v>
      </c>
      <c r="Y1206" s="35">
        <f>S1206+W1206</f>
        <v>0</v>
      </c>
    </row>
    <row r="1207" spans="1:25" s="31" customFormat="1" ht="99.75">
      <c r="A1207" s="32" t="s">
        <v>628</v>
      </c>
      <c r="B1207" s="77" t="s">
        <v>172</v>
      </c>
      <c r="C1207" s="77" t="s">
        <v>32</v>
      </c>
      <c r="D1207" s="77" t="s">
        <v>629</v>
      </c>
      <c r="E1207" s="77"/>
      <c r="F1207" s="35">
        <f>F1208</f>
        <v>495</v>
      </c>
      <c r="G1207" s="35">
        <f>G1208</f>
        <v>0</v>
      </c>
      <c r="H1207" s="35">
        <f t="shared" ref="H1207:W1208" si="964">H1208</f>
        <v>0</v>
      </c>
      <c r="I1207" s="35">
        <f t="shared" si="964"/>
        <v>0</v>
      </c>
      <c r="J1207" s="35">
        <f t="shared" si="964"/>
        <v>0</v>
      </c>
      <c r="K1207" s="35">
        <f t="shared" si="964"/>
        <v>0</v>
      </c>
      <c r="L1207" s="35">
        <f t="shared" si="964"/>
        <v>495</v>
      </c>
      <c r="M1207" s="35">
        <f t="shared" si="964"/>
        <v>0</v>
      </c>
      <c r="N1207" s="35">
        <f t="shared" si="964"/>
        <v>0</v>
      </c>
      <c r="O1207" s="35">
        <f t="shared" si="964"/>
        <v>0</v>
      </c>
      <c r="P1207" s="35">
        <f t="shared" si="964"/>
        <v>0</v>
      </c>
      <c r="Q1207" s="35">
        <f t="shared" si="964"/>
        <v>0</v>
      </c>
      <c r="R1207" s="35">
        <f t="shared" si="964"/>
        <v>495</v>
      </c>
      <c r="S1207" s="35">
        <f t="shared" si="964"/>
        <v>0</v>
      </c>
      <c r="T1207" s="35">
        <f t="shared" si="964"/>
        <v>0</v>
      </c>
      <c r="U1207" s="35">
        <f t="shared" si="964"/>
        <v>0</v>
      </c>
      <c r="V1207" s="35">
        <f t="shared" si="964"/>
        <v>0</v>
      </c>
      <c r="W1207" s="35">
        <f t="shared" si="964"/>
        <v>0</v>
      </c>
      <c r="X1207" s="35">
        <f t="shared" ref="T1207:Y1208" si="965">X1208</f>
        <v>495</v>
      </c>
      <c r="Y1207" s="35">
        <f t="shared" si="965"/>
        <v>0</v>
      </c>
    </row>
    <row r="1208" spans="1:25" s="31" customFormat="1" ht="33.75">
      <c r="A1208" s="48" t="s">
        <v>44</v>
      </c>
      <c r="B1208" s="77" t="s">
        <v>172</v>
      </c>
      <c r="C1208" s="77" t="s">
        <v>32</v>
      </c>
      <c r="D1208" s="77" t="s">
        <v>629</v>
      </c>
      <c r="E1208" s="79">
        <v>300</v>
      </c>
      <c r="F1208" s="35">
        <f>F1209</f>
        <v>495</v>
      </c>
      <c r="G1208" s="35">
        <f>G1209</f>
        <v>0</v>
      </c>
      <c r="H1208" s="35">
        <f t="shared" si="964"/>
        <v>0</v>
      </c>
      <c r="I1208" s="35">
        <f t="shared" si="964"/>
        <v>0</v>
      </c>
      <c r="J1208" s="35">
        <f t="shared" si="964"/>
        <v>0</v>
      </c>
      <c r="K1208" s="35">
        <f t="shared" si="964"/>
        <v>0</v>
      </c>
      <c r="L1208" s="35">
        <f t="shared" si="964"/>
        <v>495</v>
      </c>
      <c r="M1208" s="35">
        <f t="shared" si="964"/>
        <v>0</v>
      </c>
      <c r="N1208" s="35">
        <f t="shared" si="964"/>
        <v>0</v>
      </c>
      <c r="O1208" s="35">
        <f t="shared" si="964"/>
        <v>0</v>
      </c>
      <c r="P1208" s="35">
        <f t="shared" si="964"/>
        <v>0</v>
      </c>
      <c r="Q1208" s="35">
        <f t="shared" si="964"/>
        <v>0</v>
      </c>
      <c r="R1208" s="35">
        <f t="shared" si="964"/>
        <v>495</v>
      </c>
      <c r="S1208" s="35">
        <f t="shared" si="964"/>
        <v>0</v>
      </c>
      <c r="T1208" s="35">
        <f t="shared" si="965"/>
        <v>0</v>
      </c>
      <c r="U1208" s="35">
        <f t="shared" si="965"/>
        <v>0</v>
      </c>
      <c r="V1208" s="35">
        <f t="shared" si="965"/>
        <v>0</v>
      </c>
      <c r="W1208" s="35">
        <f t="shared" si="965"/>
        <v>0</v>
      </c>
      <c r="X1208" s="35">
        <f t="shared" si="965"/>
        <v>495</v>
      </c>
      <c r="Y1208" s="35">
        <f t="shared" si="965"/>
        <v>0</v>
      </c>
    </row>
    <row r="1209" spans="1:25" s="31" customFormat="1" ht="33.75">
      <c r="A1209" s="32" t="s">
        <v>613</v>
      </c>
      <c r="B1209" s="77" t="s">
        <v>172</v>
      </c>
      <c r="C1209" s="77" t="s">
        <v>32</v>
      </c>
      <c r="D1209" s="77" t="s">
        <v>629</v>
      </c>
      <c r="E1209" s="79">
        <v>310</v>
      </c>
      <c r="F1209" s="35">
        <v>495</v>
      </c>
      <c r="G1209" s="35"/>
      <c r="H1209" s="36"/>
      <c r="I1209" s="36"/>
      <c r="J1209" s="36"/>
      <c r="K1209" s="37"/>
      <c r="L1209" s="35">
        <f>F1209+H1209+I1209+J1209+K1209</f>
        <v>495</v>
      </c>
      <c r="M1209" s="35">
        <f>G1209+K1209</f>
        <v>0</v>
      </c>
      <c r="N1209" s="36"/>
      <c r="O1209" s="36"/>
      <c r="P1209" s="36"/>
      <c r="Q1209" s="37"/>
      <c r="R1209" s="35">
        <f>L1209+N1209+O1209+P1209+Q1209</f>
        <v>495</v>
      </c>
      <c r="S1209" s="35">
        <f>M1209+Q1209</f>
        <v>0</v>
      </c>
      <c r="T1209" s="36"/>
      <c r="U1209" s="36"/>
      <c r="V1209" s="36"/>
      <c r="W1209" s="37"/>
      <c r="X1209" s="35">
        <f>R1209+T1209+U1209+V1209+W1209</f>
        <v>495</v>
      </c>
      <c r="Y1209" s="35">
        <f>S1209+W1209</f>
        <v>0</v>
      </c>
    </row>
    <row r="1210" spans="1:25" s="126" customFormat="1" ht="50.25" hidden="1">
      <c r="A1210" s="32" t="s">
        <v>630</v>
      </c>
      <c r="B1210" s="77" t="s">
        <v>172</v>
      </c>
      <c r="C1210" s="77" t="s">
        <v>32</v>
      </c>
      <c r="D1210" s="77" t="s">
        <v>631</v>
      </c>
      <c r="E1210" s="77"/>
      <c r="F1210" s="106"/>
      <c r="G1210" s="106"/>
      <c r="H1210" s="129"/>
      <c r="I1210" s="129"/>
      <c r="J1210" s="129"/>
      <c r="K1210" s="129"/>
      <c r="L1210" s="129"/>
      <c r="M1210" s="129"/>
      <c r="N1210" s="129"/>
      <c r="O1210" s="129"/>
      <c r="P1210" s="129"/>
      <c r="Q1210" s="129"/>
      <c r="R1210" s="129"/>
      <c r="S1210" s="129"/>
      <c r="T1210" s="129"/>
      <c r="U1210" s="129"/>
      <c r="V1210" s="129"/>
      <c r="W1210" s="129"/>
      <c r="X1210" s="129"/>
      <c r="Y1210" s="129"/>
    </row>
    <row r="1211" spans="1:25" s="126" customFormat="1" ht="33.75" hidden="1">
      <c r="A1211" s="48" t="s">
        <v>44</v>
      </c>
      <c r="B1211" s="77" t="s">
        <v>172</v>
      </c>
      <c r="C1211" s="77" t="s">
        <v>32</v>
      </c>
      <c r="D1211" s="77" t="s">
        <v>631</v>
      </c>
      <c r="E1211" s="79">
        <v>300</v>
      </c>
      <c r="F1211" s="106"/>
      <c r="G1211" s="106"/>
      <c r="H1211" s="129"/>
      <c r="I1211" s="129"/>
      <c r="J1211" s="129"/>
      <c r="K1211" s="129"/>
      <c r="L1211" s="129"/>
      <c r="M1211" s="129"/>
      <c r="N1211" s="129"/>
      <c r="O1211" s="129"/>
      <c r="P1211" s="129"/>
      <c r="Q1211" s="129"/>
      <c r="R1211" s="129"/>
      <c r="S1211" s="129"/>
      <c r="T1211" s="129"/>
      <c r="U1211" s="129"/>
      <c r="V1211" s="129"/>
      <c r="W1211" s="129"/>
      <c r="X1211" s="129"/>
      <c r="Y1211" s="129"/>
    </row>
    <row r="1212" spans="1:25" s="105" customFormat="1" ht="33.75" hidden="1">
      <c r="A1212" s="80" t="s">
        <v>613</v>
      </c>
      <c r="B1212" s="81" t="s">
        <v>172</v>
      </c>
      <c r="C1212" s="81" t="s">
        <v>32</v>
      </c>
      <c r="D1212" s="81" t="s">
        <v>631</v>
      </c>
      <c r="E1212" s="82">
        <v>310</v>
      </c>
      <c r="F1212" s="129"/>
      <c r="G1212" s="129"/>
      <c r="H1212" s="56"/>
      <c r="I1212" s="56"/>
      <c r="J1212" s="56"/>
      <c r="K1212" s="56"/>
      <c r="L1212" s="56">
        <f>F1212+H1212+I1212+J1212+K1212</f>
        <v>0</v>
      </c>
      <c r="M1212" s="56">
        <f>G1212+K1212</f>
        <v>0</v>
      </c>
      <c r="N1212" s="56"/>
      <c r="O1212" s="56"/>
      <c r="P1212" s="56"/>
      <c r="Q1212" s="56"/>
      <c r="R1212" s="56">
        <f>L1212+N1212+O1212+P1212+Q1212</f>
        <v>0</v>
      </c>
      <c r="S1212" s="56">
        <f>M1212+Q1212</f>
        <v>0</v>
      </c>
      <c r="T1212" s="56"/>
      <c r="U1212" s="56"/>
      <c r="V1212" s="56"/>
      <c r="W1212" s="56"/>
      <c r="X1212" s="56">
        <f>R1212+T1212+U1212+V1212+W1212</f>
        <v>0</v>
      </c>
      <c r="Y1212" s="56">
        <f>S1212+W1212</f>
        <v>0</v>
      </c>
    </row>
    <row r="1213" spans="1:25" s="31" customFormat="1" ht="182.25">
      <c r="A1213" s="32" t="s">
        <v>632</v>
      </c>
      <c r="B1213" s="77" t="s">
        <v>172</v>
      </c>
      <c r="C1213" s="77" t="s">
        <v>32</v>
      </c>
      <c r="D1213" s="77" t="s">
        <v>633</v>
      </c>
      <c r="E1213" s="77"/>
      <c r="F1213" s="58">
        <f>F1214</f>
        <v>10</v>
      </c>
      <c r="G1213" s="106">
        <f>G1214</f>
        <v>0</v>
      </c>
      <c r="H1213" s="58">
        <f t="shared" ref="H1213:W1214" si="966">H1214</f>
        <v>0</v>
      </c>
      <c r="I1213" s="58">
        <f t="shared" si="966"/>
        <v>0</v>
      </c>
      <c r="J1213" s="58">
        <f t="shared" si="966"/>
        <v>0</v>
      </c>
      <c r="K1213" s="58">
        <f t="shared" si="966"/>
        <v>0</v>
      </c>
      <c r="L1213" s="58">
        <f t="shared" si="966"/>
        <v>10</v>
      </c>
      <c r="M1213" s="58">
        <f t="shared" si="966"/>
        <v>0</v>
      </c>
      <c r="N1213" s="58">
        <f t="shared" si="966"/>
        <v>0</v>
      </c>
      <c r="O1213" s="58">
        <f t="shared" si="966"/>
        <v>0</v>
      </c>
      <c r="P1213" s="58">
        <f t="shared" si="966"/>
        <v>0</v>
      </c>
      <c r="Q1213" s="58">
        <f t="shared" si="966"/>
        <v>0</v>
      </c>
      <c r="R1213" s="58">
        <f t="shared" si="966"/>
        <v>10</v>
      </c>
      <c r="S1213" s="58">
        <f t="shared" si="966"/>
        <v>0</v>
      </c>
      <c r="T1213" s="58">
        <f t="shared" si="966"/>
        <v>0</v>
      </c>
      <c r="U1213" s="58">
        <f t="shared" si="966"/>
        <v>0</v>
      </c>
      <c r="V1213" s="58">
        <f t="shared" si="966"/>
        <v>0</v>
      </c>
      <c r="W1213" s="58">
        <f t="shared" si="966"/>
        <v>0</v>
      </c>
      <c r="X1213" s="58">
        <f t="shared" ref="T1213:Y1214" si="967">X1214</f>
        <v>10</v>
      </c>
      <c r="Y1213" s="58">
        <f t="shared" si="967"/>
        <v>0</v>
      </c>
    </row>
    <row r="1214" spans="1:25" s="31" customFormat="1" ht="33.75">
      <c r="A1214" s="48" t="s">
        <v>44</v>
      </c>
      <c r="B1214" s="77" t="s">
        <v>172</v>
      </c>
      <c r="C1214" s="77" t="s">
        <v>32</v>
      </c>
      <c r="D1214" s="77" t="s">
        <v>633</v>
      </c>
      <c r="E1214" s="79">
        <v>300</v>
      </c>
      <c r="F1214" s="58">
        <f>F1215</f>
        <v>10</v>
      </c>
      <c r="G1214" s="106">
        <f>G1215</f>
        <v>0</v>
      </c>
      <c r="H1214" s="58">
        <f t="shared" si="966"/>
        <v>0</v>
      </c>
      <c r="I1214" s="58">
        <f t="shared" si="966"/>
        <v>0</v>
      </c>
      <c r="J1214" s="58">
        <f t="shared" si="966"/>
        <v>0</v>
      </c>
      <c r="K1214" s="58">
        <f t="shared" si="966"/>
        <v>0</v>
      </c>
      <c r="L1214" s="58">
        <f t="shared" si="966"/>
        <v>10</v>
      </c>
      <c r="M1214" s="58">
        <f t="shared" si="966"/>
        <v>0</v>
      </c>
      <c r="N1214" s="58">
        <f t="shared" si="966"/>
        <v>0</v>
      </c>
      <c r="O1214" s="58">
        <f t="shared" si="966"/>
        <v>0</v>
      </c>
      <c r="P1214" s="58">
        <f t="shared" si="966"/>
        <v>0</v>
      </c>
      <c r="Q1214" s="58">
        <f t="shared" si="966"/>
        <v>0</v>
      </c>
      <c r="R1214" s="58">
        <f t="shared" si="966"/>
        <v>10</v>
      </c>
      <c r="S1214" s="58">
        <f t="shared" si="966"/>
        <v>0</v>
      </c>
      <c r="T1214" s="58">
        <f t="shared" si="967"/>
        <v>0</v>
      </c>
      <c r="U1214" s="58">
        <f t="shared" si="967"/>
        <v>0</v>
      </c>
      <c r="V1214" s="58">
        <f t="shared" si="967"/>
        <v>0</v>
      </c>
      <c r="W1214" s="58">
        <f t="shared" si="967"/>
        <v>0</v>
      </c>
      <c r="X1214" s="58">
        <f t="shared" si="967"/>
        <v>10</v>
      </c>
      <c r="Y1214" s="58">
        <f t="shared" si="967"/>
        <v>0</v>
      </c>
    </row>
    <row r="1215" spans="1:25" s="31" customFormat="1" ht="33.75">
      <c r="A1215" s="32" t="s">
        <v>613</v>
      </c>
      <c r="B1215" s="77" t="s">
        <v>172</v>
      </c>
      <c r="C1215" s="77" t="s">
        <v>32</v>
      </c>
      <c r="D1215" s="77" t="s">
        <v>633</v>
      </c>
      <c r="E1215" s="79">
        <v>310</v>
      </c>
      <c r="F1215" s="35">
        <v>10</v>
      </c>
      <c r="G1215" s="35"/>
      <c r="H1215" s="36"/>
      <c r="I1215" s="36"/>
      <c r="J1215" s="36"/>
      <c r="K1215" s="37"/>
      <c r="L1215" s="35">
        <f>F1215+H1215+I1215+J1215+K1215</f>
        <v>10</v>
      </c>
      <c r="M1215" s="35">
        <f>G1215+K1215</f>
        <v>0</v>
      </c>
      <c r="N1215" s="36"/>
      <c r="O1215" s="36"/>
      <c r="P1215" s="36"/>
      <c r="Q1215" s="37"/>
      <c r="R1215" s="35">
        <f>L1215+N1215+O1215+P1215+Q1215</f>
        <v>10</v>
      </c>
      <c r="S1215" s="35">
        <f>M1215+Q1215</f>
        <v>0</v>
      </c>
      <c r="T1215" s="36"/>
      <c r="U1215" s="36"/>
      <c r="V1215" s="36"/>
      <c r="W1215" s="37"/>
      <c r="X1215" s="35">
        <f>R1215+T1215+U1215+V1215+W1215</f>
        <v>10</v>
      </c>
      <c r="Y1215" s="35">
        <f>S1215+W1215</f>
        <v>0</v>
      </c>
    </row>
    <row r="1216" spans="1:25" s="31" customFormat="1" ht="116.25">
      <c r="A1216" s="32" t="s">
        <v>634</v>
      </c>
      <c r="B1216" s="77" t="s">
        <v>172</v>
      </c>
      <c r="C1216" s="77" t="s">
        <v>32</v>
      </c>
      <c r="D1216" s="77" t="s">
        <v>635</v>
      </c>
      <c r="E1216" s="77"/>
      <c r="F1216" s="58">
        <f>F1217</f>
        <v>50</v>
      </c>
      <c r="G1216" s="106">
        <f>G1217</f>
        <v>0</v>
      </c>
      <c r="H1216" s="58">
        <f t="shared" ref="H1216:W1217" si="968">H1217</f>
        <v>0</v>
      </c>
      <c r="I1216" s="58">
        <f t="shared" si="968"/>
        <v>0</v>
      </c>
      <c r="J1216" s="58">
        <f t="shared" si="968"/>
        <v>0</v>
      </c>
      <c r="K1216" s="58">
        <f t="shared" si="968"/>
        <v>0</v>
      </c>
      <c r="L1216" s="58">
        <f t="shared" si="968"/>
        <v>50</v>
      </c>
      <c r="M1216" s="58">
        <f t="shared" si="968"/>
        <v>0</v>
      </c>
      <c r="N1216" s="58">
        <f t="shared" si="968"/>
        <v>0</v>
      </c>
      <c r="O1216" s="58">
        <f t="shared" si="968"/>
        <v>0</v>
      </c>
      <c r="P1216" s="58">
        <f t="shared" si="968"/>
        <v>0</v>
      </c>
      <c r="Q1216" s="58">
        <f t="shared" si="968"/>
        <v>0</v>
      </c>
      <c r="R1216" s="58">
        <f t="shared" si="968"/>
        <v>50</v>
      </c>
      <c r="S1216" s="58">
        <f t="shared" si="968"/>
        <v>0</v>
      </c>
      <c r="T1216" s="58">
        <f t="shared" si="968"/>
        <v>0</v>
      </c>
      <c r="U1216" s="58">
        <f t="shared" si="968"/>
        <v>0</v>
      </c>
      <c r="V1216" s="58">
        <f t="shared" si="968"/>
        <v>0</v>
      </c>
      <c r="W1216" s="58">
        <f t="shared" si="968"/>
        <v>0</v>
      </c>
      <c r="X1216" s="58">
        <f t="shared" ref="T1216:Y1217" si="969">X1217</f>
        <v>50</v>
      </c>
      <c r="Y1216" s="58">
        <f t="shared" si="969"/>
        <v>0</v>
      </c>
    </row>
    <row r="1217" spans="1:25" s="31" customFormat="1" ht="33.75">
      <c r="A1217" s="48" t="s">
        <v>44</v>
      </c>
      <c r="B1217" s="77" t="s">
        <v>172</v>
      </c>
      <c r="C1217" s="77" t="s">
        <v>32</v>
      </c>
      <c r="D1217" s="77" t="s">
        <v>635</v>
      </c>
      <c r="E1217" s="79">
        <v>300</v>
      </c>
      <c r="F1217" s="58">
        <f>F1218</f>
        <v>50</v>
      </c>
      <c r="G1217" s="106">
        <f>G1218</f>
        <v>0</v>
      </c>
      <c r="H1217" s="58">
        <f t="shared" si="968"/>
        <v>0</v>
      </c>
      <c r="I1217" s="58">
        <f t="shared" si="968"/>
        <v>0</v>
      </c>
      <c r="J1217" s="58">
        <f t="shared" si="968"/>
        <v>0</v>
      </c>
      <c r="K1217" s="58">
        <f t="shared" si="968"/>
        <v>0</v>
      </c>
      <c r="L1217" s="58">
        <f t="shared" si="968"/>
        <v>50</v>
      </c>
      <c r="M1217" s="58">
        <f t="shared" si="968"/>
        <v>0</v>
      </c>
      <c r="N1217" s="58">
        <f t="shared" si="968"/>
        <v>0</v>
      </c>
      <c r="O1217" s="58">
        <f t="shared" si="968"/>
        <v>0</v>
      </c>
      <c r="P1217" s="58">
        <f t="shared" si="968"/>
        <v>0</v>
      </c>
      <c r="Q1217" s="58">
        <f t="shared" si="968"/>
        <v>0</v>
      </c>
      <c r="R1217" s="58">
        <f t="shared" si="968"/>
        <v>50</v>
      </c>
      <c r="S1217" s="58">
        <f t="shared" si="968"/>
        <v>0</v>
      </c>
      <c r="T1217" s="58">
        <f t="shared" si="969"/>
        <v>0</v>
      </c>
      <c r="U1217" s="58">
        <f t="shared" si="969"/>
        <v>0</v>
      </c>
      <c r="V1217" s="58">
        <f t="shared" si="969"/>
        <v>0</v>
      </c>
      <c r="W1217" s="58">
        <f t="shared" si="969"/>
        <v>0</v>
      </c>
      <c r="X1217" s="58">
        <f t="shared" si="969"/>
        <v>50</v>
      </c>
      <c r="Y1217" s="58">
        <f t="shared" si="969"/>
        <v>0</v>
      </c>
    </row>
    <row r="1218" spans="1:25" s="31" customFormat="1" ht="33.75">
      <c r="A1218" s="32" t="s">
        <v>613</v>
      </c>
      <c r="B1218" s="77" t="s">
        <v>172</v>
      </c>
      <c r="C1218" s="77" t="s">
        <v>32</v>
      </c>
      <c r="D1218" s="77" t="s">
        <v>635</v>
      </c>
      <c r="E1218" s="79">
        <v>310</v>
      </c>
      <c r="F1218" s="35">
        <v>50</v>
      </c>
      <c r="G1218" s="35"/>
      <c r="H1218" s="36"/>
      <c r="I1218" s="36"/>
      <c r="J1218" s="36"/>
      <c r="K1218" s="37"/>
      <c r="L1218" s="35">
        <f>F1218+H1218+I1218+J1218+K1218</f>
        <v>50</v>
      </c>
      <c r="M1218" s="35">
        <f>G1218+K1218</f>
        <v>0</v>
      </c>
      <c r="N1218" s="36"/>
      <c r="O1218" s="36"/>
      <c r="P1218" s="36"/>
      <c r="Q1218" s="37"/>
      <c r="R1218" s="35">
        <f>L1218+N1218+O1218+P1218+Q1218</f>
        <v>50</v>
      </c>
      <c r="S1218" s="35">
        <f>M1218+Q1218</f>
        <v>0</v>
      </c>
      <c r="T1218" s="36"/>
      <c r="U1218" s="36"/>
      <c r="V1218" s="36"/>
      <c r="W1218" s="37"/>
      <c r="X1218" s="35">
        <f>R1218+T1218+U1218+V1218+W1218</f>
        <v>50</v>
      </c>
      <c r="Y1218" s="35">
        <f>S1218+W1218</f>
        <v>0</v>
      </c>
    </row>
    <row r="1219" spans="1:25" s="31" customFormat="1" ht="149.25">
      <c r="A1219" s="48" t="s">
        <v>636</v>
      </c>
      <c r="B1219" s="77" t="s">
        <v>172</v>
      </c>
      <c r="C1219" s="77" t="s">
        <v>32</v>
      </c>
      <c r="D1219" s="77" t="s">
        <v>637</v>
      </c>
      <c r="E1219" s="77"/>
      <c r="F1219" s="35">
        <f>F1220</f>
        <v>720</v>
      </c>
      <c r="G1219" s="35">
        <f>G1220</f>
        <v>0</v>
      </c>
      <c r="H1219" s="35">
        <f t="shared" ref="H1219:W1220" si="970">H1220</f>
        <v>0</v>
      </c>
      <c r="I1219" s="35">
        <f t="shared" si="970"/>
        <v>0</v>
      </c>
      <c r="J1219" s="35">
        <f t="shared" si="970"/>
        <v>0</v>
      </c>
      <c r="K1219" s="35">
        <f t="shared" si="970"/>
        <v>0</v>
      </c>
      <c r="L1219" s="35">
        <f t="shared" si="970"/>
        <v>720</v>
      </c>
      <c r="M1219" s="35">
        <f t="shared" si="970"/>
        <v>0</v>
      </c>
      <c r="N1219" s="35">
        <f t="shared" si="970"/>
        <v>0</v>
      </c>
      <c r="O1219" s="35">
        <f t="shared" si="970"/>
        <v>0</v>
      </c>
      <c r="P1219" s="35">
        <f t="shared" si="970"/>
        <v>0</v>
      </c>
      <c r="Q1219" s="35">
        <f t="shared" si="970"/>
        <v>0</v>
      </c>
      <c r="R1219" s="35">
        <f t="shared" si="970"/>
        <v>720</v>
      </c>
      <c r="S1219" s="35">
        <f t="shared" si="970"/>
        <v>0</v>
      </c>
      <c r="T1219" s="35">
        <f t="shared" si="970"/>
        <v>0</v>
      </c>
      <c r="U1219" s="35">
        <f t="shared" si="970"/>
        <v>0</v>
      </c>
      <c r="V1219" s="35">
        <f t="shared" si="970"/>
        <v>0</v>
      </c>
      <c r="W1219" s="35">
        <f t="shared" si="970"/>
        <v>0</v>
      </c>
      <c r="X1219" s="35">
        <f t="shared" ref="T1219:Y1220" si="971">X1220</f>
        <v>720</v>
      </c>
      <c r="Y1219" s="35">
        <f t="shared" si="971"/>
        <v>0</v>
      </c>
    </row>
    <row r="1220" spans="1:25" s="31" customFormat="1" ht="33.75">
      <c r="A1220" s="48" t="s">
        <v>44</v>
      </c>
      <c r="B1220" s="77" t="s">
        <v>172</v>
      </c>
      <c r="C1220" s="77" t="s">
        <v>32</v>
      </c>
      <c r="D1220" s="77" t="s">
        <v>637</v>
      </c>
      <c r="E1220" s="79">
        <v>300</v>
      </c>
      <c r="F1220" s="35">
        <f>F1221</f>
        <v>720</v>
      </c>
      <c r="G1220" s="35">
        <f>G1221</f>
        <v>0</v>
      </c>
      <c r="H1220" s="35">
        <f t="shared" si="970"/>
        <v>0</v>
      </c>
      <c r="I1220" s="35">
        <f t="shared" si="970"/>
        <v>0</v>
      </c>
      <c r="J1220" s="35">
        <f t="shared" si="970"/>
        <v>0</v>
      </c>
      <c r="K1220" s="35">
        <f t="shared" si="970"/>
        <v>0</v>
      </c>
      <c r="L1220" s="35">
        <f t="shared" si="970"/>
        <v>720</v>
      </c>
      <c r="M1220" s="35">
        <f t="shared" si="970"/>
        <v>0</v>
      </c>
      <c r="N1220" s="35">
        <f t="shared" si="970"/>
        <v>0</v>
      </c>
      <c r="O1220" s="35">
        <f t="shared" si="970"/>
        <v>0</v>
      </c>
      <c r="P1220" s="35">
        <f t="shared" si="970"/>
        <v>0</v>
      </c>
      <c r="Q1220" s="35">
        <f t="shared" si="970"/>
        <v>0</v>
      </c>
      <c r="R1220" s="35">
        <f t="shared" si="970"/>
        <v>720</v>
      </c>
      <c r="S1220" s="35">
        <f t="shared" si="970"/>
        <v>0</v>
      </c>
      <c r="T1220" s="35">
        <f t="shared" si="971"/>
        <v>0</v>
      </c>
      <c r="U1220" s="35">
        <f t="shared" si="971"/>
        <v>0</v>
      </c>
      <c r="V1220" s="35">
        <f t="shared" si="971"/>
        <v>0</v>
      </c>
      <c r="W1220" s="35">
        <f t="shared" si="971"/>
        <v>0</v>
      </c>
      <c r="X1220" s="35">
        <f t="shared" si="971"/>
        <v>720</v>
      </c>
      <c r="Y1220" s="35">
        <f t="shared" si="971"/>
        <v>0</v>
      </c>
    </row>
    <row r="1221" spans="1:25" s="31" customFormat="1" ht="33.75">
      <c r="A1221" s="32" t="s">
        <v>613</v>
      </c>
      <c r="B1221" s="77" t="s">
        <v>172</v>
      </c>
      <c r="C1221" s="77" t="s">
        <v>32</v>
      </c>
      <c r="D1221" s="77" t="s">
        <v>637</v>
      </c>
      <c r="E1221" s="79">
        <v>310</v>
      </c>
      <c r="F1221" s="35">
        <v>720</v>
      </c>
      <c r="G1221" s="35"/>
      <c r="H1221" s="36"/>
      <c r="I1221" s="36"/>
      <c r="J1221" s="36"/>
      <c r="K1221" s="37"/>
      <c r="L1221" s="35">
        <f>F1221+H1221+I1221+J1221+K1221</f>
        <v>720</v>
      </c>
      <c r="M1221" s="35">
        <f>G1221+K1221</f>
        <v>0</v>
      </c>
      <c r="N1221" s="36"/>
      <c r="O1221" s="36"/>
      <c r="P1221" s="36"/>
      <c r="Q1221" s="37"/>
      <c r="R1221" s="35">
        <f>L1221+N1221+O1221+P1221+Q1221</f>
        <v>720</v>
      </c>
      <c r="S1221" s="35">
        <f>M1221+Q1221</f>
        <v>0</v>
      </c>
      <c r="T1221" s="36"/>
      <c r="U1221" s="36"/>
      <c r="V1221" s="36"/>
      <c r="W1221" s="37"/>
      <c r="X1221" s="35">
        <f>R1221+T1221+U1221+V1221+W1221</f>
        <v>720</v>
      </c>
      <c r="Y1221" s="35">
        <f>S1221+W1221</f>
        <v>0</v>
      </c>
    </row>
    <row r="1222" spans="1:25" s="31" customFormat="1" ht="83.25">
      <c r="A1222" s="32" t="s">
        <v>638</v>
      </c>
      <c r="B1222" s="77" t="s">
        <v>172</v>
      </c>
      <c r="C1222" s="77" t="s">
        <v>32</v>
      </c>
      <c r="D1222" s="77" t="s">
        <v>639</v>
      </c>
      <c r="E1222" s="77"/>
      <c r="F1222" s="35">
        <f>F1223</f>
        <v>53</v>
      </c>
      <c r="G1222" s="35">
        <f>G1223</f>
        <v>0</v>
      </c>
      <c r="H1222" s="35">
        <f t="shared" ref="H1222:W1223" si="972">H1223</f>
        <v>0</v>
      </c>
      <c r="I1222" s="35">
        <f t="shared" si="972"/>
        <v>0</v>
      </c>
      <c r="J1222" s="35">
        <f t="shared" si="972"/>
        <v>0</v>
      </c>
      <c r="K1222" s="35">
        <f t="shared" si="972"/>
        <v>0</v>
      </c>
      <c r="L1222" s="35">
        <f t="shared" si="972"/>
        <v>53</v>
      </c>
      <c r="M1222" s="35">
        <f t="shared" si="972"/>
        <v>0</v>
      </c>
      <c r="N1222" s="35">
        <f t="shared" si="972"/>
        <v>0</v>
      </c>
      <c r="O1222" s="35">
        <f t="shared" si="972"/>
        <v>0</v>
      </c>
      <c r="P1222" s="35">
        <f t="shared" si="972"/>
        <v>0</v>
      </c>
      <c r="Q1222" s="35">
        <f t="shared" si="972"/>
        <v>0</v>
      </c>
      <c r="R1222" s="35">
        <f t="shared" si="972"/>
        <v>53</v>
      </c>
      <c r="S1222" s="35">
        <f t="shared" si="972"/>
        <v>0</v>
      </c>
      <c r="T1222" s="35">
        <f t="shared" si="972"/>
        <v>0</v>
      </c>
      <c r="U1222" s="35">
        <f t="shared" si="972"/>
        <v>0</v>
      </c>
      <c r="V1222" s="35">
        <f t="shared" si="972"/>
        <v>0</v>
      </c>
      <c r="W1222" s="35">
        <f t="shared" si="972"/>
        <v>0</v>
      </c>
      <c r="X1222" s="35">
        <f t="shared" ref="T1222:Y1223" si="973">X1223</f>
        <v>53</v>
      </c>
      <c r="Y1222" s="35">
        <f t="shared" si="973"/>
        <v>0</v>
      </c>
    </row>
    <row r="1223" spans="1:25" s="31" customFormat="1" ht="33.75">
      <c r="A1223" s="48" t="s">
        <v>44</v>
      </c>
      <c r="B1223" s="77" t="s">
        <v>172</v>
      </c>
      <c r="C1223" s="77" t="s">
        <v>32</v>
      </c>
      <c r="D1223" s="77" t="s">
        <v>639</v>
      </c>
      <c r="E1223" s="79">
        <v>300</v>
      </c>
      <c r="F1223" s="35">
        <f>F1224</f>
        <v>53</v>
      </c>
      <c r="G1223" s="35">
        <f>G1224</f>
        <v>0</v>
      </c>
      <c r="H1223" s="35">
        <f t="shared" si="972"/>
        <v>0</v>
      </c>
      <c r="I1223" s="35">
        <f t="shared" si="972"/>
        <v>0</v>
      </c>
      <c r="J1223" s="35">
        <f t="shared" si="972"/>
        <v>0</v>
      </c>
      <c r="K1223" s="35">
        <f t="shared" si="972"/>
        <v>0</v>
      </c>
      <c r="L1223" s="35">
        <f t="shared" si="972"/>
        <v>53</v>
      </c>
      <c r="M1223" s="35">
        <f t="shared" si="972"/>
        <v>0</v>
      </c>
      <c r="N1223" s="35">
        <f t="shared" si="972"/>
        <v>0</v>
      </c>
      <c r="O1223" s="35">
        <f t="shared" si="972"/>
        <v>0</v>
      </c>
      <c r="P1223" s="35">
        <f t="shared" si="972"/>
        <v>0</v>
      </c>
      <c r="Q1223" s="35">
        <f t="shared" si="972"/>
        <v>0</v>
      </c>
      <c r="R1223" s="35">
        <f t="shared" si="972"/>
        <v>53</v>
      </c>
      <c r="S1223" s="35">
        <f t="shared" si="972"/>
        <v>0</v>
      </c>
      <c r="T1223" s="35">
        <f t="shared" si="973"/>
        <v>0</v>
      </c>
      <c r="U1223" s="35">
        <f t="shared" si="973"/>
        <v>0</v>
      </c>
      <c r="V1223" s="35">
        <f t="shared" si="973"/>
        <v>0</v>
      </c>
      <c r="W1223" s="35">
        <f t="shared" si="973"/>
        <v>0</v>
      </c>
      <c r="X1223" s="35">
        <f t="shared" si="973"/>
        <v>53</v>
      </c>
      <c r="Y1223" s="35">
        <f t="shared" si="973"/>
        <v>0</v>
      </c>
    </row>
    <row r="1224" spans="1:25" s="31" customFormat="1" ht="33.75">
      <c r="A1224" s="32" t="s">
        <v>613</v>
      </c>
      <c r="B1224" s="77" t="s">
        <v>172</v>
      </c>
      <c r="C1224" s="77" t="s">
        <v>32</v>
      </c>
      <c r="D1224" s="77" t="s">
        <v>639</v>
      </c>
      <c r="E1224" s="79">
        <v>310</v>
      </c>
      <c r="F1224" s="35">
        <v>53</v>
      </c>
      <c r="G1224" s="35"/>
      <c r="H1224" s="36"/>
      <c r="I1224" s="36"/>
      <c r="J1224" s="36"/>
      <c r="K1224" s="37"/>
      <c r="L1224" s="35">
        <f>F1224+H1224+I1224+J1224+K1224</f>
        <v>53</v>
      </c>
      <c r="M1224" s="35">
        <f>G1224+K1224</f>
        <v>0</v>
      </c>
      <c r="N1224" s="36"/>
      <c r="O1224" s="36"/>
      <c r="P1224" s="36"/>
      <c r="Q1224" s="37"/>
      <c r="R1224" s="35">
        <f>L1224+N1224+O1224+P1224+Q1224</f>
        <v>53</v>
      </c>
      <c r="S1224" s="35">
        <f>M1224+Q1224</f>
        <v>0</v>
      </c>
      <c r="T1224" s="36"/>
      <c r="U1224" s="36"/>
      <c r="V1224" s="36"/>
      <c r="W1224" s="37"/>
      <c r="X1224" s="35">
        <f>R1224+T1224+U1224+V1224+W1224</f>
        <v>53</v>
      </c>
      <c r="Y1224" s="35">
        <f>S1224+W1224</f>
        <v>0</v>
      </c>
    </row>
    <row r="1225" spans="1:25" s="126" customFormat="1" ht="33.75" hidden="1">
      <c r="A1225" s="32" t="s">
        <v>640</v>
      </c>
      <c r="B1225" s="77" t="s">
        <v>172</v>
      </c>
      <c r="C1225" s="77" t="s">
        <v>32</v>
      </c>
      <c r="D1225" s="77" t="s">
        <v>641</v>
      </c>
      <c r="E1225" s="77"/>
      <c r="F1225" s="106"/>
      <c r="G1225" s="106"/>
      <c r="H1225" s="129"/>
      <c r="I1225" s="129"/>
      <c r="J1225" s="129"/>
      <c r="K1225" s="129"/>
      <c r="L1225" s="129"/>
      <c r="M1225" s="129"/>
      <c r="N1225" s="129"/>
      <c r="O1225" s="129"/>
      <c r="P1225" s="129"/>
      <c r="Q1225" s="129"/>
      <c r="R1225" s="129"/>
      <c r="S1225" s="129"/>
      <c r="T1225" s="129"/>
      <c r="U1225" s="129"/>
      <c r="V1225" s="129"/>
      <c r="W1225" s="129"/>
      <c r="X1225" s="129"/>
      <c r="Y1225" s="129"/>
    </row>
    <row r="1226" spans="1:25" s="126" customFormat="1" ht="33.75" hidden="1">
      <c r="A1226" s="48" t="s">
        <v>44</v>
      </c>
      <c r="B1226" s="77" t="s">
        <v>172</v>
      </c>
      <c r="C1226" s="77" t="s">
        <v>32</v>
      </c>
      <c r="D1226" s="77" t="s">
        <v>641</v>
      </c>
      <c r="E1226" s="79">
        <v>300</v>
      </c>
      <c r="F1226" s="106"/>
      <c r="G1226" s="106"/>
      <c r="H1226" s="129"/>
      <c r="I1226" s="129"/>
      <c r="J1226" s="129"/>
      <c r="K1226" s="129"/>
      <c r="L1226" s="129"/>
      <c r="M1226" s="129"/>
      <c r="N1226" s="129"/>
      <c r="O1226" s="129"/>
      <c r="P1226" s="129"/>
      <c r="Q1226" s="129"/>
      <c r="R1226" s="129"/>
      <c r="S1226" s="129"/>
      <c r="T1226" s="129"/>
      <c r="U1226" s="129"/>
      <c r="V1226" s="129"/>
      <c r="W1226" s="129"/>
      <c r="X1226" s="129"/>
      <c r="Y1226" s="129"/>
    </row>
    <row r="1227" spans="1:25" s="105" customFormat="1" ht="33.75" hidden="1">
      <c r="A1227" s="80" t="s">
        <v>613</v>
      </c>
      <c r="B1227" s="81" t="s">
        <v>172</v>
      </c>
      <c r="C1227" s="81" t="s">
        <v>32</v>
      </c>
      <c r="D1227" s="81" t="s">
        <v>641</v>
      </c>
      <c r="E1227" s="82">
        <v>310</v>
      </c>
      <c r="F1227" s="129"/>
      <c r="G1227" s="129"/>
      <c r="H1227" s="56"/>
      <c r="I1227" s="56"/>
      <c r="J1227" s="56"/>
      <c r="K1227" s="56"/>
      <c r="L1227" s="56">
        <f>F1227+H1227+I1227+J1227+K1227</f>
        <v>0</v>
      </c>
      <c r="M1227" s="56">
        <f>G1227+K1227</f>
        <v>0</v>
      </c>
      <c r="N1227" s="56"/>
      <c r="O1227" s="56"/>
      <c r="P1227" s="56"/>
      <c r="Q1227" s="56"/>
      <c r="R1227" s="56">
        <f>L1227+N1227+O1227+P1227+Q1227</f>
        <v>0</v>
      </c>
      <c r="S1227" s="56">
        <f>M1227+Q1227</f>
        <v>0</v>
      </c>
      <c r="T1227" s="56"/>
      <c r="U1227" s="56"/>
      <c r="V1227" s="56"/>
      <c r="W1227" s="56"/>
      <c r="X1227" s="56">
        <f>R1227+T1227+U1227+V1227+W1227</f>
        <v>0</v>
      </c>
      <c r="Y1227" s="56">
        <f>S1227+W1227</f>
        <v>0</v>
      </c>
    </row>
    <row r="1228" spans="1:25" s="31" customFormat="1" ht="116.25">
      <c r="A1228" s="48" t="s">
        <v>642</v>
      </c>
      <c r="B1228" s="77" t="s">
        <v>172</v>
      </c>
      <c r="C1228" s="77" t="s">
        <v>32</v>
      </c>
      <c r="D1228" s="77" t="s">
        <v>643</v>
      </c>
      <c r="E1228" s="77"/>
      <c r="F1228" s="35">
        <f>F1229</f>
        <v>2880</v>
      </c>
      <c r="G1228" s="35">
        <f>G1229</f>
        <v>0</v>
      </c>
      <c r="H1228" s="35">
        <f t="shared" ref="H1228:W1229" si="974">H1229</f>
        <v>0</v>
      </c>
      <c r="I1228" s="35">
        <f t="shared" si="974"/>
        <v>0</v>
      </c>
      <c r="J1228" s="35">
        <f t="shared" si="974"/>
        <v>0</v>
      </c>
      <c r="K1228" s="35">
        <f t="shared" si="974"/>
        <v>0</v>
      </c>
      <c r="L1228" s="35">
        <f t="shared" si="974"/>
        <v>2880</v>
      </c>
      <c r="M1228" s="35">
        <f t="shared" si="974"/>
        <v>0</v>
      </c>
      <c r="N1228" s="35">
        <f t="shared" si="974"/>
        <v>0</v>
      </c>
      <c r="O1228" s="35">
        <f t="shared" si="974"/>
        <v>0</v>
      </c>
      <c r="P1228" s="35">
        <f t="shared" si="974"/>
        <v>0</v>
      </c>
      <c r="Q1228" s="35">
        <f t="shared" si="974"/>
        <v>0</v>
      </c>
      <c r="R1228" s="35">
        <f t="shared" si="974"/>
        <v>2880</v>
      </c>
      <c r="S1228" s="35">
        <f t="shared" si="974"/>
        <v>0</v>
      </c>
      <c r="T1228" s="35">
        <f t="shared" si="974"/>
        <v>0</v>
      </c>
      <c r="U1228" s="35">
        <f t="shared" si="974"/>
        <v>0</v>
      </c>
      <c r="V1228" s="35">
        <f t="shared" si="974"/>
        <v>0</v>
      </c>
      <c r="W1228" s="35">
        <f t="shared" si="974"/>
        <v>0</v>
      </c>
      <c r="X1228" s="35">
        <f t="shared" ref="T1228:Y1229" si="975">X1229</f>
        <v>2880</v>
      </c>
      <c r="Y1228" s="35">
        <f t="shared" si="975"/>
        <v>0</v>
      </c>
    </row>
    <row r="1229" spans="1:25" s="31" customFormat="1" ht="33.75">
      <c r="A1229" s="48" t="s">
        <v>44</v>
      </c>
      <c r="B1229" s="77" t="s">
        <v>172</v>
      </c>
      <c r="C1229" s="77" t="s">
        <v>32</v>
      </c>
      <c r="D1229" s="77" t="s">
        <v>643</v>
      </c>
      <c r="E1229" s="79">
        <v>300</v>
      </c>
      <c r="F1229" s="35">
        <f>F1230</f>
        <v>2880</v>
      </c>
      <c r="G1229" s="35">
        <f>G1230</f>
        <v>0</v>
      </c>
      <c r="H1229" s="35">
        <f t="shared" si="974"/>
        <v>0</v>
      </c>
      <c r="I1229" s="35">
        <f t="shared" si="974"/>
        <v>0</v>
      </c>
      <c r="J1229" s="35">
        <f t="shared" si="974"/>
        <v>0</v>
      </c>
      <c r="K1229" s="35">
        <f t="shared" si="974"/>
        <v>0</v>
      </c>
      <c r="L1229" s="35">
        <f t="shared" si="974"/>
        <v>2880</v>
      </c>
      <c r="M1229" s="35">
        <f t="shared" si="974"/>
        <v>0</v>
      </c>
      <c r="N1229" s="35">
        <f t="shared" si="974"/>
        <v>0</v>
      </c>
      <c r="O1229" s="35">
        <f t="shared" si="974"/>
        <v>0</v>
      </c>
      <c r="P1229" s="35">
        <f t="shared" si="974"/>
        <v>0</v>
      </c>
      <c r="Q1229" s="35">
        <f t="shared" si="974"/>
        <v>0</v>
      </c>
      <c r="R1229" s="35">
        <f t="shared" si="974"/>
        <v>2880</v>
      </c>
      <c r="S1229" s="35">
        <f t="shared" si="974"/>
        <v>0</v>
      </c>
      <c r="T1229" s="35">
        <f t="shared" si="975"/>
        <v>0</v>
      </c>
      <c r="U1229" s="35">
        <f t="shared" si="975"/>
        <v>0</v>
      </c>
      <c r="V1229" s="35">
        <f t="shared" si="975"/>
        <v>0</v>
      </c>
      <c r="W1229" s="35">
        <f t="shared" si="975"/>
        <v>0</v>
      </c>
      <c r="X1229" s="35">
        <f t="shared" si="975"/>
        <v>2880</v>
      </c>
      <c r="Y1229" s="35">
        <f t="shared" si="975"/>
        <v>0</v>
      </c>
    </row>
    <row r="1230" spans="1:25" s="31" customFormat="1" ht="33.75">
      <c r="A1230" s="32" t="s">
        <v>613</v>
      </c>
      <c r="B1230" s="77" t="s">
        <v>172</v>
      </c>
      <c r="C1230" s="77" t="s">
        <v>32</v>
      </c>
      <c r="D1230" s="77" t="s">
        <v>643</v>
      </c>
      <c r="E1230" s="79">
        <v>310</v>
      </c>
      <c r="F1230" s="35">
        <v>2880</v>
      </c>
      <c r="G1230" s="35"/>
      <c r="H1230" s="36"/>
      <c r="I1230" s="36"/>
      <c r="J1230" s="36"/>
      <c r="K1230" s="37"/>
      <c r="L1230" s="35">
        <f>F1230+H1230+I1230+J1230+K1230</f>
        <v>2880</v>
      </c>
      <c r="M1230" s="35">
        <f>G1230+K1230</f>
        <v>0</v>
      </c>
      <c r="N1230" s="36"/>
      <c r="O1230" s="36"/>
      <c r="P1230" s="36"/>
      <c r="Q1230" s="37"/>
      <c r="R1230" s="35">
        <f>L1230+N1230+O1230+P1230+Q1230</f>
        <v>2880</v>
      </c>
      <c r="S1230" s="35">
        <f>M1230+Q1230</f>
        <v>0</v>
      </c>
      <c r="T1230" s="36"/>
      <c r="U1230" s="36"/>
      <c r="V1230" s="36"/>
      <c r="W1230" s="37"/>
      <c r="X1230" s="35">
        <f>R1230+T1230+U1230+V1230+W1230</f>
        <v>2880</v>
      </c>
      <c r="Y1230" s="35">
        <f>S1230+W1230</f>
        <v>0</v>
      </c>
    </row>
    <row r="1231" spans="1:25" s="31" customFormat="1" ht="165">
      <c r="A1231" s="154" t="s">
        <v>644</v>
      </c>
      <c r="B1231" s="77" t="s">
        <v>172</v>
      </c>
      <c r="C1231" s="77" t="s">
        <v>32</v>
      </c>
      <c r="D1231" s="77" t="s">
        <v>645</v>
      </c>
      <c r="E1231" s="77"/>
      <c r="F1231" s="35">
        <f>F1232</f>
        <v>24</v>
      </c>
      <c r="G1231" s="35">
        <f>G1232</f>
        <v>0</v>
      </c>
      <c r="H1231" s="35">
        <f t="shared" ref="H1231:W1232" si="976">H1232</f>
        <v>0</v>
      </c>
      <c r="I1231" s="35">
        <f t="shared" si="976"/>
        <v>0</v>
      </c>
      <c r="J1231" s="35">
        <f t="shared" si="976"/>
        <v>0</v>
      </c>
      <c r="K1231" s="35">
        <f t="shared" si="976"/>
        <v>0</v>
      </c>
      <c r="L1231" s="35">
        <f t="shared" si="976"/>
        <v>24</v>
      </c>
      <c r="M1231" s="35">
        <f t="shared" si="976"/>
        <v>0</v>
      </c>
      <c r="N1231" s="35">
        <f t="shared" si="976"/>
        <v>0</v>
      </c>
      <c r="O1231" s="35">
        <f t="shared" si="976"/>
        <v>0</v>
      </c>
      <c r="P1231" s="35">
        <f t="shared" si="976"/>
        <v>0</v>
      </c>
      <c r="Q1231" s="35">
        <f t="shared" si="976"/>
        <v>0</v>
      </c>
      <c r="R1231" s="35">
        <f t="shared" si="976"/>
        <v>24</v>
      </c>
      <c r="S1231" s="35">
        <f t="shared" si="976"/>
        <v>0</v>
      </c>
      <c r="T1231" s="35">
        <f t="shared" si="976"/>
        <v>0</v>
      </c>
      <c r="U1231" s="35">
        <f t="shared" si="976"/>
        <v>0</v>
      </c>
      <c r="V1231" s="35">
        <f t="shared" si="976"/>
        <v>0</v>
      </c>
      <c r="W1231" s="35">
        <f t="shared" si="976"/>
        <v>0</v>
      </c>
      <c r="X1231" s="35">
        <f t="shared" ref="T1231:Y1232" si="977">X1232</f>
        <v>24</v>
      </c>
      <c r="Y1231" s="35">
        <f t="shared" si="977"/>
        <v>0</v>
      </c>
    </row>
    <row r="1232" spans="1:25" s="31" customFormat="1" ht="33.75">
      <c r="A1232" s="48" t="s">
        <v>44</v>
      </c>
      <c r="B1232" s="77" t="s">
        <v>172</v>
      </c>
      <c r="C1232" s="77" t="s">
        <v>32</v>
      </c>
      <c r="D1232" s="77" t="s">
        <v>645</v>
      </c>
      <c r="E1232" s="79">
        <v>300</v>
      </c>
      <c r="F1232" s="35">
        <f>F1233</f>
        <v>24</v>
      </c>
      <c r="G1232" s="35">
        <f>G1233</f>
        <v>0</v>
      </c>
      <c r="H1232" s="35">
        <f t="shared" si="976"/>
        <v>0</v>
      </c>
      <c r="I1232" s="35">
        <f t="shared" si="976"/>
        <v>0</v>
      </c>
      <c r="J1232" s="35">
        <f t="shared" si="976"/>
        <v>0</v>
      </c>
      <c r="K1232" s="35">
        <f t="shared" si="976"/>
        <v>0</v>
      </c>
      <c r="L1232" s="35">
        <f t="shared" si="976"/>
        <v>24</v>
      </c>
      <c r="M1232" s="35">
        <f t="shared" si="976"/>
        <v>0</v>
      </c>
      <c r="N1232" s="35">
        <f t="shared" si="976"/>
        <v>0</v>
      </c>
      <c r="O1232" s="35">
        <f t="shared" si="976"/>
        <v>0</v>
      </c>
      <c r="P1232" s="35">
        <f t="shared" si="976"/>
        <v>0</v>
      </c>
      <c r="Q1232" s="35">
        <f t="shared" si="976"/>
        <v>0</v>
      </c>
      <c r="R1232" s="35">
        <f t="shared" si="976"/>
        <v>24</v>
      </c>
      <c r="S1232" s="35">
        <f t="shared" si="976"/>
        <v>0</v>
      </c>
      <c r="T1232" s="35">
        <f t="shared" si="977"/>
        <v>0</v>
      </c>
      <c r="U1232" s="35">
        <f t="shared" si="977"/>
        <v>0</v>
      </c>
      <c r="V1232" s="35">
        <f t="shared" si="977"/>
        <v>0</v>
      </c>
      <c r="W1232" s="35">
        <f t="shared" si="977"/>
        <v>0</v>
      </c>
      <c r="X1232" s="35">
        <f t="shared" si="977"/>
        <v>24</v>
      </c>
      <c r="Y1232" s="35">
        <f t="shared" si="977"/>
        <v>0</v>
      </c>
    </row>
    <row r="1233" spans="1:25" s="31" customFormat="1" ht="33.75">
      <c r="A1233" s="32" t="s">
        <v>613</v>
      </c>
      <c r="B1233" s="77" t="s">
        <v>172</v>
      </c>
      <c r="C1233" s="77" t="s">
        <v>32</v>
      </c>
      <c r="D1233" s="77" t="s">
        <v>645</v>
      </c>
      <c r="E1233" s="79">
        <v>310</v>
      </c>
      <c r="F1233" s="35">
        <v>24</v>
      </c>
      <c r="G1233" s="35"/>
      <c r="H1233" s="36"/>
      <c r="I1233" s="36"/>
      <c r="J1233" s="36"/>
      <c r="K1233" s="37"/>
      <c r="L1233" s="35">
        <f>F1233+H1233+I1233+J1233+K1233</f>
        <v>24</v>
      </c>
      <c r="M1233" s="35">
        <f>G1233+K1233</f>
        <v>0</v>
      </c>
      <c r="N1233" s="36"/>
      <c r="O1233" s="36"/>
      <c r="P1233" s="36"/>
      <c r="Q1233" s="37"/>
      <c r="R1233" s="35">
        <f>L1233+N1233+O1233+P1233+Q1233</f>
        <v>24</v>
      </c>
      <c r="S1233" s="35">
        <f>M1233+Q1233</f>
        <v>0</v>
      </c>
      <c r="T1233" s="36"/>
      <c r="U1233" s="36"/>
      <c r="V1233" s="36"/>
      <c r="W1233" s="37"/>
      <c r="X1233" s="35">
        <f>R1233+T1233+U1233+V1233+W1233</f>
        <v>24</v>
      </c>
      <c r="Y1233" s="35">
        <f>S1233+W1233</f>
        <v>0</v>
      </c>
    </row>
    <row r="1234" spans="1:25" s="31" customFormat="1" ht="66.75">
      <c r="A1234" s="48" t="s">
        <v>646</v>
      </c>
      <c r="B1234" s="77" t="s">
        <v>172</v>
      </c>
      <c r="C1234" s="77" t="s">
        <v>32</v>
      </c>
      <c r="D1234" s="77" t="s">
        <v>647</v>
      </c>
      <c r="E1234" s="77"/>
      <c r="F1234" s="35">
        <f>F1235</f>
        <v>600</v>
      </c>
      <c r="G1234" s="35">
        <f>G1235</f>
        <v>0</v>
      </c>
      <c r="H1234" s="35">
        <f t="shared" ref="H1234:W1235" si="978">H1235</f>
        <v>0</v>
      </c>
      <c r="I1234" s="35">
        <f t="shared" si="978"/>
        <v>0</v>
      </c>
      <c r="J1234" s="35">
        <f t="shared" si="978"/>
        <v>0</v>
      </c>
      <c r="K1234" s="35">
        <f t="shared" si="978"/>
        <v>0</v>
      </c>
      <c r="L1234" s="35">
        <f t="shared" si="978"/>
        <v>600</v>
      </c>
      <c r="M1234" s="35">
        <f t="shared" si="978"/>
        <v>0</v>
      </c>
      <c r="N1234" s="35">
        <f t="shared" si="978"/>
        <v>0</v>
      </c>
      <c r="O1234" s="35">
        <f t="shared" si="978"/>
        <v>0</v>
      </c>
      <c r="P1234" s="35">
        <f t="shared" si="978"/>
        <v>0</v>
      </c>
      <c r="Q1234" s="35">
        <f t="shared" si="978"/>
        <v>0</v>
      </c>
      <c r="R1234" s="35">
        <f t="shared" si="978"/>
        <v>600</v>
      </c>
      <c r="S1234" s="35">
        <f t="shared" si="978"/>
        <v>0</v>
      </c>
      <c r="T1234" s="35">
        <f t="shared" si="978"/>
        <v>0</v>
      </c>
      <c r="U1234" s="35">
        <f t="shared" si="978"/>
        <v>0</v>
      </c>
      <c r="V1234" s="35">
        <f t="shared" si="978"/>
        <v>0</v>
      </c>
      <c r="W1234" s="35">
        <f t="shared" si="978"/>
        <v>0</v>
      </c>
      <c r="X1234" s="35">
        <f t="shared" ref="T1234:Y1235" si="979">X1235</f>
        <v>600</v>
      </c>
      <c r="Y1234" s="35">
        <f t="shared" si="979"/>
        <v>0</v>
      </c>
    </row>
    <row r="1235" spans="1:25" s="31" customFormat="1" ht="33.75">
      <c r="A1235" s="48" t="s">
        <v>44</v>
      </c>
      <c r="B1235" s="77" t="s">
        <v>172</v>
      </c>
      <c r="C1235" s="77" t="s">
        <v>32</v>
      </c>
      <c r="D1235" s="77" t="s">
        <v>647</v>
      </c>
      <c r="E1235" s="79">
        <v>300</v>
      </c>
      <c r="F1235" s="35">
        <f>F1236</f>
        <v>600</v>
      </c>
      <c r="G1235" s="35">
        <f>G1236</f>
        <v>0</v>
      </c>
      <c r="H1235" s="35">
        <f t="shared" si="978"/>
        <v>0</v>
      </c>
      <c r="I1235" s="35">
        <f t="shared" si="978"/>
        <v>0</v>
      </c>
      <c r="J1235" s="35">
        <f t="shared" si="978"/>
        <v>0</v>
      </c>
      <c r="K1235" s="35">
        <f t="shared" si="978"/>
        <v>0</v>
      </c>
      <c r="L1235" s="35">
        <f t="shared" si="978"/>
        <v>600</v>
      </c>
      <c r="M1235" s="35">
        <f t="shared" si="978"/>
        <v>0</v>
      </c>
      <c r="N1235" s="35">
        <f t="shared" si="978"/>
        <v>0</v>
      </c>
      <c r="O1235" s="35">
        <f t="shared" si="978"/>
        <v>0</v>
      </c>
      <c r="P1235" s="35">
        <f t="shared" si="978"/>
        <v>0</v>
      </c>
      <c r="Q1235" s="35">
        <f t="shared" si="978"/>
        <v>0</v>
      </c>
      <c r="R1235" s="35">
        <f t="shared" si="978"/>
        <v>600</v>
      </c>
      <c r="S1235" s="35">
        <f t="shared" si="978"/>
        <v>0</v>
      </c>
      <c r="T1235" s="35">
        <f t="shared" si="979"/>
        <v>0</v>
      </c>
      <c r="U1235" s="35">
        <f t="shared" si="979"/>
        <v>0</v>
      </c>
      <c r="V1235" s="35">
        <f t="shared" si="979"/>
        <v>0</v>
      </c>
      <c r="W1235" s="35">
        <f t="shared" si="979"/>
        <v>0</v>
      </c>
      <c r="X1235" s="35">
        <f t="shared" si="979"/>
        <v>600</v>
      </c>
      <c r="Y1235" s="35">
        <f t="shared" si="979"/>
        <v>0</v>
      </c>
    </row>
    <row r="1236" spans="1:25" s="31" customFormat="1" ht="33.75">
      <c r="A1236" s="32" t="s">
        <v>613</v>
      </c>
      <c r="B1236" s="77" t="s">
        <v>172</v>
      </c>
      <c r="C1236" s="77" t="s">
        <v>32</v>
      </c>
      <c r="D1236" s="77" t="s">
        <v>647</v>
      </c>
      <c r="E1236" s="79">
        <v>310</v>
      </c>
      <c r="F1236" s="35">
        <v>600</v>
      </c>
      <c r="G1236" s="35"/>
      <c r="H1236" s="36"/>
      <c r="I1236" s="36"/>
      <c r="J1236" s="36"/>
      <c r="K1236" s="37"/>
      <c r="L1236" s="35">
        <f>F1236+H1236+I1236+J1236+K1236</f>
        <v>600</v>
      </c>
      <c r="M1236" s="35">
        <f>G1236+K1236</f>
        <v>0</v>
      </c>
      <c r="N1236" s="36"/>
      <c r="O1236" s="36"/>
      <c r="P1236" s="36"/>
      <c r="Q1236" s="37"/>
      <c r="R1236" s="35">
        <f>L1236+N1236+O1236+P1236+Q1236</f>
        <v>600</v>
      </c>
      <c r="S1236" s="35">
        <f>M1236+Q1236</f>
        <v>0</v>
      </c>
      <c r="T1236" s="36"/>
      <c r="U1236" s="36"/>
      <c r="V1236" s="36"/>
      <c r="W1236" s="37"/>
      <c r="X1236" s="35">
        <f>R1236+T1236+U1236+V1236+W1236</f>
        <v>600</v>
      </c>
      <c r="Y1236" s="35">
        <f>S1236+W1236</f>
        <v>0</v>
      </c>
    </row>
    <row r="1237" spans="1:25" s="31" customFormat="1" ht="99.75">
      <c r="A1237" s="32" t="s">
        <v>648</v>
      </c>
      <c r="B1237" s="77" t="s">
        <v>172</v>
      </c>
      <c r="C1237" s="77" t="s">
        <v>32</v>
      </c>
      <c r="D1237" s="77" t="s">
        <v>649</v>
      </c>
      <c r="E1237" s="77"/>
      <c r="F1237" s="35">
        <f>F1238</f>
        <v>100</v>
      </c>
      <c r="G1237" s="106">
        <f>G1238</f>
        <v>0</v>
      </c>
      <c r="H1237" s="35">
        <f t="shared" ref="H1237:W1238" si="980">H1238</f>
        <v>0</v>
      </c>
      <c r="I1237" s="35">
        <f t="shared" si="980"/>
        <v>0</v>
      </c>
      <c r="J1237" s="35">
        <f t="shared" si="980"/>
        <v>0</v>
      </c>
      <c r="K1237" s="35">
        <f t="shared" si="980"/>
        <v>0</v>
      </c>
      <c r="L1237" s="35">
        <f t="shared" si="980"/>
        <v>100</v>
      </c>
      <c r="M1237" s="35">
        <f t="shared" si="980"/>
        <v>0</v>
      </c>
      <c r="N1237" s="35">
        <f t="shared" si="980"/>
        <v>0</v>
      </c>
      <c r="O1237" s="35">
        <f t="shared" si="980"/>
        <v>0</v>
      </c>
      <c r="P1237" s="35">
        <f t="shared" si="980"/>
        <v>0</v>
      </c>
      <c r="Q1237" s="35">
        <f t="shared" si="980"/>
        <v>0</v>
      </c>
      <c r="R1237" s="35">
        <f t="shared" si="980"/>
        <v>100</v>
      </c>
      <c r="S1237" s="35">
        <f t="shared" si="980"/>
        <v>0</v>
      </c>
      <c r="T1237" s="35">
        <f t="shared" si="980"/>
        <v>0</v>
      </c>
      <c r="U1237" s="35">
        <f t="shared" si="980"/>
        <v>0</v>
      </c>
      <c r="V1237" s="35">
        <f t="shared" si="980"/>
        <v>0</v>
      </c>
      <c r="W1237" s="35">
        <f t="shared" si="980"/>
        <v>0</v>
      </c>
      <c r="X1237" s="35">
        <f t="shared" ref="T1237:Y1238" si="981">X1238</f>
        <v>100</v>
      </c>
      <c r="Y1237" s="35">
        <f t="shared" si="981"/>
        <v>0</v>
      </c>
    </row>
    <row r="1238" spans="1:25" s="31" customFormat="1" ht="33.75">
      <c r="A1238" s="48" t="s">
        <v>44</v>
      </c>
      <c r="B1238" s="77" t="s">
        <v>172</v>
      </c>
      <c r="C1238" s="77" t="s">
        <v>32</v>
      </c>
      <c r="D1238" s="77" t="s">
        <v>649</v>
      </c>
      <c r="E1238" s="79">
        <v>300</v>
      </c>
      <c r="F1238" s="35">
        <f>F1239</f>
        <v>100</v>
      </c>
      <c r="G1238" s="106">
        <f>G1239</f>
        <v>0</v>
      </c>
      <c r="H1238" s="35">
        <f t="shared" si="980"/>
        <v>0</v>
      </c>
      <c r="I1238" s="35">
        <f t="shared" si="980"/>
        <v>0</v>
      </c>
      <c r="J1238" s="35">
        <f t="shared" si="980"/>
        <v>0</v>
      </c>
      <c r="K1238" s="35">
        <f t="shared" si="980"/>
        <v>0</v>
      </c>
      <c r="L1238" s="35">
        <f t="shared" si="980"/>
        <v>100</v>
      </c>
      <c r="M1238" s="35">
        <f t="shared" si="980"/>
        <v>0</v>
      </c>
      <c r="N1238" s="35">
        <f t="shared" si="980"/>
        <v>0</v>
      </c>
      <c r="O1238" s="35">
        <f t="shared" si="980"/>
        <v>0</v>
      </c>
      <c r="P1238" s="35">
        <f t="shared" si="980"/>
        <v>0</v>
      </c>
      <c r="Q1238" s="35">
        <f t="shared" si="980"/>
        <v>0</v>
      </c>
      <c r="R1238" s="35">
        <f t="shared" si="980"/>
        <v>100</v>
      </c>
      <c r="S1238" s="35">
        <f t="shared" si="980"/>
        <v>0</v>
      </c>
      <c r="T1238" s="35">
        <f t="shared" si="981"/>
        <v>0</v>
      </c>
      <c r="U1238" s="35">
        <f t="shared" si="981"/>
        <v>0</v>
      </c>
      <c r="V1238" s="35">
        <f t="shared" si="981"/>
        <v>0</v>
      </c>
      <c r="W1238" s="35">
        <f t="shared" si="981"/>
        <v>0</v>
      </c>
      <c r="X1238" s="35">
        <f t="shared" si="981"/>
        <v>100</v>
      </c>
      <c r="Y1238" s="35">
        <f t="shared" si="981"/>
        <v>0</v>
      </c>
    </row>
    <row r="1239" spans="1:25" s="31" customFormat="1" ht="33.75">
      <c r="A1239" s="32" t="s">
        <v>613</v>
      </c>
      <c r="B1239" s="77" t="s">
        <v>172</v>
      </c>
      <c r="C1239" s="77" t="s">
        <v>32</v>
      </c>
      <c r="D1239" s="77" t="s">
        <v>649</v>
      </c>
      <c r="E1239" s="79">
        <v>310</v>
      </c>
      <c r="F1239" s="35">
        <v>100</v>
      </c>
      <c r="G1239" s="35"/>
      <c r="H1239" s="36"/>
      <c r="I1239" s="36"/>
      <c r="J1239" s="36"/>
      <c r="K1239" s="37"/>
      <c r="L1239" s="35">
        <f>F1239+H1239+I1239+J1239+K1239</f>
        <v>100</v>
      </c>
      <c r="M1239" s="35">
        <f>G1239+K1239</f>
        <v>0</v>
      </c>
      <c r="N1239" s="36"/>
      <c r="O1239" s="36"/>
      <c r="P1239" s="36"/>
      <c r="Q1239" s="37"/>
      <c r="R1239" s="35">
        <f>L1239+N1239+O1239+P1239+Q1239</f>
        <v>100</v>
      </c>
      <c r="S1239" s="35">
        <f>M1239+Q1239</f>
        <v>0</v>
      </c>
      <c r="T1239" s="36"/>
      <c r="U1239" s="36"/>
      <c r="V1239" s="36"/>
      <c r="W1239" s="37"/>
      <c r="X1239" s="35">
        <f>R1239+T1239+U1239+V1239+W1239</f>
        <v>100</v>
      </c>
      <c r="Y1239" s="35">
        <f>S1239+W1239</f>
        <v>0</v>
      </c>
    </row>
    <row r="1240" spans="1:25" s="31" customFormat="1" ht="132.75">
      <c r="A1240" s="48" t="s">
        <v>650</v>
      </c>
      <c r="B1240" s="77" t="s">
        <v>172</v>
      </c>
      <c r="C1240" s="77" t="s">
        <v>32</v>
      </c>
      <c r="D1240" s="77" t="s">
        <v>651</v>
      </c>
      <c r="E1240" s="77"/>
      <c r="F1240" s="35">
        <f>F1241</f>
        <v>12</v>
      </c>
      <c r="G1240" s="35">
        <f>G1241</f>
        <v>0</v>
      </c>
      <c r="H1240" s="35">
        <f t="shared" ref="H1240:W1241" si="982">H1241</f>
        <v>0</v>
      </c>
      <c r="I1240" s="35">
        <f t="shared" si="982"/>
        <v>0</v>
      </c>
      <c r="J1240" s="35">
        <f t="shared" si="982"/>
        <v>0</v>
      </c>
      <c r="K1240" s="35">
        <f t="shared" si="982"/>
        <v>0</v>
      </c>
      <c r="L1240" s="35">
        <f t="shared" si="982"/>
        <v>12</v>
      </c>
      <c r="M1240" s="35">
        <f t="shared" si="982"/>
        <v>0</v>
      </c>
      <c r="N1240" s="35">
        <f t="shared" si="982"/>
        <v>0</v>
      </c>
      <c r="O1240" s="35">
        <f t="shared" si="982"/>
        <v>0</v>
      </c>
      <c r="P1240" s="35">
        <f t="shared" si="982"/>
        <v>0</v>
      </c>
      <c r="Q1240" s="35">
        <f t="shared" si="982"/>
        <v>0</v>
      </c>
      <c r="R1240" s="35">
        <f t="shared" si="982"/>
        <v>12</v>
      </c>
      <c r="S1240" s="35">
        <f t="shared" si="982"/>
        <v>0</v>
      </c>
      <c r="T1240" s="35">
        <f t="shared" si="982"/>
        <v>0</v>
      </c>
      <c r="U1240" s="35">
        <f t="shared" si="982"/>
        <v>0</v>
      </c>
      <c r="V1240" s="35">
        <f t="shared" si="982"/>
        <v>0</v>
      </c>
      <c r="W1240" s="35">
        <f t="shared" si="982"/>
        <v>0</v>
      </c>
      <c r="X1240" s="35">
        <f t="shared" ref="T1240:Y1241" si="983">X1241</f>
        <v>12</v>
      </c>
      <c r="Y1240" s="35">
        <f t="shared" si="983"/>
        <v>0</v>
      </c>
    </row>
    <row r="1241" spans="1:25" s="31" customFormat="1" ht="33.75">
      <c r="A1241" s="48" t="s">
        <v>44</v>
      </c>
      <c r="B1241" s="77" t="s">
        <v>172</v>
      </c>
      <c r="C1241" s="77" t="s">
        <v>32</v>
      </c>
      <c r="D1241" s="77" t="s">
        <v>651</v>
      </c>
      <c r="E1241" s="79">
        <v>300</v>
      </c>
      <c r="F1241" s="35">
        <f>F1242</f>
        <v>12</v>
      </c>
      <c r="G1241" s="35">
        <f>G1242</f>
        <v>0</v>
      </c>
      <c r="H1241" s="35">
        <f t="shared" si="982"/>
        <v>0</v>
      </c>
      <c r="I1241" s="35">
        <f t="shared" si="982"/>
        <v>0</v>
      </c>
      <c r="J1241" s="35">
        <f t="shared" si="982"/>
        <v>0</v>
      </c>
      <c r="K1241" s="35">
        <f t="shared" si="982"/>
        <v>0</v>
      </c>
      <c r="L1241" s="35">
        <f t="shared" si="982"/>
        <v>12</v>
      </c>
      <c r="M1241" s="35">
        <f t="shared" si="982"/>
        <v>0</v>
      </c>
      <c r="N1241" s="35">
        <f t="shared" si="982"/>
        <v>0</v>
      </c>
      <c r="O1241" s="35">
        <f t="shared" si="982"/>
        <v>0</v>
      </c>
      <c r="P1241" s="35">
        <f t="shared" si="982"/>
        <v>0</v>
      </c>
      <c r="Q1241" s="35">
        <f t="shared" si="982"/>
        <v>0</v>
      </c>
      <c r="R1241" s="35">
        <f t="shared" si="982"/>
        <v>12</v>
      </c>
      <c r="S1241" s="35">
        <f t="shared" si="982"/>
        <v>0</v>
      </c>
      <c r="T1241" s="35">
        <f t="shared" si="983"/>
        <v>0</v>
      </c>
      <c r="U1241" s="35">
        <f t="shared" si="983"/>
        <v>0</v>
      </c>
      <c r="V1241" s="35">
        <f t="shared" si="983"/>
        <v>0</v>
      </c>
      <c r="W1241" s="35">
        <f t="shared" si="983"/>
        <v>0</v>
      </c>
      <c r="X1241" s="35">
        <f t="shared" si="983"/>
        <v>12</v>
      </c>
      <c r="Y1241" s="35">
        <f t="shared" si="983"/>
        <v>0</v>
      </c>
    </row>
    <row r="1242" spans="1:25" s="31" customFormat="1" ht="33.75">
      <c r="A1242" s="32" t="s">
        <v>613</v>
      </c>
      <c r="B1242" s="77" t="s">
        <v>172</v>
      </c>
      <c r="C1242" s="77" t="s">
        <v>32</v>
      </c>
      <c r="D1242" s="77" t="s">
        <v>651</v>
      </c>
      <c r="E1242" s="79">
        <v>310</v>
      </c>
      <c r="F1242" s="35">
        <v>12</v>
      </c>
      <c r="G1242" s="35"/>
      <c r="H1242" s="36"/>
      <c r="I1242" s="36"/>
      <c r="J1242" s="36"/>
      <c r="K1242" s="37"/>
      <c r="L1242" s="35">
        <f>F1242+H1242+I1242+J1242+K1242</f>
        <v>12</v>
      </c>
      <c r="M1242" s="35">
        <f>G1242+K1242</f>
        <v>0</v>
      </c>
      <c r="N1242" s="36"/>
      <c r="O1242" s="36"/>
      <c r="P1242" s="36"/>
      <c r="Q1242" s="37"/>
      <c r="R1242" s="35">
        <f>L1242+N1242+O1242+P1242+Q1242</f>
        <v>12</v>
      </c>
      <c r="S1242" s="35">
        <f>M1242+Q1242</f>
        <v>0</v>
      </c>
      <c r="T1242" s="36"/>
      <c r="U1242" s="36"/>
      <c r="V1242" s="36"/>
      <c r="W1242" s="37"/>
      <c r="X1242" s="35">
        <f>R1242+T1242+U1242+V1242+W1242</f>
        <v>12</v>
      </c>
      <c r="Y1242" s="35">
        <f>S1242+W1242</f>
        <v>0</v>
      </c>
    </row>
    <row r="1243" spans="1:25" s="31" customFormat="1" ht="264.75">
      <c r="A1243" s="48" t="s">
        <v>652</v>
      </c>
      <c r="B1243" s="77" t="s">
        <v>172</v>
      </c>
      <c r="C1243" s="77" t="s">
        <v>32</v>
      </c>
      <c r="D1243" s="77" t="s">
        <v>653</v>
      </c>
      <c r="E1243" s="77"/>
      <c r="F1243" s="35">
        <f>F1244</f>
        <v>9</v>
      </c>
      <c r="G1243" s="35">
        <f>G1244</f>
        <v>0</v>
      </c>
      <c r="H1243" s="35">
        <f t="shared" ref="H1243:W1244" si="984">H1244</f>
        <v>0</v>
      </c>
      <c r="I1243" s="35">
        <f t="shared" si="984"/>
        <v>0</v>
      </c>
      <c r="J1243" s="35">
        <f t="shared" si="984"/>
        <v>0</v>
      </c>
      <c r="K1243" s="35">
        <f t="shared" si="984"/>
        <v>0</v>
      </c>
      <c r="L1243" s="35">
        <f t="shared" si="984"/>
        <v>9</v>
      </c>
      <c r="M1243" s="35">
        <f t="shared" si="984"/>
        <v>0</v>
      </c>
      <c r="N1243" s="35">
        <f t="shared" si="984"/>
        <v>0</v>
      </c>
      <c r="O1243" s="35">
        <f t="shared" si="984"/>
        <v>0</v>
      </c>
      <c r="P1243" s="35">
        <f t="shared" si="984"/>
        <v>0</v>
      </c>
      <c r="Q1243" s="35">
        <f t="shared" si="984"/>
        <v>0</v>
      </c>
      <c r="R1243" s="35">
        <f t="shared" si="984"/>
        <v>9</v>
      </c>
      <c r="S1243" s="35">
        <f t="shared" si="984"/>
        <v>0</v>
      </c>
      <c r="T1243" s="35">
        <f t="shared" si="984"/>
        <v>0</v>
      </c>
      <c r="U1243" s="35">
        <f t="shared" si="984"/>
        <v>0</v>
      </c>
      <c r="V1243" s="35">
        <f t="shared" si="984"/>
        <v>0</v>
      </c>
      <c r="W1243" s="35">
        <f t="shared" si="984"/>
        <v>0</v>
      </c>
      <c r="X1243" s="35">
        <f t="shared" ref="T1243:Y1244" si="985">X1244</f>
        <v>9</v>
      </c>
      <c r="Y1243" s="35">
        <f t="shared" si="985"/>
        <v>0</v>
      </c>
    </row>
    <row r="1244" spans="1:25" s="31" customFormat="1" ht="33.75">
      <c r="A1244" s="48" t="s">
        <v>44</v>
      </c>
      <c r="B1244" s="77" t="s">
        <v>172</v>
      </c>
      <c r="C1244" s="77" t="s">
        <v>32</v>
      </c>
      <c r="D1244" s="77" t="s">
        <v>653</v>
      </c>
      <c r="E1244" s="79">
        <v>300</v>
      </c>
      <c r="F1244" s="35">
        <f>F1245</f>
        <v>9</v>
      </c>
      <c r="G1244" s="35">
        <f>G1245</f>
        <v>0</v>
      </c>
      <c r="H1244" s="35">
        <f t="shared" si="984"/>
        <v>0</v>
      </c>
      <c r="I1244" s="35">
        <f t="shared" si="984"/>
        <v>0</v>
      </c>
      <c r="J1244" s="35">
        <f t="shared" si="984"/>
        <v>0</v>
      </c>
      <c r="K1244" s="35">
        <f t="shared" si="984"/>
        <v>0</v>
      </c>
      <c r="L1244" s="35">
        <f t="shared" si="984"/>
        <v>9</v>
      </c>
      <c r="M1244" s="35">
        <f t="shared" si="984"/>
        <v>0</v>
      </c>
      <c r="N1244" s="35">
        <f t="shared" si="984"/>
        <v>0</v>
      </c>
      <c r="O1244" s="35">
        <f t="shared" si="984"/>
        <v>0</v>
      </c>
      <c r="P1244" s="35">
        <f t="shared" si="984"/>
        <v>0</v>
      </c>
      <c r="Q1244" s="35">
        <f t="shared" si="984"/>
        <v>0</v>
      </c>
      <c r="R1244" s="35">
        <f t="shared" si="984"/>
        <v>9</v>
      </c>
      <c r="S1244" s="35">
        <f t="shared" si="984"/>
        <v>0</v>
      </c>
      <c r="T1244" s="35">
        <f t="shared" si="985"/>
        <v>0</v>
      </c>
      <c r="U1244" s="35">
        <f t="shared" si="985"/>
        <v>0</v>
      </c>
      <c r="V1244" s="35">
        <f t="shared" si="985"/>
        <v>0</v>
      </c>
      <c r="W1244" s="35">
        <f t="shared" si="985"/>
        <v>0</v>
      </c>
      <c r="X1244" s="35">
        <f t="shared" si="985"/>
        <v>9</v>
      </c>
      <c r="Y1244" s="35">
        <f t="shared" si="985"/>
        <v>0</v>
      </c>
    </row>
    <row r="1245" spans="1:25" s="31" customFormat="1" ht="33.75">
      <c r="A1245" s="32" t="s">
        <v>613</v>
      </c>
      <c r="B1245" s="77" t="s">
        <v>172</v>
      </c>
      <c r="C1245" s="77" t="s">
        <v>32</v>
      </c>
      <c r="D1245" s="77" t="s">
        <v>653</v>
      </c>
      <c r="E1245" s="79">
        <v>310</v>
      </c>
      <c r="F1245" s="35">
        <v>9</v>
      </c>
      <c r="G1245" s="35"/>
      <c r="H1245" s="36"/>
      <c r="I1245" s="36"/>
      <c r="J1245" s="36"/>
      <c r="K1245" s="37"/>
      <c r="L1245" s="35">
        <f>F1245+H1245+I1245+J1245+K1245</f>
        <v>9</v>
      </c>
      <c r="M1245" s="35">
        <f>G1245+K1245</f>
        <v>0</v>
      </c>
      <c r="N1245" s="36"/>
      <c r="O1245" s="36"/>
      <c r="P1245" s="36"/>
      <c r="Q1245" s="37"/>
      <c r="R1245" s="35">
        <f>L1245+N1245+O1245+P1245+Q1245</f>
        <v>9</v>
      </c>
      <c r="S1245" s="35">
        <f>M1245+Q1245</f>
        <v>0</v>
      </c>
      <c r="T1245" s="36"/>
      <c r="U1245" s="36"/>
      <c r="V1245" s="36"/>
      <c r="W1245" s="37"/>
      <c r="X1245" s="35">
        <f>R1245+T1245+U1245+V1245+W1245</f>
        <v>9</v>
      </c>
      <c r="Y1245" s="35">
        <f>S1245+W1245</f>
        <v>0</v>
      </c>
    </row>
    <row r="1246" spans="1:25" s="31" customFormat="1" ht="116.25">
      <c r="A1246" s="48" t="s">
        <v>654</v>
      </c>
      <c r="B1246" s="77" t="s">
        <v>172</v>
      </c>
      <c r="C1246" s="77" t="s">
        <v>32</v>
      </c>
      <c r="D1246" s="77" t="s">
        <v>655</v>
      </c>
      <c r="E1246" s="77"/>
      <c r="F1246" s="35">
        <f>F1247</f>
        <v>1633</v>
      </c>
      <c r="G1246" s="35">
        <f>G1247</f>
        <v>0</v>
      </c>
      <c r="H1246" s="35">
        <f t="shared" ref="H1246:W1247" si="986">H1247</f>
        <v>0</v>
      </c>
      <c r="I1246" s="35">
        <f t="shared" si="986"/>
        <v>0</v>
      </c>
      <c r="J1246" s="35">
        <f t="shared" si="986"/>
        <v>0</v>
      </c>
      <c r="K1246" s="35">
        <f t="shared" si="986"/>
        <v>0</v>
      </c>
      <c r="L1246" s="35">
        <f t="shared" si="986"/>
        <v>1633</v>
      </c>
      <c r="M1246" s="35">
        <f t="shared" si="986"/>
        <v>0</v>
      </c>
      <c r="N1246" s="35">
        <f t="shared" si="986"/>
        <v>0</v>
      </c>
      <c r="O1246" s="35">
        <f t="shared" si="986"/>
        <v>0</v>
      </c>
      <c r="P1246" s="35">
        <f t="shared" si="986"/>
        <v>0</v>
      </c>
      <c r="Q1246" s="35">
        <f t="shared" si="986"/>
        <v>0</v>
      </c>
      <c r="R1246" s="35">
        <f t="shared" si="986"/>
        <v>1633</v>
      </c>
      <c r="S1246" s="35">
        <f t="shared" si="986"/>
        <v>0</v>
      </c>
      <c r="T1246" s="35">
        <f t="shared" si="986"/>
        <v>0</v>
      </c>
      <c r="U1246" s="35">
        <f t="shared" si="986"/>
        <v>0</v>
      </c>
      <c r="V1246" s="35">
        <f t="shared" si="986"/>
        <v>0</v>
      </c>
      <c r="W1246" s="35">
        <f t="shared" si="986"/>
        <v>0</v>
      </c>
      <c r="X1246" s="35">
        <f t="shared" ref="T1246:Y1247" si="987">X1247</f>
        <v>1633</v>
      </c>
      <c r="Y1246" s="35">
        <f t="shared" si="987"/>
        <v>0</v>
      </c>
    </row>
    <row r="1247" spans="1:25" s="31" customFormat="1" ht="33.75">
      <c r="A1247" s="48" t="s">
        <v>44</v>
      </c>
      <c r="B1247" s="77" t="s">
        <v>172</v>
      </c>
      <c r="C1247" s="77" t="s">
        <v>32</v>
      </c>
      <c r="D1247" s="77" t="s">
        <v>655</v>
      </c>
      <c r="E1247" s="79">
        <v>300</v>
      </c>
      <c r="F1247" s="35">
        <f>F1248</f>
        <v>1633</v>
      </c>
      <c r="G1247" s="35">
        <f>G1248</f>
        <v>0</v>
      </c>
      <c r="H1247" s="35">
        <f t="shared" si="986"/>
        <v>0</v>
      </c>
      <c r="I1247" s="35">
        <f t="shared" si="986"/>
        <v>0</v>
      </c>
      <c r="J1247" s="35">
        <f t="shared" si="986"/>
        <v>0</v>
      </c>
      <c r="K1247" s="35">
        <f t="shared" si="986"/>
        <v>0</v>
      </c>
      <c r="L1247" s="35">
        <f t="shared" si="986"/>
        <v>1633</v>
      </c>
      <c r="M1247" s="35">
        <f t="shared" si="986"/>
        <v>0</v>
      </c>
      <c r="N1247" s="35">
        <f t="shared" si="986"/>
        <v>0</v>
      </c>
      <c r="O1247" s="35">
        <f t="shared" si="986"/>
        <v>0</v>
      </c>
      <c r="P1247" s="35">
        <f t="shared" si="986"/>
        <v>0</v>
      </c>
      <c r="Q1247" s="35">
        <f t="shared" si="986"/>
        <v>0</v>
      </c>
      <c r="R1247" s="35">
        <f t="shared" si="986"/>
        <v>1633</v>
      </c>
      <c r="S1247" s="35">
        <f t="shared" si="986"/>
        <v>0</v>
      </c>
      <c r="T1247" s="35">
        <f t="shared" si="987"/>
        <v>0</v>
      </c>
      <c r="U1247" s="35">
        <f t="shared" si="987"/>
        <v>0</v>
      </c>
      <c r="V1247" s="35">
        <f t="shared" si="987"/>
        <v>0</v>
      </c>
      <c r="W1247" s="35">
        <f t="shared" si="987"/>
        <v>0</v>
      </c>
      <c r="X1247" s="35">
        <f t="shared" si="987"/>
        <v>1633</v>
      </c>
      <c r="Y1247" s="35">
        <f t="shared" si="987"/>
        <v>0</v>
      </c>
    </row>
    <row r="1248" spans="1:25" s="31" customFormat="1" ht="33.75">
      <c r="A1248" s="32" t="s">
        <v>613</v>
      </c>
      <c r="B1248" s="77" t="s">
        <v>172</v>
      </c>
      <c r="C1248" s="77" t="s">
        <v>32</v>
      </c>
      <c r="D1248" s="77" t="s">
        <v>655</v>
      </c>
      <c r="E1248" s="79">
        <v>310</v>
      </c>
      <c r="F1248" s="35">
        <v>1633</v>
      </c>
      <c r="G1248" s="35"/>
      <c r="H1248" s="36"/>
      <c r="I1248" s="36"/>
      <c r="J1248" s="36"/>
      <c r="K1248" s="37"/>
      <c r="L1248" s="35">
        <f>F1248+H1248+I1248+J1248+K1248</f>
        <v>1633</v>
      </c>
      <c r="M1248" s="35">
        <f>G1248+K1248</f>
        <v>0</v>
      </c>
      <c r="N1248" s="36"/>
      <c r="O1248" s="36"/>
      <c r="P1248" s="36"/>
      <c r="Q1248" s="37"/>
      <c r="R1248" s="35">
        <f>L1248+N1248+O1248+P1248+Q1248</f>
        <v>1633</v>
      </c>
      <c r="S1248" s="35">
        <f>M1248+Q1248</f>
        <v>0</v>
      </c>
      <c r="T1248" s="36"/>
      <c r="U1248" s="36"/>
      <c r="V1248" s="36"/>
      <c r="W1248" s="37"/>
      <c r="X1248" s="35">
        <f>R1248+T1248+U1248+V1248+W1248</f>
        <v>1633</v>
      </c>
      <c r="Y1248" s="35">
        <f>S1248+W1248</f>
        <v>0</v>
      </c>
    </row>
    <row r="1249" spans="1:25" s="31" customFormat="1" ht="33.75">
      <c r="A1249" s="48" t="s">
        <v>656</v>
      </c>
      <c r="B1249" s="77" t="s">
        <v>172</v>
      </c>
      <c r="C1249" s="77" t="s">
        <v>32</v>
      </c>
      <c r="D1249" s="77" t="s">
        <v>657</v>
      </c>
      <c r="E1249" s="77"/>
      <c r="F1249" s="35">
        <f>F1250</f>
        <v>29104</v>
      </c>
      <c r="G1249" s="35">
        <f>G1250</f>
        <v>0</v>
      </c>
      <c r="H1249" s="35">
        <f t="shared" ref="H1249:W1250" si="988">H1250</f>
        <v>0</v>
      </c>
      <c r="I1249" s="35">
        <f t="shared" si="988"/>
        <v>0</v>
      </c>
      <c r="J1249" s="35">
        <f t="shared" si="988"/>
        <v>0</v>
      </c>
      <c r="K1249" s="35">
        <f t="shared" si="988"/>
        <v>0</v>
      </c>
      <c r="L1249" s="35">
        <f t="shared" si="988"/>
        <v>29104</v>
      </c>
      <c r="M1249" s="35">
        <f t="shared" si="988"/>
        <v>0</v>
      </c>
      <c r="N1249" s="35">
        <f t="shared" si="988"/>
        <v>0</v>
      </c>
      <c r="O1249" s="35">
        <f t="shared" si="988"/>
        <v>0</v>
      </c>
      <c r="P1249" s="35">
        <f t="shared" si="988"/>
        <v>0</v>
      </c>
      <c r="Q1249" s="35">
        <f t="shared" si="988"/>
        <v>0</v>
      </c>
      <c r="R1249" s="35">
        <f t="shared" si="988"/>
        <v>29104</v>
      </c>
      <c r="S1249" s="35">
        <f t="shared" si="988"/>
        <v>0</v>
      </c>
      <c r="T1249" s="35">
        <f t="shared" si="988"/>
        <v>0</v>
      </c>
      <c r="U1249" s="35">
        <f t="shared" si="988"/>
        <v>0</v>
      </c>
      <c r="V1249" s="35">
        <f t="shared" si="988"/>
        <v>0</v>
      </c>
      <c r="W1249" s="35">
        <f t="shared" si="988"/>
        <v>0</v>
      </c>
      <c r="X1249" s="35">
        <f t="shared" ref="T1249:Y1250" si="989">X1250</f>
        <v>29104</v>
      </c>
      <c r="Y1249" s="35">
        <f t="shared" si="989"/>
        <v>0</v>
      </c>
    </row>
    <row r="1250" spans="1:25" s="31" customFormat="1" ht="33.75">
      <c r="A1250" s="32" t="s">
        <v>44</v>
      </c>
      <c r="B1250" s="77" t="s">
        <v>172</v>
      </c>
      <c r="C1250" s="77" t="s">
        <v>32</v>
      </c>
      <c r="D1250" s="77" t="s">
        <v>657</v>
      </c>
      <c r="E1250" s="79">
        <v>300</v>
      </c>
      <c r="F1250" s="35">
        <f>F1251</f>
        <v>29104</v>
      </c>
      <c r="G1250" s="35">
        <f>G1251</f>
        <v>0</v>
      </c>
      <c r="H1250" s="35">
        <f t="shared" si="988"/>
        <v>0</v>
      </c>
      <c r="I1250" s="35">
        <f t="shared" si="988"/>
        <v>0</v>
      </c>
      <c r="J1250" s="35">
        <f t="shared" si="988"/>
        <v>0</v>
      </c>
      <c r="K1250" s="35">
        <f t="shared" si="988"/>
        <v>0</v>
      </c>
      <c r="L1250" s="35">
        <f t="shared" si="988"/>
        <v>29104</v>
      </c>
      <c r="M1250" s="35">
        <f t="shared" si="988"/>
        <v>0</v>
      </c>
      <c r="N1250" s="35">
        <f t="shared" si="988"/>
        <v>0</v>
      </c>
      <c r="O1250" s="35">
        <f t="shared" si="988"/>
        <v>0</v>
      </c>
      <c r="P1250" s="35">
        <f t="shared" si="988"/>
        <v>0</v>
      </c>
      <c r="Q1250" s="35">
        <f t="shared" si="988"/>
        <v>0</v>
      </c>
      <c r="R1250" s="35">
        <f t="shared" si="988"/>
        <v>29104</v>
      </c>
      <c r="S1250" s="35">
        <f t="shared" si="988"/>
        <v>0</v>
      </c>
      <c r="T1250" s="35">
        <f t="shared" si="989"/>
        <v>0</v>
      </c>
      <c r="U1250" s="35">
        <f t="shared" si="989"/>
        <v>0</v>
      </c>
      <c r="V1250" s="35">
        <f t="shared" si="989"/>
        <v>0</v>
      </c>
      <c r="W1250" s="35">
        <f t="shared" si="989"/>
        <v>0</v>
      </c>
      <c r="X1250" s="35">
        <f t="shared" si="989"/>
        <v>29104</v>
      </c>
      <c r="Y1250" s="35">
        <f t="shared" si="989"/>
        <v>0</v>
      </c>
    </row>
    <row r="1251" spans="1:25" s="31" customFormat="1" ht="33.75">
      <c r="A1251" s="32" t="s">
        <v>613</v>
      </c>
      <c r="B1251" s="77" t="s">
        <v>172</v>
      </c>
      <c r="C1251" s="77" t="s">
        <v>32</v>
      </c>
      <c r="D1251" s="77" t="s">
        <v>657</v>
      </c>
      <c r="E1251" s="79">
        <v>310</v>
      </c>
      <c r="F1251" s="35">
        <v>29104</v>
      </c>
      <c r="G1251" s="35"/>
      <c r="H1251" s="36"/>
      <c r="I1251" s="36"/>
      <c r="J1251" s="36"/>
      <c r="K1251" s="37"/>
      <c r="L1251" s="35">
        <f>F1251+H1251+I1251+J1251+K1251</f>
        <v>29104</v>
      </c>
      <c r="M1251" s="35">
        <f>G1251+K1251</f>
        <v>0</v>
      </c>
      <c r="N1251" s="36"/>
      <c r="O1251" s="36"/>
      <c r="P1251" s="36"/>
      <c r="Q1251" s="37"/>
      <c r="R1251" s="35">
        <f>L1251+N1251+O1251+P1251+Q1251</f>
        <v>29104</v>
      </c>
      <c r="S1251" s="35">
        <f>M1251+Q1251</f>
        <v>0</v>
      </c>
      <c r="T1251" s="36"/>
      <c r="U1251" s="36"/>
      <c r="V1251" s="36"/>
      <c r="W1251" s="37"/>
      <c r="X1251" s="35">
        <f>R1251+T1251+U1251+V1251+W1251</f>
        <v>29104</v>
      </c>
      <c r="Y1251" s="35">
        <f>S1251+W1251</f>
        <v>0</v>
      </c>
    </row>
    <row r="1252" spans="1:25" s="31" customFormat="1" ht="50.25">
      <c r="A1252" s="32" t="s">
        <v>658</v>
      </c>
      <c r="B1252" s="77" t="s">
        <v>172</v>
      </c>
      <c r="C1252" s="77" t="s">
        <v>32</v>
      </c>
      <c r="D1252" s="33" t="s">
        <v>659</v>
      </c>
      <c r="E1252" s="113"/>
      <c r="F1252" s="35">
        <f>F1253</f>
        <v>7050</v>
      </c>
      <c r="G1252" s="35">
        <f>G1253</f>
        <v>0</v>
      </c>
      <c r="H1252" s="35">
        <f t="shared" ref="H1252:W1253" si="990">H1253</f>
        <v>0</v>
      </c>
      <c r="I1252" s="35">
        <f t="shared" si="990"/>
        <v>0</v>
      </c>
      <c r="J1252" s="35">
        <f t="shared" si="990"/>
        <v>0</v>
      </c>
      <c r="K1252" s="35">
        <f t="shared" si="990"/>
        <v>0</v>
      </c>
      <c r="L1252" s="35">
        <f t="shared" si="990"/>
        <v>7050</v>
      </c>
      <c r="M1252" s="35">
        <f t="shared" si="990"/>
        <v>0</v>
      </c>
      <c r="N1252" s="35">
        <f t="shared" si="990"/>
        <v>0</v>
      </c>
      <c r="O1252" s="35">
        <f t="shared" si="990"/>
        <v>0</v>
      </c>
      <c r="P1252" s="35">
        <f t="shared" si="990"/>
        <v>0</v>
      </c>
      <c r="Q1252" s="35">
        <f t="shared" si="990"/>
        <v>0</v>
      </c>
      <c r="R1252" s="35">
        <f t="shared" si="990"/>
        <v>7050</v>
      </c>
      <c r="S1252" s="35">
        <f t="shared" si="990"/>
        <v>0</v>
      </c>
      <c r="T1252" s="35">
        <f t="shared" si="990"/>
        <v>0</v>
      </c>
      <c r="U1252" s="35">
        <f t="shared" si="990"/>
        <v>0</v>
      </c>
      <c r="V1252" s="35">
        <f t="shared" si="990"/>
        <v>0</v>
      </c>
      <c r="W1252" s="35">
        <f t="shared" si="990"/>
        <v>0</v>
      </c>
      <c r="X1252" s="35">
        <f t="shared" ref="T1252:Y1253" si="991">X1253</f>
        <v>7050</v>
      </c>
      <c r="Y1252" s="35">
        <f t="shared" si="991"/>
        <v>0</v>
      </c>
    </row>
    <row r="1253" spans="1:25" s="31" customFormat="1" ht="33.75">
      <c r="A1253" s="32" t="s">
        <v>44</v>
      </c>
      <c r="B1253" s="77" t="s">
        <v>172</v>
      </c>
      <c r="C1253" s="77" t="s">
        <v>32</v>
      </c>
      <c r="D1253" s="33" t="s">
        <v>659</v>
      </c>
      <c r="E1253" s="113">
        <v>300</v>
      </c>
      <c r="F1253" s="35">
        <f>F1254</f>
        <v>7050</v>
      </c>
      <c r="G1253" s="35">
        <f>G1254</f>
        <v>0</v>
      </c>
      <c r="H1253" s="35">
        <f t="shared" si="990"/>
        <v>0</v>
      </c>
      <c r="I1253" s="35">
        <f t="shared" si="990"/>
        <v>0</v>
      </c>
      <c r="J1253" s="35">
        <f t="shared" si="990"/>
        <v>0</v>
      </c>
      <c r="K1253" s="35">
        <f t="shared" si="990"/>
        <v>0</v>
      </c>
      <c r="L1253" s="35">
        <f t="shared" si="990"/>
        <v>7050</v>
      </c>
      <c r="M1253" s="35">
        <f t="shared" si="990"/>
        <v>0</v>
      </c>
      <c r="N1253" s="35">
        <f t="shared" si="990"/>
        <v>0</v>
      </c>
      <c r="O1253" s="35">
        <f t="shared" si="990"/>
        <v>0</v>
      </c>
      <c r="P1253" s="35">
        <f t="shared" si="990"/>
        <v>0</v>
      </c>
      <c r="Q1253" s="35">
        <f t="shared" si="990"/>
        <v>0</v>
      </c>
      <c r="R1253" s="35">
        <f t="shared" si="990"/>
        <v>7050</v>
      </c>
      <c r="S1253" s="35">
        <f t="shared" si="990"/>
        <v>0</v>
      </c>
      <c r="T1253" s="35">
        <f t="shared" si="991"/>
        <v>0</v>
      </c>
      <c r="U1253" s="35">
        <f t="shared" si="991"/>
        <v>0</v>
      </c>
      <c r="V1253" s="35">
        <f t="shared" si="991"/>
        <v>0</v>
      </c>
      <c r="W1253" s="35">
        <f t="shared" si="991"/>
        <v>0</v>
      </c>
      <c r="X1253" s="35">
        <f t="shared" si="991"/>
        <v>7050</v>
      </c>
      <c r="Y1253" s="35">
        <f t="shared" si="991"/>
        <v>0</v>
      </c>
    </row>
    <row r="1254" spans="1:25" s="31" customFormat="1" ht="33.75">
      <c r="A1254" s="32" t="s">
        <v>613</v>
      </c>
      <c r="B1254" s="77" t="s">
        <v>172</v>
      </c>
      <c r="C1254" s="77" t="s">
        <v>32</v>
      </c>
      <c r="D1254" s="33" t="s">
        <v>659</v>
      </c>
      <c r="E1254" s="113">
        <v>310</v>
      </c>
      <c r="F1254" s="35">
        <v>7050</v>
      </c>
      <c r="G1254" s="35"/>
      <c r="H1254" s="36"/>
      <c r="I1254" s="36"/>
      <c r="J1254" s="36"/>
      <c r="K1254" s="37"/>
      <c r="L1254" s="35">
        <f>F1254+H1254+I1254+J1254+K1254</f>
        <v>7050</v>
      </c>
      <c r="M1254" s="35">
        <f>G1254+K1254</f>
        <v>0</v>
      </c>
      <c r="N1254" s="36"/>
      <c r="O1254" s="36"/>
      <c r="P1254" s="36"/>
      <c r="Q1254" s="37"/>
      <c r="R1254" s="35">
        <f>L1254+N1254+O1254+P1254+Q1254</f>
        <v>7050</v>
      </c>
      <c r="S1254" s="35">
        <f>M1254+Q1254</f>
        <v>0</v>
      </c>
      <c r="T1254" s="36"/>
      <c r="U1254" s="36"/>
      <c r="V1254" s="36"/>
      <c r="W1254" s="37"/>
      <c r="X1254" s="35">
        <f>R1254+T1254+U1254+V1254+W1254</f>
        <v>7050</v>
      </c>
      <c r="Y1254" s="35">
        <f>S1254+W1254</f>
        <v>0</v>
      </c>
    </row>
    <row r="1255" spans="1:25" s="31" customFormat="1" ht="165.75">
      <c r="A1255" s="32" t="s">
        <v>660</v>
      </c>
      <c r="B1255" s="77" t="s">
        <v>172</v>
      </c>
      <c r="C1255" s="77" t="s">
        <v>32</v>
      </c>
      <c r="D1255" s="33" t="s">
        <v>661</v>
      </c>
      <c r="E1255" s="113"/>
      <c r="F1255" s="35">
        <f>F1256</f>
        <v>550</v>
      </c>
      <c r="G1255" s="35">
        <f>G1256</f>
        <v>0</v>
      </c>
      <c r="H1255" s="35">
        <f t="shared" ref="H1255:W1256" si="992">H1256</f>
        <v>0</v>
      </c>
      <c r="I1255" s="35">
        <f t="shared" si="992"/>
        <v>0</v>
      </c>
      <c r="J1255" s="35">
        <f t="shared" si="992"/>
        <v>0</v>
      </c>
      <c r="K1255" s="35">
        <f t="shared" si="992"/>
        <v>0</v>
      </c>
      <c r="L1255" s="35">
        <f t="shared" si="992"/>
        <v>550</v>
      </c>
      <c r="M1255" s="35">
        <f t="shared" si="992"/>
        <v>0</v>
      </c>
      <c r="N1255" s="35">
        <f t="shared" si="992"/>
        <v>0</v>
      </c>
      <c r="O1255" s="35">
        <f t="shared" si="992"/>
        <v>0</v>
      </c>
      <c r="P1255" s="35">
        <f t="shared" si="992"/>
        <v>0</v>
      </c>
      <c r="Q1255" s="35">
        <f t="shared" si="992"/>
        <v>0</v>
      </c>
      <c r="R1255" s="35">
        <f t="shared" si="992"/>
        <v>550</v>
      </c>
      <c r="S1255" s="35">
        <f t="shared" si="992"/>
        <v>0</v>
      </c>
      <c r="T1255" s="35">
        <f t="shared" si="992"/>
        <v>0</v>
      </c>
      <c r="U1255" s="35">
        <f t="shared" si="992"/>
        <v>0</v>
      </c>
      <c r="V1255" s="35">
        <f t="shared" si="992"/>
        <v>0</v>
      </c>
      <c r="W1255" s="35">
        <f t="shared" si="992"/>
        <v>0</v>
      </c>
      <c r="X1255" s="35">
        <f t="shared" ref="T1255:Y1256" si="993">X1256</f>
        <v>550</v>
      </c>
      <c r="Y1255" s="35">
        <f t="shared" si="993"/>
        <v>0</v>
      </c>
    </row>
    <row r="1256" spans="1:25" s="31" customFormat="1" ht="33.75">
      <c r="A1256" s="32" t="s">
        <v>44</v>
      </c>
      <c r="B1256" s="77" t="s">
        <v>172</v>
      </c>
      <c r="C1256" s="77" t="s">
        <v>32</v>
      </c>
      <c r="D1256" s="33" t="s">
        <v>661</v>
      </c>
      <c r="E1256" s="40">
        <v>300</v>
      </c>
      <c r="F1256" s="35">
        <f>F1257</f>
        <v>550</v>
      </c>
      <c r="G1256" s="35">
        <f>G1257</f>
        <v>0</v>
      </c>
      <c r="H1256" s="35">
        <f t="shared" si="992"/>
        <v>0</v>
      </c>
      <c r="I1256" s="35">
        <f t="shared" si="992"/>
        <v>0</v>
      </c>
      <c r="J1256" s="35">
        <f t="shared" si="992"/>
        <v>0</v>
      </c>
      <c r="K1256" s="35">
        <f t="shared" si="992"/>
        <v>0</v>
      </c>
      <c r="L1256" s="35">
        <f t="shared" si="992"/>
        <v>550</v>
      </c>
      <c r="M1256" s="35">
        <f t="shared" si="992"/>
        <v>0</v>
      </c>
      <c r="N1256" s="35">
        <f t="shared" si="992"/>
        <v>0</v>
      </c>
      <c r="O1256" s="35">
        <f t="shared" si="992"/>
        <v>0</v>
      </c>
      <c r="P1256" s="35">
        <f t="shared" si="992"/>
        <v>0</v>
      </c>
      <c r="Q1256" s="35">
        <f t="shared" si="992"/>
        <v>0</v>
      </c>
      <c r="R1256" s="35">
        <f t="shared" si="992"/>
        <v>550</v>
      </c>
      <c r="S1256" s="35">
        <f t="shared" si="992"/>
        <v>0</v>
      </c>
      <c r="T1256" s="35">
        <f t="shared" si="993"/>
        <v>0</v>
      </c>
      <c r="U1256" s="35">
        <f t="shared" si="993"/>
        <v>0</v>
      </c>
      <c r="V1256" s="35">
        <f t="shared" si="993"/>
        <v>0</v>
      </c>
      <c r="W1256" s="35">
        <f t="shared" si="993"/>
        <v>0</v>
      </c>
      <c r="X1256" s="35">
        <f t="shared" si="993"/>
        <v>550</v>
      </c>
      <c r="Y1256" s="35">
        <f t="shared" si="993"/>
        <v>0</v>
      </c>
    </row>
    <row r="1257" spans="1:25" s="31" customFormat="1" ht="33.75">
      <c r="A1257" s="32" t="s">
        <v>613</v>
      </c>
      <c r="B1257" s="77" t="s">
        <v>172</v>
      </c>
      <c r="C1257" s="77" t="s">
        <v>32</v>
      </c>
      <c r="D1257" s="33" t="s">
        <v>661</v>
      </c>
      <c r="E1257" s="40">
        <v>310</v>
      </c>
      <c r="F1257" s="35">
        <v>550</v>
      </c>
      <c r="G1257" s="35"/>
      <c r="H1257" s="36"/>
      <c r="I1257" s="36"/>
      <c r="J1257" s="36"/>
      <c r="K1257" s="37"/>
      <c r="L1257" s="35">
        <f>F1257+H1257+I1257+J1257+K1257</f>
        <v>550</v>
      </c>
      <c r="M1257" s="35">
        <f>G1257+K1257</f>
        <v>0</v>
      </c>
      <c r="N1257" s="36"/>
      <c r="O1257" s="36"/>
      <c r="P1257" s="36"/>
      <c r="Q1257" s="37"/>
      <c r="R1257" s="35">
        <f>L1257+N1257+O1257+P1257+Q1257</f>
        <v>550</v>
      </c>
      <c r="S1257" s="35">
        <f>M1257+Q1257</f>
        <v>0</v>
      </c>
      <c r="T1257" s="36"/>
      <c r="U1257" s="36"/>
      <c r="V1257" s="36"/>
      <c r="W1257" s="37"/>
      <c r="X1257" s="35">
        <f>R1257+T1257+U1257+V1257+W1257</f>
        <v>550</v>
      </c>
      <c r="Y1257" s="35">
        <f>S1257+W1257</f>
        <v>0</v>
      </c>
    </row>
    <row r="1258" spans="1:25" s="126" customFormat="1" ht="50.25" hidden="1">
      <c r="A1258" s="32" t="s">
        <v>662</v>
      </c>
      <c r="B1258" s="33" t="s">
        <v>172</v>
      </c>
      <c r="C1258" s="33" t="s">
        <v>32</v>
      </c>
      <c r="D1258" s="52" t="s">
        <v>238</v>
      </c>
      <c r="E1258" s="33"/>
      <c r="F1258" s="35">
        <f t="shared" ref="F1258:U1261" si="994">F1259</f>
        <v>0</v>
      </c>
      <c r="G1258" s="35">
        <f t="shared" si="994"/>
        <v>0</v>
      </c>
      <c r="H1258" s="56">
        <f t="shared" si="994"/>
        <v>0</v>
      </c>
      <c r="I1258" s="56">
        <f t="shared" si="994"/>
        <v>0</v>
      </c>
      <c r="J1258" s="56">
        <f t="shared" si="994"/>
        <v>0</v>
      </c>
      <c r="K1258" s="56">
        <f t="shared" si="994"/>
        <v>0</v>
      </c>
      <c r="L1258" s="56">
        <f t="shared" si="994"/>
        <v>0</v>
      </c>
      <c r="M1258" s="56">
        <f t="shared" si="994"/>
        <v>0</v>
      </c>
      <c r="N1258" s="56">
        <f t="shared" si="994"/>
        <v>0</v>
      </c>
      <c r="O1258" s="56">
        <f t="shared" si="994"/>
        <v>0</v>
      </c>
      <c r="P1258" s="56">
        <f t="shared" si="994"/>
        <v>0</v>
      </c>
      <c r="Q1258" s="56">
        <f t="shared" si="994"/>
        <v>0</v>
      </c>
      <c r="R1258" s="56">
        <f t="shared" si="994"/>
        <v>0</v>
      </c>
      <c r="S1258" s="56">
        <f t="shared" si="994"/>
        <v>0</v>
      </c>
      <c r="T1258" s="56">
        <f t="shared" si="994"/>
        <v>0</v>
      </c>
      <c r="U1258" s="56">
        <f t="shared" si="994"/>
        <v>0</v>
      </c>
      <c r="V1258" s="56">
        <f t="shared" ref="T1258:Y1261" si="995">V1259</f>
        <v>0</v>
      </c>
      <c r="W1258" s="56">
        <f t="shared" si="995"/>
        <v>0</v>
      </c>
      <c r="X1258" s="56">
        <f t="shared" si="995"/>
        <v>0</v>
      </c>
      <c r="Y1258" s="56">
        <f t="shared" si="995"/>
        <v>0</v>
      </c>
    </row>
    <row r="1259" spans="1:25" s="126" customFormat="1" ht="50.25" hidden="1">
      <c r="A1259" s="32" t="s">
        <v>239</v>
      </c>
      <c r="B1259" s="155" t="s">
        <v>172</v>
      </c>
      <c r="C1259" s="155" t="s">
        <v>32</v>
      </c>
      <c r="D1259" s="156" t="s">
        <v>240</v>
      </c>
      <c r="E1259" s="33"/>
      <c r="F1259" s="35">
        <f t="shared" si="994"/>
        <v>0</v>
      </c>
      <c r="G1259" s="35">
        <f t="shared" si="994"/>
        <v>0</v>
      </c>
      <c r="H1259" s="56">
        <f t="shared" si="994"/>
        <v>0</v>
      </c>
      <c r="I1259" s="56">
        <f t="shared" si="994"/>
        <v>0</v>
      </c>
      <c r="J1259" s="56">
        <f t="shared" si="994"/>
        <v>0</v>
      </c>
      <c r="K1259" s="56">
        <f t="shared" si="994"/>
        <v>0</v>
      </c>
      <c r="L1259" s="56">
        <f t="shared" si="994"/>
        <v>0</v>
      </c>
      <c r="M1259" s="56">
        <f t="shared" si="994"/>
        <v>0</v>
      </c>
      <c r="N1259" s="56">
        <f t="shared" si="994"/>
        <v>0</v>
      </c>
      <c r="O1259" s="56">
        <f t="shared" si="994"/>
        <v>0</v>
      </c>
      <c r="P1259" s="56">
        <f t="shared" si="994"/>
        <v>0</v>
      </c>
      <c r="Q1259" s="56">
        <f t="shared" si="994"/>
        <v>0</v>
      </c>
      <c r="R1259" s="56">
        <f t="shared" si="994"/>
        <v>0</v>
      </c>
      <c r="S1259" s="56">
        <f t="shared" si="994"/>
        <v>0</v>
      </c>
      <c r="T1259" s="56">
        <f t="shared" si="995"/>
        <v>0</v>
      </c>
      <c r="U1259" s="56">
        <f t="shared" si="995"/>
        <v>0</v>
      </c>
      <c r="V1259" s="56">
        <f t="shared" si="995"/>
        <v>0</v>
      </c>
      <c r="W1259" s="56">
        <f t="shared" si="995"/>
        <v>0</v>
      </c>
      <c r="X1259" s="56">
        <f t="shared" si="995"/>
        <v>0</v>
      </c>
      <c r="Y1259" s="56">
        <f t="shared" si="995"/>
        <v>0</v>
      </c>
    </row>
    <row r="1260" spans="1:25" s="126" customFormat="1" ht="66.75" hidden="1">
      <c r="A1260" s="32" t="s">
        <v>259</v>
      </c>
      <c r="B1260" s="33" t="s">
        <v>172</v>
      </c>
      <c r="C1260" s="33" t="s">
        <v>32</v>
      </c>
      <c r="D1260" s="40" t="s">
        <v>260</v>
      </c>
      <c r="E1260" s="33"/>
      <c r="F1260" s="35">
        <f t="shared" si="994"/>
        <v>0</v>
      </c>
      <c r="G1260" s="35">
        <f t="shared" si="994"/>
        <v>0</v>
      </c>
      <c r="H1260" s="56">
        <f t="shared" si="994"/>
        <v>0</v>
      </c>
      <c r="I1260" s="56">
        <f t="shared" si="994"/>
        <v>0</v>
      </c>
      <c r="J1260" s="56">
        <f t="shared" si="994"/>
        <v>0</v>
      </c>
      <c r="K1260" s="56">
        <f t="shared" si="994"/>
        <v>0</v>
      </c>
      <c r="L1260" s="56">
        <f t="shared" si="994"/>
        <v>0</v>
      </c>
      <c r="M1260" s="56">
        <f t="shared" si="994"/>
        <v>0</v>
      </c>
      <c r="N1260" s="56">
        <f t="shared" si="994"/>
        <v>0</v>
      </c>
      <c r="O1260" s="56">
        <f t="shared" si="994"/>
        <v>0</v>
      </c>
      <c r="P1260" s="56">
        <f t="shared" si="994"/>
        <v>0</v>
      </c>
      <c r="Q1260" s="56">
        <f t="shared" si="994"/>
        <v>0</v>
      </c>
      <c r="R1260" s="56">
        <f t="shared" si="994"/>
        <v>0</v>
      </c>
      <c r="S1260" s="56">
        <f t="shared" si="994"/>
        <v>0</v>
      </c>
      <c r="T1260" s="56">
        <f t="shared" si="995"/>
        <v>0</v>
      </c>
      <c r="U1260" s="56">
        <f t="shared" si="995"/>
        <v>0</v>
      </c>
      <c r="V1260" s="56">
        <f t="shared" si="995"/>
        <v>0</v>
      </c>
      <c r="W1260" s="56">
        <f t="shared" si="995"/>
        <v>0</v>
      </c>
      <c r="X1260" s="56">
        <f t="shared" si="995"/>
        <v>0</v>
      </c>
      <c r="Y1260" s="56">
        <f t="shared" si="995"/>
        <v>0</v>
      </c>
    </row>
    <row r="1261" spans="1:25" s="126" customFormat="1" ht="18.75" hidden="1">
      <c r="A1261" s="32" t="s">
        <v>47</v>
      </c>
      <c r="B1261" s="33" t="s">
        <v>172</v>
      </c>
      <c r="C1261" s="33" t="s">
        <v>32</v>
      </c>
      <c r="D1261" s="40" t="s">
        <v>260</v>
      </c>
      <c r="E1261" s="33">
        <v>800</v>
      </c>
      <c r="F1261" s="35">
        <f t="shared" si="994"/>
        <v>0</v>
      </c>
      <c r="G1261" s="35">
        <f t="shared" si="994"/>
        <v>0</v>
      </c>
      <c r="H1261" s="56">
        <f t="shared" si="994"/>
        <v>0</v>
      </c>
      <c r="I1261" s="56">
        <f t="shared" si="994"/>
        <v>0</v>
      </c>
      <c r="J1261" s="56">
        <f t="shared" si="994"/>
        <v>0</v>
      </c>
      <c r="K1261" s="56">
        <f t="shared" si="994"/>
        <v>0</v>
      </c>
      <c r="L1261" s="56">
        <f t="shared" si="994"/>
        <v>0</v>
      </c>
      <c r="M1261" s="56">
        <f t="shared" si="994"/>
        <v>0</v>
      </c>
      <c r="N1261" s="56">
        <f t="shared" si="994"/>
        <v>0</v>
      </c>
      <c r="O1261" s="56">
        <f t="shared" si="994"/>
        <v>0</v>
      </c>
      <c r="P1261" s="56">
        <f t="shared" si="994"/>
        <v>0</v>
      </c>
      <c r="Q1261" s="56">
        <f t="shared" si="994"/>
        <v>0</v>
      </c>
      <c r="R1261" s="56">
        <f t="shared" si="994"/>
        <v>0</v>
      </c>
      <c r="S1261" s="56">
        <f t="shared" si="994"/>
        <v>0</v>
      </c>
      <c r="T1261" s="56">
        <f t="shared" si="995"/>
        <v>0</v>
      </c>
      <c r="U1261" s="56">
        <f t="shared" si="995"/>
        <v>0</v>
      </c>
      <c r="V1261" s="56">
        <f t="shared" si="995"/>
        <v>0</v>
      </c>
      <c r="W1261" s="56">
        <f t="shared" si="995"/>
        <v>0</v>
      </c>
      <c r="X1261" s="56">
        <f t="shared" si="995"/>
        <v>0</v>
      </c>
      <c r="Y1261" s="56">
        <f t="shared" si="995"/>
        <v>0</v>
      </c>
    </row>
    <row r="1262" spans="1:25" s="105" customFormat="1" ht="66.75" hidden="1">
      <c r="A1262" s="80" t="s">
        <v>248</v>
      </c>
      <c r="B1262" s="64" t="s">
        <v>172</v>
      </c>
      <c r="C1262" s="64" t="s">
        <v>32</v>
      </c>
      <c r="D1262" s="66" t="s">
        <v>260</v>
      </c>
      <c r="E1262" s="64">
        <v>810</v>
      </c>
      <c r="F1262" s="56"/>
      <c r="G1262" s="56"/>
      <c r="H1262" s="56"/>
      <c r="I1262" s="56"/>
      <c r="J1262" s="56"/>
      <c r="K1262" s="56"/>
      <c r="L1262" s="56">
        <f>F1262+H1262+I1262+J1262+K1262</f>
        <v>0</v>
      </c>
      <c r="M1262" s="56">
        <f>G1262+K1262</f>
        <v>0</v>
      </c>
      <c r="N1262" s="56"/>
      <c r="O1262" s="56"/>
      <c r="P1262" s="56"/>
      <c r="Q1262" s="56"/>
      <c r="R1262" s="56">
        <f>L1262+N1262+O1262+P1262+Q1262</f>
        <v>0</v>
      </c>
      <c r="S1262" s="56">
        <f>M1262+Q1262</f>
        <v>0</v>
      </c>
      <c r="T1262" s="56"/>
      <c r="U1262" s="56"/>
      <c r="V1262" s="56"/>
      <c r="W1262" s="56"/>
      <c r="X1262" s="56">
        <f>R1262+T1262+U1262+V1262+W1262</f>
        <v>0</v>
      </c>
      <c r="Y1262" s="56">
        <f>S1262+W1262</f>
        <v>0</v>
      </c>
    </row>
    <row r="1263" spans="1:25" s="112" customFormat="1" ht="18.75">
      <c r="A1263" s="32" t="s">
        <v>33</v>
      </c>
      <c r="B1263" s="33" t="s">
        <v>172</v>
      </c>
      <c r="C1263" s="33" t="s">
        <v>32</v>
      </c>
      <c r="D1263" s="45" t="s">
        <v>34</v>
      </c>
      <c r="E1263" s="33"/>
      <c r="F1263" s="35">
        <f>F1264+F1267+F1270+F1273</f>
        <v>5210</v>
      </c>
      <c r="G1263" s="35">
        <f>G1264+G1267+G1270+G1273</f>
        <v>5210</v>
      </c>
      <c r="H1263" s="35">
        <f t="shared" ref="H1263:M1263" si="996">H1264+H1267+H1270+H1273</f>
        <v>0</v>
      </c>
      <c r="I1263" s="35">
        <f t="shared" si="996"/>
        <v>0</v>
      </c>
      <c r="J1263" s="35">
        <f t="shared" si="996"/>
        <v>0</v>
      </c>
      <c r="K1263" s="35">
        <f t="shared" si="996"/>
        <v>0</v>
      </c>
      <c r="L1263" s="35">
        <f t="shared" si="996"/>
        <v>5210</v>
      </c>
      <c r="M1263" s="35">
        <f t="shared" si="996"/>
        <v>5210</v>
      </c>
      <c r="N1263" s="35">
        <f t="shared" ref="N1263:S1263" si="997">N1264+N1267+N1270+N1273</f>
        <v>0</v>
      </c>
      <c r="O1263" s="35">
        <f t="shared" si="997"/>
        <v>0</v>
      </c>
      <c r="P1263" s="35">
        <f t="shared" si="997"/>
        <v>0</v>
      </c>
      <c r="Q1263" s="35">
        <f t="shared" si="997"/>
        <v>0</v>
      </c>
      <c r="R1263" s="35">
        <f t="shared" si="997"/>
        <v>5210</v>
      </c>
      <c r="S1263" s="35">
        <f t="shared" si="997"/>
        <v>5210</v>
      </c>
      <c r="T1263" s="35">
        <f t="shared" ref="T1263:Y1263" si="998">T1264+T1267+T1270+T1273</f>
        <v>0</v>
      </c>
      <c r="U1263" s="35">
        <f t="shared" si="998"/>
        <v>0</v>
      </c>
      <c r="V1263" s="35">
        <f t="shared" si="998"/>
        <v>0</v>
      </c>
      <c r="W1263" s="35">
        <f t="shared" si="998"/>
        <v>0</v>
      </c>
      <c r="X1263" s="35">
        <f t="shared" si="998"/>
        <v>5210</v>
      </c>
      <c r="Y1263" s="35">
        <f t="shared" si="998"/>
        <v>5210</v>
      </c>
    </row>
    <row r="1264" spans="1:25" s="126" customFormat="1" ht="116.25" hidden="1">
      <c r="A1264" s="32" t="s">
        <v>663</v>
      </c>
      <c r="B1264" s="33" t="s">
        <v>172</v>
      </c>
      <c r="C1264" s="33" t="s">
        <v>32</v>
      </c>
      <c r="D1264" s="40" t="s">
        <v>664</v>
      </c>
      <c r="E1264" s="33"/>
      <c r="F1264" s="35">
        <f>F1265</f>
        <v>0</v>
      </c>
      <c r="G1264" s="35">
        <f>G1265</f>
        <v>0</v>
      </c>
      <c r="H1264" s="56">
        <f t="shared" ref="H1264:W1265" si="999">H1265</f>
        <v>0</v>
      </c>
      <c r="I1264" s="56">
        <f t="shared" si="999"/>
        <v>0</v>
      </c>
      <c r="J1264" s="56">
        <f t="shared" si="999"/>
        <v>0</v>
      </c>
      <c r="K1264" s="56">
        <f t="shared" si="999"/>
        <v>0</v>
      </c>
      <c r="L1264" s="56">
        <f t="shared" si="999"/>
        <v>0</v>
      </c>
      <c r="M1264" s="56">
        <f t="shared" si="999"/>
        <v>0</v>
      </c>
      <c r="N1264" s="56">
        <f t="shared" si="999"/>
        <v>0</v>
      </c>
      <c r="O1264" s="56">
        <f t="shared" si="999"/>
        <v>0</v>
      </c>
      <c r="P1264" s="56">
        <f t="shared" si="999"/>
        <v>0</v>
      </c>
      <c r="Q1264" s="56">
        <f t="shared" si="999"/>
        <v>0</v>
      </c>
      <c r="R1264" s="56">
        <f t="shared" si="999"/>
        <v>0</v>
      </c>
      <c r="S1264" s="56">
        <f t="shared" si="999"/>
        <v>0</v>
      </c>
      <c r="T1264" s="56">
        <f t="shared" si="999"/>
        <v>0</v>
      </c>
      <c r="U1264" s="56">
        <f t="shared" si="999"/>
        <v>0</v>
      </c>
      <c r="V1264" s="56">
        <f t="shared" si="999"/>
        <v>0</v>
      </c>
      <c r="W1264" s="56">
        <f t="shared" si="999"/>
        <v>0</v>
      </c>
      <c r="X1264" s="56">
        <f t="shared" ref="T1264:Y1265" si="1000">X1265</f>
        <v>0</v>
      </c>
      <c r="Y1264" s="56">
        <f t="shared" si="1000"/>
        <v>0</v>
      </c>
    </row>
    <row r="1265" spans="1:25" s="126" customFormat="1" ht="33.75" hidden="1">
      <c r="A1265" s="32" t="s">
        <v>44</v>
      </c>
      <c r="B1265" s="33" t="s">
        <v>172</v>
      </c>
      <c r="C1265" s="33" t="s">
        <v>32</v>
      </c>
      <c r="D1265" s="40" t="s">
        <v>664</v>
      </c>
      <c r="E1265" s="40">
        <v>300</v>
      </c>
      <c r="F1265" s="35">
        <f>F1266</f>
        <v>0</v>
      </c>
      <c r="G1265" s="35">
        <f>G1266</f>
        <v>0</v>
      </c>
      <c r="H1265" s="56">
        <f t="shared" si="999"/>
        <v>0</v>
      </c>
      <c r="I1265" s="56">
        <f t="shared" si="999"/>
        <v>0</v>
      </c>
      <c r="J1265" s="56">
        <f t="shared" si="999"/>
        <v>0</v>
      </c>
      <c r="K1265" s="56">
        <f t="shared" si="999"/>
        <v>0</v>
      </c>
      <c r="L1265" s="56">
        <f t="shared" si="999"/>
        <v>0</v>
      </c>
      <c r="M1265" s="56">
        <f t="shared" si="999"/>
        <v>0</v>
      </c>
      <c r="N1265" s="56">
        <f t="shared" si="999"/>
        <v>0</v>
      </c>
      <c r="O1265" s="56">
        <f t="shared" si="999"/>
        <v>0</v>
      </c>
      <c r="P1265" s="56">
        <f t="shared" si="999"/>
        <v>0</v>
      </c>
      <c r="Q1265" s="56">
        <f t="shared" si="999"/>
        <v>0</v>
      </c>
      <c r="R1265" s="56">
        <f t="shared" si="999"/>
        <v>0</v>
      </c>
      <c r="S1265" s="56">
        <f t="shared" si="999"/>
        <v>0</v>
      </c>
      <c r="T1265" s="56">
        <f t="shared" si="1000"/>
        <v>0</v>
      </c>
      <c r="U1265" s="56">
        <f t="shared" si="1000"/>
        <v>0</v>
      </c>
      <c r="V1265" s="56">
        <f t="shared" si="1000"/>
        <v>0</v>
      </c>
      <c r="W1265" s="56">
        <f t="shared" si="1000"/>
        <v>0</v>
      </c>
      <c r="X1265" s="56">
        <f t="shared" si="1000"/>
        <v>0</v>
      </c>
      <c r="Y1265" s="56">
        <f t="shared" si="1000"/>
        <v>0</v>
      </c>
    </row>
    <row r="1266" spans="1:25" s="105" customFormat="1" ht="33.75" hidden="1">
      <c r="A1266" s="80" t="s">
        <v>45</v>
      </c>
      <c r="B1266" s="64" t="s">
        <v>172</v>
      </c>
      <c r="C1266" s="64" t="s">
        <v>32</v>
      </c>
      <c r="D1266" s="66" t="s">
        <v>664</v>
      </c>
      <c r="E1266" s="66">
        <v>320</v>
      </c>
      <c r="F1266" s="56"/>
      <c r="G1266" s="56"/>
      <c r="H1266" s="56"/>
      <c r="I1266" s="56"/>
      <c r="J1266" s="56"/>
      <c r="K1266" s="56"/>
      <c r="L1266" s="56">
        <f>F1266+H1266+I1266+J1266+K1266</f>
        <v>0</v>
      </c>
      <c r="M1266" s="56">
        <f>G1266+K1266</f>
        <v>0</v>
      </c>
      <c r="N1266" s="56"/>
      <c r="O1266" s="56"/>
      <c r="P1266" s="56"/>
      <c r="Q1266" s="56"/>
      <c r="R1266" s="56">
        <f>L1266+N1266+O1266+P1266+Q1266</f>
        <v>0</v>
      </c>
      <c r="S1266" s="56">
        <f>M1266+Q1266</f>
        <v>0</v>
      </c>
      <c r="T1266" s="56"/>
      <c r="U1266" s="56"/>
      <c r="V1266" s="56"/>
      <c r="W1266" s="56"/>
      <c r="X1266" s="56">
        <f>R1266+T1266+U1266+V1266+W1266</f>
        <v>0</v>
      </c>
      <c r="Y1266" s="56">
        <f>S1266+W1266</f>
        <v>0</v>
      </c>
    </row>
    <row r="1267" spans="1:25" s="112" customFormat="1" ht="50.25">
      <c r="A1267" s="32" t="s">
        <v>665</v>
      </c>
      <c r="B1267" s="33" t="s">
        <v>172</v>
      </c>
      <c r="C1267" s="33" t="s">
        <v>32</v>
      </c>
      <c r="D1267" s="40" t="s">
        <v>666</v>
      </c>
      <c r="E1267" s="33"/>
      <c r="F1267" s="35">
        <f>F1268</f>
        <v>760</v>
      </c>
      <c r="G1267" s="35">
        <f>G1268</f>
        <v>760</v>
      </c>
      <c r="H1267" s="35">
        <f t="shared" ref="H1267:W1268" si="1001">H1268</f>
        <v>0</v>
      </c>
      <c r="I1267" s="35">
        <f t="shared" si="1001"/>
        <v>0</v>
      </c>
      <c r="J1267" s="35">
        <f t="shared" si="1001"/>
        <v>0</v>
      </c>
      <c r="K1267" s="35">
        <f t="shared" si="1001"/>
        <v>0</v>
      </c>
      <c r="L1267" s="35">
        <f t="shared" si="1001"/>
        <v>760</v>
      </c>
      <c r="M1267" s="35">
        <f t="shared" si="1001"/>
        <v>760</v>
      </c>
      <c r="N1267" s="35">
        <f t="shared" si="1001"/>
        <v>0</v>
      </c>
      <c r="O1267" s="35">
        <f t="shared" si="1001"/>
        <v>0</v>
      </c>
      <c r="P1267" s="35">
        <f t="shared" si="1001"/>
        <v>0</v>
      </c>
      <c r="Q1267" s="35">
        <f t="shared" si="1001"/>
        <v>0</v>
      </c>
      <c r="R1267" s="35">
        <f t="shared" si="1001"/>
        <v>760</v>
      </c>
      <c r="S1267" s="35">
        <f t="shared" si="1001"/>
        <v>760</v>
      </c>
      <c r="T1267" s="35">
        <f t="shared" si="1001"/>
        <v>0</v>
      </c>
      <c r="U1267" s="35">
        <f t="shared" si="1001"/>
        <v>0</v>
      </c>
      <c r="V1267" s="35">
        <f t="shared" si="1001"/>
        <v>0</v>
      </c>
      <c r="W1267" s="35">
        <f t="shared" si="1001"/>
        <v>0</v>
      </c>
      <c r="X1267" s="35">
        <f t="shared" ref="T1267:Y1268" si="1002">X1268</f>
        <v>760</v>
      </c>
      <c r="Y1267" s="35">
        <f t="shared" si="1002"/>
        <v>760</v>
      </c>
    </row>
    <row r="1268" spans="1:25" s="112" customFormat="1" ht="33.75">
      <c r="A1268" s="32" t="s">
        <v>44</v>
      </c>
      <c r="B1268" s="33" t="s">
        <v>172</v>
      </c>
      <c r="C1268" s="33" t="s">
        <v>32</v>
      </c>
      <c r="D1268" s="40" t="s">
        <v>666</v>
      </c>
      <c r="E1268" s="40">
        <v>300</v>
      </c>
      <c r="F1268" s="35">
        <f>F1269</f>
        <v>760</v>
      </c>
      <c r="G1268" s="35">
        <f>G1269</f>
        <v>760</v>
      </c>
      <c r="H1268" s="35">
        <f t="shared" si="1001"/>
        <v>0</v>
      </c>
      <c r="I1268" s="35">
        <f t="shared" si="1001"/>
        <v>0</v>
      </c>
      <c r="J1268" s="35">
        <f t="shared" si="1001"/>
        <v>0</v>
      </c>
      <c r="K1268" s="35">
        <f t="shared" si="1001"/>
        <v>0</v>
      </c>
      <c r="L1268" s="35">
        <f t="shared" si="1001"/>
        <v>760</v>
      </c>
      <c r="M1268" s="35">
        <f t="shared" si="1001"/>
        <v>760</v>
      </c>
      <c r="N1268" s="35">
        <f t="shared" si="1001"/>
        <v>0</v>
      </c>
      <c r="O1268" s="35">
        <f t="shared" si="1001"/>
        <v>0</v>
      </c>
      <c r="P1268" s="35">
        <f t="shared" si="1001"/>
        <v>0</v>
      </c>
      <c r="Q1268" s="35">
        <f t="shared" si="1001"/>
        <v>0</v>
      </c>
      <c r="R1268" s="35">
        <f t="shared" si="1001"/>
        <v>760</v>
      </c>
      <c r="S1268" s="35">
        <f t="shared" si="1001"/>
        <v>760</v>
      </c>
      <c r="T1268" s="35">
        <f t="shared" si="1002"/>
        <v>0</v>
      </c>
      <c r="U1268" s="35">
        <f t="shared" si="1002"/>
        <v>0</v>
      </c>
      <c r="V1268" s="35">
        <f t="shared" si="1002"/>
        <v>0</v>
      </c>
      <c r="W1268" s="35">
        <f t="shared" si="1002"/>
        <v>0</v>
      </c>
      <c r="X1268" s="35">
        <f t="shared" si="1002"/>
        <v>760</v>
      </c>
      <c r="Y1268" s="35">
        <f t="shared" si="1002"/>
        <v>760</v>
      </c>
    </row>
    <row r="1269" spans="1:25" s="112" customFormat="1" ht="33.75">
      <c r="A1269" s="32" t="s">
        <v>45</v>
      </c>
      <c r="B1269" s="33" t="s">
        <v>172</v>
      </c>
      <c r="C1269" s="33" t="s">
        <v>32</v>
      </c>
      <c r="D1269" s="40" t="s">
        <v>666</v>
      </c>
      <c r="E1269" s="40">
        <v>320</v>
      </c>
      <c r="F1269" s="35">
        <v>760</v>
      </c>
      <c r="G1269" s="35">
        <v>760</v>
      </c>
      <c r="H1269" s="36"/>
      <c r="I1269" s="36"/>
      <c r="J1269" s="36"/>
      <c r="K1269" s="37"/>
      <c r="L1269" s="35">
        <f>F1269+H1269+I1269+J1269+K1269</f>
        <v>760</v>
      </c>
      <c r="M1269" s="35">
        <f>G1269+K1269</f>
        <v>760</v>
      </c>
      <c r="N1269" s="36"/>
      <c r="O1269" s="36"/>
      <c r="P1269" s="36"/>
      <c r="Q1269" s="37"/>
      <c r="R1269" s="35">
        <f>L1269+N1269+O1269+P1269+Q1269</f>
        <v>760</v>
      </c>
      <c r="S1269" s="35">
        <f>M1269+Q1269</f>
        <v>760</v>
      </c>
      <c r="T1269" s="36"/>
      <c r="U1269" s="36"/>
      <c r="V1269" s="36"/>
      <c r="W1269" s="37"/>
      <c r="X1269" s="35">
        <f>R1269+T1269+U1269+V1269+W1269</f>
        <v>760</v>
      </c>
      <c r="Y1269" s="35">
        <f>S1269+W1269</f>
        <v>760</v>
      </c>
    </row>
    <row r="1270" spans="1:25" s="112" customFormat="1" ht="66.75">
      <c r="A1270" s="32" t="s">
        <v>667</v>
      </c>
      <c r="B1270" s="33" t="s">
        <v>172</v>
      </c>
      <c r="C1270" s="33" t="s">
        <v>32</v>
      </c>
      <c r="D1270" s="40" t="s">
        <v>668</v>
      </c>
      <c r="E1270" s="33"/>
      <c r="F1270" s="35">
        <f>F1271</f>
        <v>2939</v>
      </c>
      <c r="G1270" s="35">
        <f>G1271</f>
        <v>2939</v>
      </c>
      <c r="H1270" s="35">
        <f t="shared" ref="H1270:W1271" si="1003">H1271</f>
        <v>0</v>
      </c>
      <c r="I1270" s="35">
        <f t="shared" si="1003"/>
        <v>0</v>
      </c>
      <c r="J1270" s="35">
        <f t="shared" si="1003"/>
        <v>0</v>
      </c>
      <c r="K1270" s="35">
        <f t="shared" si="1003"/>
        <v>0</v>
      </c>
      <c r="L1270" s="35">
        <f t="shared" si="1003"/>
        <v>2939</v>
      </c>
      <c r="M1270" s="35">
        <f t="shared" si="1003"/>
        <v>2939</v>
      </c>
      <c r="N1270" s="35">
        <f t="shared" si="1003"/>
        <v>0</v>
      </c>
      <c r="O1270" s="35">
        <f t="shared" si="1003"/>
        <v>0</v>
      </c>
      <c r="P1270" s="35">
        <f t="shared" si="1003"/>
        <v>0</v>
      </c>
      <c r="Q1270" s="35">
        <f t="shared" si="1003"/>
        <v>0</v>
      </c>
      <c r="R1270" s="35">
        <f t="shared" si="1003"/>
        <v>2939</v>
      </c>
      <c r="S1270" s="35">
        <f t="shared" si="1003"/>
        <v>2939</v>
      </c>
      <c r="T1270" s="35">
        <f t="shared" si="1003"/>
        <v>0</v>
      </c>
      <c r="U1270" s="35">
        <f t="shared" si="1003"/>
        <v>0</v>
      </c>
      <c r="V1270" s="35">
        <f t="shared" si="1003"/>
        <v>0</v>
      </c>
      <c r="W1270" s="35">
        <f t="shared" si="1003"/>
        <v>0</v>
      </c>
      <c r="X1270" s="35">
        <f t="shared" ref="T1270:Y1271" si="1004">X1271</f>
        <v>2939</v>
      </c>
      <c r="Y1270" s="35">
        <f t="shared" si="1004"/>
        <v>2939</v>
      </c>
    </row>
    <row r="1271" spans="1:25" s="112" customFormat="1" ht="33.75">
      <c r="A1271" s="32" t="s">
        <v>44</v>
      </c>
      <c r="B1271" s="33" t="s">
        <v>172</v>
      </c>
      <c r="C1271" s="33" t="s">
        <v>32</v>
      </c>
      <c r="D1271" s="40" t="s">
        <v>668</v>
      </c>
      <c r="E1271" s="40">
        <v>300</v>
      </c>
      <c r="F1271" s="35">
        <f>F1272</f>
        <v>2939</v>
      </c>
      <c r="G1271" s="35">
        <f>G1272</f>
        <v>2939</v>
      </c>
      <c r="H1271" s="35">
        <f t="shared" si="1003"/>
        <v>0</v>
      </c>
      <c r="I1271" s="35">
        <f t="shared" si="1003"/>
        <v>0</v>
      </c>
      <c r="J1271" s="35">
        <f t="shared" si="1003"/>
        <v>0</v>
      </c>
      <c r="K1271" s="35">
        <f t="shared" si="1003"/>
        <v>0</v>
      </c>
      <c r="L1271" s="35">
        <f t="shared" si="1003"/>
        <v>2939</v>
      </c>
      <c r="M1271" s="35">
        <f t="shared" si="1003"/>
        <v>2939</v>
      </c>
      <c r="N1271" s="35">
        <f t="shared" si="1003"/>
        <v>0</v>
      </c>
      <c r="O1271" s="35">
        <f t="shared" si="1003"/>
        <v>0</v>
      </c>
      <c r="P1271" s="35">
        <f t="shared" si="1003"/>
        <v>0</v>
      </c>
      <c r="Q1271" s="35">
        <f t="shared" si="1003"/>
        <v>0</v>
      </c>
      <c r="R1271" s="35">
        <f t="shared" si="1003"/>
        <v>2939</v>
      </c>
      <c r="S1271" s="35">
        <f t="shared" si="1003"/>
        <v>2939</v>
      </c>
      <c r="T1271" s="35">
        <f t="shared" si="1004"/>
        <v>0</v>
      </c>
      <c r="U1271" s="35">
        <f t="shared" si="1004"/>
        <v>0</v>
      </c>
      <c r="V1271" s="35">
        <f t="shared" si="1004"/>
        <v>0</v>
      </c>
      <c r="W1271" s="35">
        <f t="shared" si="1004"/>
        <v>0</v>
      </c>
      <c r="X1271" s="35">
        <f t="shared" si="1004"/>
        <v>2939</v>
      </c>
      <c r="Y1271" s="35">
        <f t="shared" si="1004"/>
        <v>2939</v>
      </c>
    </row>
    <row r="1272" spans="1:25" s="112" customFormat="1" ht="33.75">
      <c r="A1272" s="32" t="s">
        <v>45</v>
      </c>
      <c r="B1272" s="33" t="s">
        <v>172</v>
      </c>
      <c r="C1272" s="33" t="s">
        <v>32</v>
      </c>
      <c r="D1272" s="40" t="s">
        <v>668</v>
      </c>
      <c r="E1272" s="40">
        <v>320</v>
      </c>
      <c r="F1272" s="35">
        <v>2939</v>
      </c>
      <c r="G1272" s="35">
        <v>2939</v>
      </c>
      <c r="H1272" s="36"/>
      <c r="I1272" s="36"/>
      <c r="J1272" s="36"/>
      <c r="K1272" s="37"/>
      <c r="L1272" s="35">
        <f>F1272+H1272+I1272+J1272+K1272</f>
        <v>2939</v>
      </c>
      <c r="M1272" s="35">
        <f>G1272+K1272</f>
        <v>2939</v>
      </c>
      <c r="N1272" s="36"/>
      <c r="O1272" s="36"/>
      <c r="P1272" s="36"/>
      <c r="Q1272" s="37"/>
      <c r="R1272" s="35">
        <f>L1272+N1272+O1272+P1272+Q1272</f>
        <v>2939</v>
      </c>
      <c r="S1272" s="35">
        <f>M1272+Q1272</f>
        <v>2939</v>
      </c>
      <c r="T1272" s="36"/>
      <c r="U1272" s="36"/>
      <c r="V1272" s="36"/>
      <c r="W1272" s="37"/>
      <c r="X1272" s="35">
        <f>R1272+T1272+U1272+V1272+W1272</f>
        <v>2939</v>
      </c>
      <c r="Y1272" s="35">
        <f>S1272+W1272</f>
        <v>2939</v>
      </c>
    </row>
    <row r="1273" spans="1:25" s="112" customFormat="1" ht="18.75">
      <c r="A1273" s="32" t="s">
        <v>53</v>
      </c>
      <c r="B1273" s="33" t="s">
        <v>172</v>
      </c>
      <c r="C1273" s="33" t="s">
        <v>32</v>
      </c>
      <c r="D1273" s="40" t="s">
        <v>669</v>
      </c>
      <c r="E1273" s="33"/>
      <c r="F1273" s="35">
        <f t="shared" ref="F1273:U1275" si="1005">F1274</f>
        <v>1511</v>
      </c>
      <c r="G1273" s="35">
        <f t="shared" si="1005"/>
        <v>1511</v>
      </c>
      <c r="H1273" s="35">
        <f t="shared" si="1005"/>
        <v>0</v>
      </c>
      <c r="I1273" s="35">
        <f t="shared" si="1005"/>
        <v>0</v>
      </c>
      <c r="J1273" s="35">
        <f t="shared" si="1005"/>
        <v>0</v>
      </c>
      <c r="K1273" s="35">
        <f t="shared" si="1005"/>
        <v>0</v>
      </c>
      <c r="L1273" s="35">
        <f t="shared" si="1005"/>
        <v>1511</v>
      </c>
      <c r="M1273" s="35">
        <f t="shared" si="1005"/>
        <v>1511</v>
      </c>
      <c r="N1273" s="35">
        <f t="shared" si="1005"/>
        <v>0</v>
      </c>
      <c r="O1273" s="35">
        <f t="shared" si="1005"/>
        <v>0</v>
      </c>
      <c r="P1273" s="35">
        <f t="shared" si="1005"/>
        <v>0</v>
      </c>
      <c r="Q1273" s="35">
        <f t="shared" si="1005"/>
        <v>0</v>
      </c>
      <c r="R1273" s="35">
        <f t="shared" si="1005"/>
        <v>1511</v>
      </c>
      <c r="S1273" s="35">
        <f t="shared" si="1005"/>
        <v>1511</v>
      </c>
      <c r="T1273" s="35">
        <f t="shared" si="1005"/>
        <v>0</v>
      </c>
      <c r="U1273" s="35">
        <f t="shared" si="1005"/>
        <v>0</v>
      </c>
      <c r="V1273" s="35">
        <f t="shared" ref="T1273:Y1275" si="1006">V1274</f>
        <v>0</v>
      </c>
      <c r="W1273" s="35">
        <f t="shared" si="1006"/>
        <v>0</v>
      </c>
      <c r="X1273" s="35">
        <f t="shared" si="1006"/>
        <v>1511</v>
      </c>
      <c r="Y1273" s="35">
        <f t="shared" si="1006"/>
        <v>1511</v>
      </c>
    </row>
    <row r="1274" spans="1:25" s="112" customFormat="1" ht="33.75">
      <c r="A1274" s="32" t="s">
        <v>670</v>
      </c>
      <c r="B1274" s="33" t="s">
        <v>172</v>
      </c>
      <c r="C1274" s="33" t="s">
        <v>32</v>
      </c>
      <c r="D1274" s="40" t="s">
        <v>671</v>
      </c>
      <c r="E1274" s="33"/>
      <c r="F1274" s="35">
        <f t="shared" si="1005"/>
        <v>1511</v>
      </c>
      <c r="G1274" s="35">
        <f t="shared" si="1005"/>
        <v>1511</v>
      </c>
      <c r="H1274" s="35">
        <f t="shared" si="1005"/>
        <v>0</v>
      </c>
      <c r="I1274" s="35">
        <f t="shared" si="1005"/>
        <v>0</v>
      </c>
      <c r="J1274" s="35">
        <f t="shared" si="1005"/>
        <v>0</v>
      </c>
      <c r="K1274" s="35">
        <f t="shared" si="1005"/>
        <v>0</v>
      </c>
      <c r="L1274" s="35">
        <f t="shared" si="1005"/>
        <v>1511</v>
      </c>
      <c r="M1274" s="35">
        <f t="shared" si="1005"/>
        <v>1511</v>
      </c>
      <c r="N1274" s="35">
        <f t="shared" si="1005"/>
        <v>0</v>
      </c>
      <c r="O1274" s="35">
        <f t="shared" si="1005"/>
        <v>0</v>
      </c>
      <c r="P1274" s="35">
        <f t="shared" si="1005"/>
        <v>0</v>
      </c>
      <c r="Q1274" s="35">
        <f t="shared" si="1005"/>
        <v>0</v>
      </c>
      <c r="R1274" s="35">
        <f t="shared" si="1005"/>
        <v>1511</v>
      </c>
      <c r="S1274" s="35">
        <f t="shared" si="1005"/>
        <v>1511</v>
      </c>
      <c r="T1274" s="35">
        <f t="shared" si="1006"/>
        <v>0</v>
      </c>
      <c r="U1274" s="35">
        <f t="shared" si="1006"/>
        <v>0</v>
      </c>
      <c r="V1274" s="35">
        <f t="shared" si="1006"/>
        <v>0</v>
      </c>
      <c r="W1274" s="35">
        <f t="shared" si="1006"/>
        <v>0</v>
      </c>
      <c r="X1274" s="35">
        <f t="shared" si="1006"/>
        <v>1511</v>
      </c>
      <c r="Y1274" s="35">
        <f t="shared" si="1006"/>
        <v>1511</v>
      </c>
    </row>
    <row r="1275" spans="1:25" s="112" customFormat="1" ht="33.75">
      <c r="A1275" s="32" t="s">
        <v>44</v>
      </c>
      <c r="B1275" s="33" t="s">
        <v>172</v>
      </c>
      <c r="C1275" s="33" t="s">
        <v>32</v>
      </c>
      <c r="D1275" s="40" t="s">
        <v>671</v>
      </c>
      <c r="E1275" s="40">
        <v>300</v>
      </c>
      <c r="F1275" s="35">
        <f t="shared" si="1005"/>
        <v>1511</v>
      </c>
      <c r="G1275" s="35">
        <f t="shared" si="1005"/>
        <v>1511</v>
      </c>
      <c r="H1275" s="35">
        <f t="shared" si="1005"/>
        <v>0</v>
      </c>
      <c r="I1275" s="35">
        <f t="shared" si="1005"/>
        <v>0</v>
      </c>
      <c r="J1275" s="35">
        <f t="shared" si="1005"/>
        <v>0</v>
      </c>
      <c r="K1275" s="35">
        <f t="shared" si="1005"/>
        <v>0</v>
      </c>
      <c r="L1275" s="35">
        <f t="shared" si="1005"/>
        <v>1511</v>
      </c>
      <c r="M1275" s="35">
        <f t="shared" si="1005"/>
        <v>1511</v>
      </c>
      <c r="N1275" s="35">
        <f t="shared" si="1005"/>
        <v>0</v>
      </c>
      <c r="O1275" s="35">
        <f t="shared" si="1005"/>
        <v>0</v>
      </c>
      <c r="P1275" s="35">
        <f t="shared" si="1005"/>
        <v>0</v>
      </c>
      <c r="Q1275" s="35">
        <f t="shared" si="1005"/>
        <v>0</v>
      </c>
      <c r="R1275" s="35">
        <f t="shared" si="1005"/>
        <v>1511</v>
      </c>
      <c r="S1275" s="35">
        <f t="shared" si="1005"/>
        <v>1511</v>
      </c>
      <c r="T1275" s="35">
        <f t="shared" si="1006"/>
        <v>0</v>
      </c>
      <c r="U1275" s="35">
        <f t="shared" si="1006"/>
        <v>0</v>
      </c>
      <c r="V1275" s="35">
        <f t="shared" si="1006"/>
        <v>0</v>
      </c>
      <c r="W1275" s="35">
        <f t="shared" si="1006"/>
        <v>0</v>
      </c>
      <c r="X1275" s="35">
        <f t="shared" si="1006"/>
        <v>1511</v>
      </c>
      <c r="Y1275" s="35">
        <f t="shared" si="1006"/>
        <v>1511</v>
      </c>
    </row>
    <row r="1276" spans="1:25" s="112" customFormat="1" ht="33.75">
      <c r="A1276" s="32" t="s">
        <v>45</v>
      </c>
      <c r="B1276" s="33" t="s">
        <v>172</v>
      </c>
      <c r="C1276" s="33" t="s">
        <v>32</v>
      </c>
      <c r="D1276" s="40" t="s">
        <v>671</v>
      </c>
      <c r="E1276" s="40">
        <v>320</v>
      </c>
      <c r="F1276" s="35">
        <v>1511</v>
      </c>
      <c r="G1276" s="35">
        <v>1511</v>
      </c>
      <c r="H1276" s="36"/>
      <c r="I1276" s="36"/>
      <c r="J1276" s="36"/>
      <c r="K1276" s="37"/>
      <c r="L1276" s="35">
        <f>F1276+H1276+I1276+J1276+K1276</f>
        <v>1511</v>
      </c>
      <c r="M1276" s="35">
        <f>G1276+K1276</f>
        <v>1511</v>
      </c>
      <c r="N1276" s="36"/>
      <c r="O1276" s="36"/>
      <c r="P1276" s="36"/>
      <c r="Q1276" s="37"/>
      <c r="R1276" s="35">
        <f>L1276+N1276+O1276+P1276+Q1276</f>
        <v>1511</v>
      </c>
      <c r="S1276" s="35">
        <f>M1276+Q1276</f>
        <v>1511</v>
      </c>
      <c r="T1276" s="36"/>
      <c r="U1276" s="36"/>
      <c r="V1276" s="36"/>
      <c r="W1276" s="37"/>
      <c r="X1276" s="35">
        <f>R1276+T1276+U1276+V1276+W1276</f>
        <v>1511</v>
      </c>
      <c r="Y1276" s="35">
        <f>S1276+W1276</f>
        <v>1511</v>
      </c>
    </row>
    <row r="1277" spans="1:25" s="126" customFormat="1" ht="116.25" hidden="1">
      <c r="A1277" s="49" t="s">
        <v>672</v>
      </c>
      <c r="B1277" s="33" t="s">
        <v>172</v>
      </c>
      <c r="C1277" s="33" t="s">
        <v>32</v>
      </c>
      <c r="D1277" s="33" t="s">
        <v>673</v>
      </c>
      <c r="E1277" s="33"/>
      <c r="F1277" s="106"/>
      <c r="G1277" s="106"/>
      <c r="H1277" s="129"/>
      <c r="I1277" s="129"/>
      <c r="J1277" s="129"/>
      <c r="K1277" s="129"/>
      <c r="L1277" s="129"/>
      <c r="M1277" s="129"/>
      <c r="N1277" s="129"/>
      <c r="O1277" s="129"/>
      <c r="P1277" s="129"/>
      <c r="Q1277" s="129"/>
      <c r="R1277" s="129"/>
      <c r="S1277" s="129"/>
      <c r="T1277" s="129"/>
      <c r="U1277" s="129"/>
      <c r="V1277" s="129"/>
      <c r="W1277" s="129"/>
      <c r="X1277" s="129"/>
      <c r="Y1277" s="129"/>
    </row>
    <row r="1278" spans="1:25" s="126" customFormat="1" ht="33.75" hidden="1">
      <c r="A1278" s="61" t="s">
        <v>44</v>
      </c>
      <c r="B1278" s="33" t="s">
        <v>172</v>
      </c>
      <c r="C1278" s="33" t="s">
        <v>32</v>
      </c>
      <c r="D1278" s="33" t="s">
        <v>673</v>
      </c>
      <c r="E1278" s="40">
        <v>300</v>
      </c>
      <c r="F1278" s="106"/>
      <c r="G1278" s="106"/>
      <c r="H1278" s="129"/>
      <c r="I1278" s="129"/>
      <c r="J1278" s="129"/>
      <c r="K1278" s="129"/>
      <c r="L1278" s="129"/>
      <c r="M1278" s="129"/>
      <c r="N1278" s="129"/>
      <c r="O1278" s="129"/>
      <c r="P1278" s="129"/>
      <c r="Q1278" s="129"/>
      <c r="R1278" s="129"/>
      <c r="S1278" s="129"/>
      <c r="T1278" s="129"/>
      <c r="U1278" s="129"/>
      <c r="V1278" s="129"/>
      <c r="W1278" s="129"/>
      <c r="X1278" s="129"/>
      <c r="Y1278" s="129"/>
    </row>
    <row r="1279" spans="1:25" s="105" customFormat="1" ht="33.75" hidden="1">
      <c r="A1279" s="63" t="s">
        <v>674</v>
      </c>
      <c r="B1279" s="64" t="s">
        <v>172</v>
      </c>
      <c r="C1279" s="64" t="s">
        <v>32</v>
      </c>
      <c r="D1279" s="64" t="s">
        <v>673</v>
      </c>
      <c r="E1279" s="66">
        <v>320</v>
      </c>
      <c r="F1279" s="129"/>
      <c r="G1279" s="129"/>
      <c r="H1279" s="56"/>
      <c r="I1279" s="56"/>
      <c r="J1279" s="56"/>
      <c r="K1279" s="56"/>
      <c r="L1279" s="56">
        <f>F1279+H1279+I1279+J1279+K1279</f>
        <v>0</v>
      </c>
      <c r="M1279" s="56">
        <f>G1279+K1279</f>
        <v>0</v>
      </c>
      <c r="N1279" s="56"/>
      <c r="O1279" s="56"/>
      <c r="P1279" s="56"/>
      <c r="Q1279" s="56"/>
      <c r="R1279" s="56">
        <f>L1279+N1279+O1279+P1279+Q1279</f>
        <v>0</v>
      </c>
      <c r="S1279" s="56">
        <f>M1279+Q1279</f>
        <v>0</v>
      </c>
      <c r="T1279" s="56"/>
      <c r="U1279" s="56"/>
      <c r="V1279" s="56"/>
      <c r="W1279" s="56"/>
      <c r="X1279" s="56">
        <f>R1279+T1279+U1279+V1279+W1279</f>
        <v>0</v>
      </c>
      <c r="Y1279" s="56">
        <f>S1279+W1279</f>
        <v>0</v>
      </c>
    </row>
    <row r="1280" spans="1:25" s="31" customFormat="1" ht="18.75">
      <c r="A1280" s="32"/>
      <c r="B1280" s="33"/>
      <c r="C1280" s="33"/>
      <c r="D1280" s="40"/>
      <c r="E1280" s="33"/>
      <c r="F1280" s="35"/>
      <c r="G1280" s="35"/>
      <c r="H1280" s="35"/>
      <c r="I1280" s="35"/>
      <c r="J1280" s="35"/>
      <c r="K1280" s="35"/>
      <c r="L1280" s="35"/>
      <c r="M1280" s="35"/>
      <c r="N1280" s="35"/>
      <c r="O1280" s="35"/>
      <c r="P1280" s="35"/>
      <c r="Q1280" s="35"/>
      <c r="R1280" s="35">
        <v>0</v>
      </c>
      <c r="S1280" s="35"/>
      <c r="T1280" s="35"/>
      <c r="U1280" s="35"/>
      <c r="V1280" s="35"/>
      <c r="W1280" s="35"/>
      <c r="X1280" s="35">
        <v>0</v>
      </c>
      <c r="Y1280" s="35"/>
    </row>
    <row r="1281" spans="1:25" s="31" customFormat="1" ht="18.75">
      <c r="A1281" s="25" t="s">
        <v>675</v>
      </c>
      <c r="B1281" s="26" t="s">
        <v>676</v>
      </c>
      <c r="C1281" s="26" t="s">
        <v>51</v>
      </c>
      <c r="D1281" s="157"/>
      <c r="E1281" s="28"/>
      <c r="F1281" s="28">
        <f>F1282+F1321+F1328</f>
        <v>520462</v>
      </c>
      <c r="G1281" s="28">
        <f>G1282+G1321+G1328</f>
        <v>340331</v>
      </c>
      <c r="H1281" s="28">
        <f t="shared" ref="H1281:M1281" si="1007">H1282+H1321+H1328</f>
        <v>0</v>
      </c>
      <c r="I1281" s="28">
        <f t="shared" si="1007"/>
        <v>0</v>
      </c>
      <c r="J1281" s="28">
        <f t="shared" si="1007"/>
        <v>0</v>
      </c>
      <c r="K1281" s="28">
        <f t="shared" si="1007"/>
        <v>0</v>
      </c>
      <c r="L1281" s="28">
        <f t="shared" si="1007"/>
        <v>520462</v>
      </c>
      <c r="M1281" s="28">
        <f t="shared" si="1007"/>
        <v>340331</v>
      </c>
      <c r="N1281" s="28">
        <f t="shared" ref="N1281:S1281" si="1008">N1282+N1321+N1328</f>
        <v>0</v>
      </c>
      <c r="O1281" s="28">
        <f t="shared" si="1008"/>
        <v>0</v>
      </c>
      <c r="P1281" s="28">
        <f t="shared" si="1008"/>
        <v>0</v>
      </c>
      <c r="Q1281" s="28">
        <f t="shared" si="1008"/>
        <v>0</v>
      </c>
      <c r="R1281" s="28">
        <f t="shared" si="1008"/>
        <v>520462</v>
      </c>
      <c r="S1281" s="28">
        <f t="shared" si="1008"/>
        <v>340331</v>
      </c>
      <c r="T1281" s="28">
        <f t="shared" ref="T1281:Y1281" si="1009">T1282+T1321+T1328</f>
        <v>0</v>
      </c>
      <c r="U1281" s="28">
        <f t="shared" si="1009"/>
        <v>0</v>
      </c>
      <c r="V1281" s="28">
        <f t="shared" si="1009"/>
        <v>0</v>
      </c>
      <c r="W1281" s="28">
        <f t="shared" si="1009"/>
        <v>0</v>
      </c>
      <c r="X1281" s="28">
        <f t="shared" si="1009"/>
        <v>520462</v>
      </c>
      <c r="Y1281" s="28">
        <f t="shared" si="1009"/>
        <v>340331</v>
      </c>
    </row>
    <row r="1282" spans="1:25" s="31" customFormat="1" ht="50.25">
      <c r="A1282" s="42" t="s">
        <v>607</v>
      </c>
      <c r="B1282" s="33" t="s">
        <v>172</v>
      </c>
      <c r="C1282" s="33" t="s">
        <v>51</v>
      </c>
      <c r="D1282" s="38" t="s">
        <v>608</v>
      </c>
      <c r="E1282" s="33"/>
      <c r="F1282" s="35">
        <f>F1314+F1283</f>
        <v>41056</v>
      </c>
      <c r="G1282" s="35">
        <f>G1314+G1283</f>
        <v>24077</v>
      </c>
      <c r="H1282" s="35">
        <f t="shared" ref="H1282:M1282" si="1010">H1314+H1283</f>
        <v>0</v>
      </c>
      <c r="I1282" s="35">
        <f t="shared" si="1010"/>
        <v>0</v>
      </c>
      <c r="J1282" s="35">
        <f t="shared" si="1010"/>
        <v>0</v>
      </c>
      <c r="K1282" s="35">
        <f t="shared" si="1010"/>
        <v>0</v>
      </c>
      <c r="L1282" s="35">
        <f t="shared" si="1010"/>
        <v>41056</v>
      </c>
      <c r="M1282" s="35">
        <f t="shared" si="1010"/>
        <v>24077</v>
      </c>
      <c r="N1282" s="35">
        <f t="shared" ref="N1282:S1282" si="1011">N1314+N1283</f>
        <v>0</v>
      </c>
      <c r="O1282" s="35">
        <f t="shared" si="1011"/>
        <v>0</v>
      </c>
      <c r="P1282" s="35">
        <f t="shared" si="1011"/>
        <v>0</v>
      </c>
      <c r="Q1282" s="35">
        <f t="shared" si="1011"/>
        <v>0</v>
      </c>
      <c r="R1282" s="35">
        <f t="shared" si="1011"/>
        <v>41056</v>
      </c>
      <c r="S1282" s="35">
        <f t="shared" si="1011"/>
        <v>24077</v>
      </c>
      <c r="T1282" s="35">
        <f t="shared" ref="T1282:Y1282" si="1012">T1314+T1283</f>
        <v>0</v>
      </c>
      <c r="U1282" s="35">
        <f t="shared" si="1012"/>
        <v>0</v>
      </c>
      <c r="V1282" s="35">
        <f t="shared" si="1012"/>
        <v>0</v>
      </c>
      <c r="W1282" s="35">
        <f t="shared" si="1012"/>
        <v>0</v>
      </c>
      <c r="X1282" s="35">
        <f t="shared" si="1012"/>
        <v>41056</v>
      </c>
      <c r="Y1282" s="35">
        <f t="shared" si="1012"/>
        <v>24077</v>
      </c>
    </row>
    <row r="1283" spans="1:25" s="31" customFormat="1" ht="18.75">
      <c r="A1283" s="42" t="s">
        <v>609</v>
      </c>
      <c r="B1283" s="33" t="s">
        <v>172</v>
      </c>
      <c r="C1283" s="33" t="s">
        <v>51</v>
      </c>
      <c r="D1283" s="38" t="s">
        <v>610</v>
      </c>
      <c r="E1283" s="33"/>
      <c r="F1283" s="35">
        <f>F1299+F1302+F1305+F1308+F1311+F1284+F1293+F1296+F1287+F1290</f>
        <v>16979</v>
      </c>
      <c r="G1283" s="35">
        <f>G1299+G1302+G1305+G1308+G1311+G1284+G1293+G1296+G1287+G1290</f>
        <v>0</v>
      </c>
      <c r="H1283" s="35">
        <f t="shared" ref="H1283:M1283" si="1013">H1299+H1302+H1305+H1308+H1311+H1284+H1293+H1296+H1287+H1290</f>
        <v>0</v>
      </c>
      <c r="I1283" s="35">
        <f t="shared" si="1013"/>
        <v>0</v>
      </c>
      <c r="J1283" s="35">
        <f t="shared" si="1013"/>
        <v>0</v>
      </c>
      <c r="K1283" s="35">
        <f t="shared" si="1013"/>
        <v>0</v>
      </c>
      <c r="L1283" s="35">
        <f t="shared" si="1013"/>
        <v>16979</v>
      </c>
      <c r="M1283" s="35">
        <f t="shared" si="1013"/>
        <v>0</v>
      </c>
      <c r="N1283" s="35">
        <f t="shared" ref="N1283:S1283" si="1014">N1299+N1302+N1305+N1308+N1311+N1284+N1293+N1296+N1287+N1290</f>
        <v>0</v>
      </c>
      <c r="O1283" s="35">
        <f t="shared" si="1014"/>
        <v>0</v>
      </c>
      <c r="P1283" s="35">
        <f t="shared" si="1014"/>
        <v>0</v>
      </c>
      <c r="Q1283" s="35">
        <f t="shared" si="1014"/>
        <v>0</v>
      </c>
      <c r="R1283" s="35">
        <f t="shared" si="1014"/>
        <v>16979</v>
      </c>
      <c r="S1283" s="35">
        <f t="shared" si="1014"/>
        <v>0</v>
      </c>
      <c r="T1283" s="35">
        <f t="shared" ref="T1283:Y1283" si="1015">T1299+T1302+T1305+T1308+T1311+T1284+T1293+T1296+T1287+T1290</f>
        <v>0</v>
      </c>
      <c r="U1283" s="35">
        <f t="shared" si="1015"/>
        <v>0</v>
      </c>
      <c r="V1283" s="35">
        <f t="shared" si="1015"/>
        <v>0</v>
      </c>
      <c r="W1283" s="35">
        <f t="shared" si="1015"/>
        <v>0</v>
      </c>
      <c r="X1283" s="35">
        <f t="shared" si="1015"/>
        <v>16979</v>
      </c>
      <c r="Y1283" s="35">
        <f t="shared" si="1015"/>
        <v>0</v>
      </c>
    </row>
    <row r="1284" spans="1:25" s="31" customFormat="1" ht="116.25">
      <c r="A1284" s="48" t="s">
        <v>677</v>
      </c>
      <c r="B1284" s="33" t="s">
        <v>172</v>
      </c>
      <c r="C1284" s="33" t="s">
        <v>51</v>
      </c>
      <c r="D1284" s="77" t="s">
        <v>678</v>
      </c>
      <c r="E1284" s="77"/>
      <c r="F1284" s="35">
        <f>F1285</f>
        <v>10547</v>
      </c>
      <c r="G1284" s="35">
        <f>G1285</f>
        <v>0</v>
      </c>
      <c r="H1284" s="35">
        <f t="shared" ref="H1284:W1285" si="1016">H1285</f>
        <v>0</v>
      </c>
      <c r="I1284" s="35">
        <f t="shared" si="1016"/>
        <v>0</v>
      </c>
      <c r="J1284" s="35">
        <f t="shared" si="1016"/>
        <v>0</v>
      </c>
      <c r="K1284" s="35">
        <f t="shared" si="1016"/>
        <v>0</v>
      </c>
      <c r="L1284" s="35">
        <f t="shared" si="1016"/>
        <v>10547</v>
      </c>
      <c r="M1284" s="35">
        <f t="shared" si="1016"/>
        <v>0</v>
      </c>
      <c r="N1284" s="35">
        <f t="shared" si="1016"/>
        <v>0</v>
      </c>
      <c r="O1284" s="35">
        <f t="shared" si="1016"/>
        <v>0</v>
      </c>
      <c r="P1284" s="35">
        <f t="shared" si="1016"/>
        <v>0</v>
      </c>
      <c r="Q1284" s="35">
        <f t="shared" si="1016"/>
        <v>0</v>
      </c>
      <c r="R1284" s="35">
        <f t="shared" si="1016"/>
        <v>10547</v>
      </c>
      <c r="S1284" s="35">
        <f t="shared" si="1016"/>
        <v>0</v>
      </c>
      <c r="T1284" s="35">
        <f t="shared" si="1016"/>
        <v>0</v>
      </c>
      <c r="U1284" s="35">
        <f t="shared" si="1016"/>
        <v>0</v>
      </c>
      <c r="V1284" s="35">
        <f t="shared" si="1016"/>
        <v>0</v>
      </c>
      <c r="W1284" s="35">
        <f t="shared" si="1016"/>
        <v>0</v>
      </c>
      <c r="X1284" s="35">
        <f t="shared" ref="T1284:Y1285" si="1017">X1285</f>
        <v>10547</v>
      </c>
      <c r="Y1284" s="35">
        <f t="shared" si="1017"/>
        <v>0</v>
      </c>
    </row>
    <row r="1285" spans="1:25" s="31" customFormat="1" ht="33.75">
      <c r="A1285" s="48" t="s">
        <v>44</v>
      </c>
      <c r="B1285" s="33" t="s">
        <v>172</v>
      </c>
      <c r="C1285" s="33" t="s">
        <v>51</v>
      </c>
      <c r="D1285" s="77" t="s">
        <v>678</v>
      </c>
      <c r="E1285" s="79">
        <v>300</v>
      </c>
      <c r="F1285" s="35">
        <f>F1286</f>
        <v>10547</v>
      </c>
      <c r="G1285" s="35">
        <f>G1286</f>
        <v>0</v>
      </c>
      <c r="H1285" s="35">
        <f t="shared" si="1016"/>
        <v>0</v>
      </c>
      <c r="I1285" s="35">
        <f t="shared" si="1016"/>
        <v>0</v>
      </c>
      <c r="J1285" s="35">
        <f t="shared" si="1016"/>
        <v>0</v>
      </c>
      <c r="K1285" s="35">
        <f t="shared" si="1016"/>
        <v>0</v>
      </c>
      <c r="L1285" s="35">
        <f t="shared" si="1016"/>
        <v>10547</v>
      </c>
      <c r="M1285" s="35">
        <f t="shared" si="1016"/>
        <v>0</v>
      </c>
      <c r="N1285" s="35">
        <f t="shared" si="1016"/>
        <v>0</v>
      </c>
      <c r="O1285" s="35">
        <f t="shared" si="1016"/>
        <v>0</v>
      </c>
      <c r="P1285" s="35">
        <f t="shared" si="1016"/>
        <v>0</v>
      </c>
      <c r="Q1285" s="35">
        <f t="shared" si="1016"/>
        <v>0</v>
      </c>
      <c r="R1285" s="35">
        <f t="shared" si="1016"/>
        <v>10547</v>
      </c>
      <c r="S1285" s="35">
        <f t="shared" si="1016"/>
        <v>0</v>
      </c>
      <c r="T1285" s="35">
        <f t="shared" si="1017"/>
        <v>0</v>
      </c>
      <c r="U1285" s="35">
        <f t="shared" si="1017"/>
        <v>0</v>
      </c>
      <c r="V1285" s="35">
        <f t="shared" si="1017"/>
        <v>0</v>
      </c>
      <c r="W1285" s="35">
        <f t="shared" si="1017"/>
        <v>0</v>
      </c>
      <c r="X1285" s="35">
        <f t="shared" si="1017"/>
        <v>10547</v>
      </c>
      <c r="Y1285" s="35">
        <f t="shared" si="1017"/>
        <v>0</v>
      </c>
    </row>
    <row r="1286" spans="1:25" s="31" customFormat="1" ht="33.75">
      <c r="A1286" s="32" t="s">
        <v>613</v>
      </c>
      <c r="B1286" s="33" t="s">
        <v>172</v>
      </c>
      <c r="C1286" s="33" t="s">
        <v>51</v>
      </c>
      <c r="D1286" s="77" t="s">
        <v>678</v>
      </c>
      <c r="E1286" s="79">
        <v>310</v>
      </c>
      <c r="F1286" s="35">
        <v>10547</v>
      </c>
      <c r="G1286" s="35"/>
      <c r="H1286" s="36"/>
      <c r="I1286" s="36"/>
      <c r="J1286" s="36"/>
      <c r="K1286" s="37"/>
      <c r="L1286" s="35">
        <f>F1286+H1286+I1286+J1286+K1286</f>
        <v>10547</v>
      </c>
      <c r="M1286" s="35">
        <f>G1286+K1286</f>
        <v>0</v>
      </c>
      <c r="N1286" s="36"/>
      <c r="O1286" s="36"/>
      <c r="P1286" s="36"/>
      <c r="Q1286" s="37"/>
      <c r="R1286" s="35">
        <f>L1286+N1286+O1286+P1286+Q1286</f>
        <v>10547</v>
      </c>
      <c r="S1286" s="35">
        <f>M1286+Q1286</f>
        <v>0</v>
      </c>
      <c r="T1286" s="36"/>
      <c r="U1286" s="36"/>
      <c r="V1286" s="36"/>
      <c r="W1286" s="37"/>
      <c r="X1286" s="35">
        <f>R1286+T1286+U1286+V1286+W1286</f>
        <v>10547</v>
      </c>
      <c r="Y1286" s="35">
        <f>S1286+W1286</f>
        <v>0</v>
      </c>
    </row>
    <row r="1287" spans="1:25" s="31" customFormat="1" ht="99.75">
      <c r="A1287" s="48" t="s">
        <v>679</v>
      </c>
      <c r="B1287" s="33" t="s">
        <v>172</v>
      </c>
      <c r="C1287" s="33" t="s">
        <v>51</v>
      </c>
      <c r="D1287" s="77" t="s">
        <v>680</v>
      </c>
      <c r="E1287" s="77"/>
      <c r="F1287" s="35">
        <f>F1288</f>
        <v>612</v>
      </c>
      <c r="G1287" s="35">
        <f>G1288</f>
        <v>0</v>
      </c>
      <c r="H1287" s="35">
        <f t="shared" ref="H1287:W1288" si="1018">H1288</f>
        <v>0</v>
      </c>
      <c r="I1287" s="35">
        <f t="shared" si="1018"/>
        <v>0</v>
      </c>
      <c r="J1287" s="35">
        <f t="shared" si="1018"/>
        <v>0</v>
      </c>
      <c r="K1287" s="35">
        <f t="shared" si="1018"/>
        <v>0</v>
      </c>
      <c r="L1287" s="35">
        <f t="shared" si="1018"/>
        <v>612</v>
      </c>
      <c r="M1287" s="35">
        <f t="shared" si="1018"/>
        <v>0</v>
      </c>
      <c r="N1287" s="35">
        <f t="shared" si="1018"/>
        <v>0</v>
      </c>
      <c r="O1287" s="35">
        <f t="shared" si="1018"/>
        <v>0</v>
      </c>
      <c r="P1287" s="35">
        <f t="shared" si="1018"/>
        <v>0</v>
      </c>
      <c r="Q1287" s="35">
        <f t="shared" si="1018"/>
        <v>0</v>
      </c>
      <c r="R1287" s="35">
        <f t="shared" si="1018"/>
        <v>612</v>
      </c>
      <c r="S1287" s="35">
        <f t="shared" si="1018"/>
        <v>0</v>
      </c>
      <c r="T1287" s="35">
        <f t="shared" si="1018"/>
        <v>0</v>
      </c>
      <c r="U1287" s="35">
        <f t="shared" si="1018"/>
        <v>0</v>
      </c>
      <c r="V1287" s="35">
        <f t="shared" si="1018"/>
        <v>0</v>
      </c>
      <c r="W1287" s="35">
        <f t="shared" si="1018"/>
        <v>0</v>
      </c>
      <c r="X1287" s="35">
        <f t="shared" ref="T1287:Y1288" si="1019">X1288</f>
        <v>612</v>
      </c>
      <c r="Y1287" s="35">
        <f t="shared" si="1019"/>
        <v>0</v>
      </c>
    </row>
    <row r="1288" spans="1:25" s="31" customFormat="1" ht="33.75">
      <c r="A1288" s="48" t="s">
        <v>44</v>
      </c>
      <c r="B1288" s="33" t="s">
        <v>172</v>
      </c>
      <c r="C1288" s="33" t="s">
        <v>51</v>
      </c>
      <c r="D1288" s="77" t="s">
        <v>680</v>
      </c>
      <c r="E1288" s="79">
        <v>300</v>
      </c>
      <c r="F1288" s="35">
        <f>F1289</f>
        <v>612</v>
      </c>
      <c r="G1288" s="35">
        <f>G1289</f>
        <v>0</v>
      </c>
      <c r="H1288" s="35">
        <f t="shared" si="1018"/>
        <v>0</v>
      </c>
      <c r="I1288" s="35">
        <f t="shared" si="1018"/>
        <v>0</v>
      </c>
      <c r="J1288" s="35">
        <f t="shared" si="1018"/>
        <v>0</v>
      </c>
      <c r="K1288" s="35">
        <f t="shared" si="1018"/>
        <v>0</v>
      </c>
      <c r="L1288" s="35">
        <f t="shared" si="1018"/>
        <v>612</v>
      </c>
      <c r="M1288" s="35">
        <f t="shared" si="1018"/>
        <v>0</v>
      </c>
      <c r="N1288" s="35">
        <f t="shared" si="1018"/>
        <v>0</v>
      </c>
      <c r="O1288" s="35">
        <f t="shared" si="1018"/>
        <v>0</v>
      </c>
      <c r="P1288" s="35">
        <f t="shared" si="1018"/>
        <v>0</v>
      </c>
      <c r="Q1288" s="35">
        <f t="shared" si="1018"/>
        <v>0</v>
      </c>
      <c r="R1288" s="35">
        <f t="shared" si="1018"/>
        <v>612</v>
      </c>
      <c r="S1288" s="35">
        <f t="shared" si="1018"/>
        <v>0</v>
      </c>
      <c r="T1288" s="35">
        <f t="shared" si="1019"/>
        <v>0</v>
      </c>
      <c r="U1288" s="35">
        <f t="shared" si="1019"/>
        <v>0</v>
      </c>
      <c r="V1288" s="35">
        <f t="shared" si="1019"/>
        <v>0</v>
      </c>
      <c r="W1288" s="35">
        <f t="shared" si="1019"/>
        <v>0</v>
      </c>
      <c r="X1288" s="35">
        <f t="shared" si="1019"/>
        <v>612</v>
      </c>
      <c r="Y1288" s="35">
        <f t="shared" si="1019"/>
        <v>0</v>
      </c>
    </row>
    <row r="1289" spans="1:25" s="31" customFormat="1" ht="33.75">
      <c r="A1289" s="32" t="s">
        <v>613</v>
      </c>
      <c r="B1289" s="33" t="s">
        <v>172</v>
      </c>
      <c r="C1289" s="33" t="s">
        <v>51</v>
      </c>
      <c r="D1289" s="77" t="s">
        <v>680</v>
      </c>
      <c r="E1289" s="79">
        <v>310</v>
      </c>
      <c r="F1289" s="35">
        <v>612</v>
      </c>
      <c r="G1289" s="35"/>
      <c r="H1289" s="36"/>
      <c r="I1289" s="36"/>
      <c r="J1289" s="36"/>
      <c r="K1289" s="37"/>
      <c r="L1289" s="35">
        <f>F1289+H1289+I1289+J1289+K1289</f>
        <v>612</v>
      </c>
      <c r="M1289" s="35">
        <f>G1289+K1289</f>
        <v>0</v>
      </c>
      <c r="N1289" s="36"/>
      <c r="O1289" s="36"/>
      <c r="P1289" s="36"/>
      <c r="Q1289" s="37"/>
      <c r="R1289" s="35">
        <f>L1289+N1289+O1289+P1289+Q1289</f>
        <v>612</v>
      </c>
      <c r="S1289" s="35">
        <f>M1289+Q1289</f>
        <v>0</v>
      </c>
      <c r="T1289" s="36"/>
      <c r="U1289" s="36"/>
      <c r="V1289" s="36"/>
      <c r="W1289" s="37"/>
      <c r="X1289" s="35">
        <f>R1289+T1289+U1289+V1289+W1289</f>
        <v>612</v>
      </c>
      <c r="Y1289" s="35">
        <f>S1289+W1289</f>
        <v>0</v>
      </c>
    </row>
    <row r="1290" spans="1:25" s="31" customFormat="1" ht="50.25" hidden="1">
      <c r="A1290" s="48" t="s">
        <v>681</v>
      </c>
      <c r="B1290" s="33" t="s">
        <v>172</v>
      </c>
      <c r="C1290" s="33" t="s">
        <v>51</v>
      </c>
      <c r="D1290" s="77" t="s">
        <v>682</v>
      </c>
      <c r="E1290" s="77"/>
      <c r="F1290" s="106"/>
      <c r="G1290" s="106"/>
      <c r="H1290" s="129"/>
      <c r="I1290" s="129"/>
      <c r="J1290" s="129"/>
      <c r="K1290" s="129"/>
      <c r="L1290" s="129"/>
      <c r="M1290" s="129"/>
      <c r="N1290" s="129"/>
      <c r="O1290" s="129"/>
      <c r="P1290" s="129"/>
      <c r="Q1290" s="129"/>
      <c r="R1290" s="129"/>
      <c r="S1290" s="129"/>
      <c r="T1290" s="129"/>
      <c r="U1290" s="129"/>
      <c r="V1290" s="129"/>
      <c r="W1290" s="129"/>
      <c r="X1290" s="129"/>
      <c r="Y1290" s="129"/>
    </row>
    <row r="1291" spans="1:25" s="31" customFormat="1" ht="33.75" hidden="1">
      <c r="A1291" s="48" t="s">
        <v>44</v>
      </c>
      <c r="B1291" s="33" t="s">
        <v>172</v>
      </c>
      <c r="C1291" s="33" t="s">
        <v>51</v>
      </c>
      <c r="D1291" s="77" t="s">
        <v>682</v>
      </c>
      <c r="E1291" s="79">
        <v>300</v>
      </c>
      <c r="F1291" s="106"/>
      <c r="G1291" s="106"/>
      <c r="H1291" s="129"/>
      <c r="I1291" s="129"/>
      <c r="J1291" s="129"/>
      <c r="K1291" s="129"/>
      <c r="L1291" s="129"/>
      <c r="M1291" s="129"/>
      <c r="N1291" s="129"/>
      <c r="O1291" s="129"/>
      <c r="P1291" s="129"/>
      <c r="Q1291" s="129"/>
      <c r="R1291" s="129"/>
      <c r="S1291" s="129"/>
      <c r="T1291" s="129"/>
      <c r="U1291" s="129"/>
      <c r="V1291" s="129"/>
      <c r="W1291" s="129"/>
      <c r="X1291" s="129"/>
      <c r="Y1291" s="129"/>
    </row>
    <row r="1292" spans="1:25" s="105" customFormat="1" ht="33.75" hidden="1">
      <c r="A1292" s="80" t="s">
        <v>613</v>
      </c>
      <c r="B1292" s="64" t="s">
        <v>172</v>
      </c>
      <c r="C1292" s="64" t="s">
        <v>51</v>
      </c>
      <c r="D1292" s="81" t="s">
        <v>682</v>
      </c>
      <c r="E1292" s="82">
        <v>310</v>
      </c>
      <c r="F1292" s="129"/>
      <c r="G1292" s="129"/>
      <c r="H1292" s="56"/>
      <c r="I1292" s="56"/>
      <c r="J1292" s="56"/>
      <c r="K1292" s="56"/>
      <c r="L1292" s="56">
        <f>F1292+H1292+I1292+J1292+K1292</f>
        <v>0</v>
      </c>
      <c r="M1292" s="56">
        <f>G1292+K1292</f>
        <v>0</v>
      </c>
      <c r="N1292" s="56"/>
      <c r="O1292" s="56"/>
      <c r="P1292" s="56"/>
      <c r="Q1292" s="56"/>
      <c r="R1292" s="56">
        <f>L1292+N1292+O1292+P1292+Q1292</f>
        <v>0</v>
      </c>
      <c r="S1292" s="56">
        <f>M1292+Q1292</f>
        <v>0</v>
      </c>
      <c r="T1292" s="56"/>
      <c r="U1292" s="56"/>
      <c r="V1292" s="56"/>
      <c r="W1292" s="56"/>
      <c r="X1292" s="56">
        <f>R1292+T1292+U1292+V1292+W1292</f>
        <v>0</v>
      </c>
      <c r="Y1292" s="56">
        <f>S1292+W1292</f>
        <v>0</v>
      </c>
    </row>
    <row r="1293" spans="1:25" s="31" customFormat="1" ht="83.25">
      <c r="A1293" s="48" t="s">
        <v>683</v>
      </c>
      <c r="B1293" s="33" t="s">
        <v>172</v>
      </c>
      <c r="C1293" s="33" t="s">
        <v>51</v>
      </c>
      <c r="D1293" s="77" t="s">
        <v>684</v>
      </c>
      <c r="E1293" s="77"/>
      <c r="F1293" s="35">
        <f>F1294</f>
        <v>60</v>
      </c>
      <c r="G1293" s="35">
        <f>G1294</f>
        <v>0</v>
      </c>
      <c r="H1293" s="35">
        <f t="shared" ref="H1293:W1294" si="1020">H1294</f>
        <v>0</v>
      </c>
      <c r="I1293" s="35">
        <f t="shared" si="1020"/>
        <v>0</v>
      </c>
      <c r="J1293" s="35">
        <f t="shared" si="1020"/>
        <v>0</v>
      </c>
      <c r="K1293" s="35">
        <f t="shared" si="1020"/>
        <v>0</v>
      </c>
      <c r="L1293" s="35">
        <f t="shared" si="1020"/>
        <v>60</v>
      </c>
      <c r="M1293" s="35">
        <f t="shared" si="1020"/>
        <v>0</v>
      </c>
      <c r="N1293" s="35">
        <f t="shared" si="1020"/>
        <v>0</v>
      </c>
      <c r="O1293" s="35">
        <f t="shared" si="1020"/>
        <v>0</v>
      </c>
      <c r="P1293" s="35">
        <f t="shared" si="1020"/>
        <v>0</v>
      </c>
      <c r="Q1293" s="35">
        <f t="shared" si="1020"/>
        <v>0</v>
      </c>
      <c r="R1293" s="35">
        <f t="shared" si="1020"/>
        <v>60</v>
      </c>
      <c r="S1293" s="35">
        <f t="shared" si="1020"/>
        <v>0</v>
      </c>
      <c r="T1293" s="35">
        <f t="shared" si="1020"/>
        <v>0</v>
      </c>
      <c r="U1293" s="35">
        <f t="shared" si="1020"/>
        <v>0</v>
      </c>
      <c r="V1293" s="35">
        <f t="shared" si="1020"/>
        <v>0</v>
      </c>
      <c r="W1293" s="35">
        <f t="shared" si="1020"/>
        <v>0</v>
      </c>
      <c r="X1293" s="35">
        <f t="shared" ref="T1293:Y1294" si="1021">X1294</f>
        <v>60</v>
      </c>
      <c r="Y1293" s="35">
        <f t="shared" si="1021"/>
        <v>0</v>
      </c>
    </row>
    <row r="1294" spans="1:25" s="31" customFormat="1" ht="33.75">
      <c r="A1294" s="48" t="s">
        <v>44</v>
      </c>
      <c r="B1294" s="33" t="s">
        <v>172</v>
      </c>
      <c r="C1294" s="33" t="s">
        <v>51</v>
      </c>
      <c r="D1294" s="77" t="s">
        <v>684</v>
      </c>
      <c r="E1294" s="79">
        <v>300</v>
      </c>
      <c r="F1294" s="35">
        <f>F1295</f>
        <v>60</v>
      </c>
      <c r="G1294" s="35">
        <f>G1295</f>
        <v>0</v>
      </c>
      <c r="H1294" s="35">
        <f t="shared" si="1020"/>
        <v>0</v>
      </c>
      <c r="I1294" s="35">
        <f t="shared" si="1020"/>
        <v>0</v>
      </c>
      <c r="J1294" s="35">
        <f t="shared" si="1020"/>
        <v>0</v>
      </c>
      <c r="K1294" s="35">
        <f t="shared" si="1020"/>
        <v>0</v>
      </c>
      <c r="L1294" s="35">
        <f t="shared" si="1020"/>
        <v>60</v>
      </c>
      <c r="M1294" s="35">
        <f t="shared" si="1020"/>
        <v>0</v>
      </c>
      <c r="N1294" s="35">
        <f t="shared" si="1020"/>
        <v>0</v>
      </c>
      <c r="O1294" s="35">
        <f t="shared" si="1020"/>
        <v>0</v>
      </c>
      <c r="P1294" s="35">
        <f t="shared" si="1020"/>
        <v>0</v>
      </c>
      <c r="Q1294" s="35">
        <f t="shared" si="1020"/>
        <v>0</v>
      </c>
      <c r="R1294" s="35">
        <f t="shared" si="1020"/>
        <v>60</v>
      </c>
      <c r="S1294" s="35">
        <f t="shared" si="1020"/>
        <v>0</v>
      </c>
      <c r="T1294" s="35">
        <f t="shared" si="1021"/>
        <v>0</v>
      </c>
      <c r="U1294" s="35">
        <f t="shared" si="1021"/>
        <v>0</v>
      </c>
      <c r="V1294" s="35">
        <f t="shared" si="1021"/>
        <v>0</v>
      </c>
      <c r="W1294" s="35">
        <f t="shared" si="1021"/>
        <v>0</v>
      </c>
      <c r="X1294" s="35">
        <f t="shared" si="1021"/>
        <v>60</v>
      </c>
      <c r="Y1294" s="35">
        <f t="shared" si="1021"/>
        <v>0</v>
      </c>
    </row>
    <row r="1295" spans="1:25" s="31" customFormat="1" ht="33.75">
      <c r="A1295" s="32" t="s">
        <v>613</v>
      </c>
      <c r="B1295" s="33" t="s">
        <v>172</v>
      </c>
      <c r="C1295" s="33" t="s">
        <v>51</v>
      </c>
      <c r="D1295" s="77" t="s">
        <v>684</v>
      </c>
      <c r="E1295" s="79">
        <v>310</v>
      </c>
      <c r="F1295" s="35">
        <v>60</v>
      </c>
      <c r="G1295" s="35"/>
      <c r="H1295" s="36"/>
      <c r="I1295" s="36"/>
      <c r="J1295" s="36"/>
      <c r="K1295" s="37"/>
      <c r="L1295" s="35">
        <f>F1295+H1295+I1295+J1295+K1295</f>
        <v>60</v>
      </c>
      <c r="M1295" s="35">
        <f>G1295+K1295</f>
        <v>0</v>
      </c>
      <c r="N1295" s="36"/>
      <c r="O1295" s="36"/>
      <c r="P1295" s="36"/>
      <c r="Q1295" s="37"/>
      <c r="R1295" s="35">
        <f>L1295+N1295+O1295+P1295+Q1295</f>
        <v>60</v>
      </c>
      <c r="S1295" s="35">
        <f>M1295+Q1295</f>
        <v>0</v>
      </c>
      <c r="T1295" s="36"/>
      <c r="U1295" s="36"/>
      <c r="V1295" s="36"/>
      <c r="W1295" s="37"/>
      <c r="X1295" s="35">
        <f>R1295+T1295+U1295+V1295+W1295</f>
        <v>60</v>
      </c>
      <c r="Y1295" s="35">
        <f>S1295+W1295</f>
        <v>0</v>
      </c>
    </row>
    <row r="1296" spans="1:25" s="126" customFormat="1" ht="33.75" hidden="1">
      <c r="A1296" s="48" t="s">
        <v>685</v>
      </c>
      <c r="B1296" s="33" t="s">
        <v>172</v>
      </c>
      <c r="C1296" s="33" t="s">
        <v>51</v>
      </c>
      <c r="D1296" s="33" t="s">
        <v>686</v>
      </c>
      <c r="E1296" s="113"/>
      <c r="F1296" s="35">
        <f>F1297</f>
        <v>0</v>
      </c>
      <c r="G1296" s="35">
        <f>G1297</f>
        <v>0</v>
      </c>
      <c r="H1296" s="56">
        <f t="shared" ref="H1296:W1297" si="1022">H1297</f>
        <v>0</v>
      </c>
      <c r="I1296" s="56">
        <f t="shared" si="1022"/>
        <v>0</v>
      </c>
      <c r="J1296" s="56">
        <f t="shared" si="1022"/>
        <v>0</v>
      </c>
      <c r="K1296" s="56">
        <f t="shared" si="1022"/>
        <v>0</v>
      </c>
      <c r="L1296" s="56">
        <f t="shared" si="1022"/>
        <v>0</v>
      </c>
      <c r="M1296" s="56">
        <f t="shared" si="1022"/>
        <v>0</v>
      </c>
      <c r="N1296" s="56">
        <f t="shared" si="1022"/>
        <v>0</v>
      </c>
      <c r="O1296" s="56">
        <f t="shared" si="1022"/>
        <v>0</v>
      </c>
      <c r="P1296" s="56">
        <f t="shared" si="1022"/>
        <v>0</v>
      </c>
      <c r="Q1296" s="56">
        <f t="shared" si="1022"/>
        <v>0</v>
      </c>
      <c r="R1296" s="56">
        <f t="shared" si="1022"/>
        <v>0</v>
      </c>
      <c r="S1296" s="56">
        <f t="shared" si="1022"/>
        <v>0</v>
      </c>
      <c r="T1296" s="56">
        <f t="shared" si="1022"/>
        <v>0</v>
      </c>
      <c r="U1296" s="56">
        <f t="shared" si="1022"/>
        <v>0</v>
      </c>
      <c r="V1296" s="56">
        <f t="shared" si="1022"/>
        <v>0</v>
      </c>
      <c r="W1296" s="56">
        <f t="shared" si="1022"/>
        <v>0</v>
      </c>
      <c r="X1296" s="56">
        <f t="shared" ref="T1296:Y1297" si="1023">X1297</f>
        <v>0</v>
      </c>
      <c r="Y1296" s="56">
        <f t="shared" si="1023"/>
        <v>0</v>
      </c>
    </row>
    <row r="1297" spans="1:25" s="126" customFormat="1" ht="33.75" hidden="1">
      <c r="A1297" s="32" t="s">
        <v>44</v>
      </c>
      <c r="B1297" s="33" t="s">
        <v>172</v>
      </c>
      <c r="C1297" s="33" t="s">
        <v>51</v>
      </c>
      <c r="D1297" s="33" t="s">
        <v>686</v>
      </c>
      <c r="E1297" s="113">
        <v>300</v>
      </c>
      <c r="F1297" s="35">
        <f>F1298</f>
        <v>0</v>
      </c>
      <c r="G1297" s="35">
        <f>G1298</f>
        <v>0</v>
      </c>
      <c r="H1297" s="56">
        <f t="shared" si="1022"/>
        <v>0</v>
      </c>
      <c r="I1297" s="56">
        <f t="shared" si="1022"/>
        <v>0</v>
      </c>
      <c r="J1297" s="56">
        <f t="shared" si="1022"/>
        <v>0</v>
      </c>
      <c r="K1297" s="56">
        <f t="shared" si="1022"/>
        <v>0</v>
      </c>
      <c r="L1297" s="56">
        <f t="shared" si="1022"/>
        <v>0</v>
      </c>
      <c r="M1297" s="56">
        <f t="shared" si="1022"/>
        <v>0</v>
      </c>
      <c r="N1297" s="56">
        <f t="shared" si="1022"/>
        <v>0</v>
      </c>
      <c r="O1297" s="56">
        <f t="shared" si="1022"/>
        <v>0</v>
      </c>
      <c r="P1297" s="56">
        <f t="shared" si="1022"/>
        <v>0</v>
      </c>
      <c r="Q1297" s="56">
        <f t="shared" si="1022"/>
        <v>0</v>
      </c>
      <c r="R1297" s="56">
        <f t="shared" si="1022"/>
        <v>0</v>
      </c>
      <c r="S1297" s="56">
        <f t="shared" si="1022"/>
        <v>0</v>
      </c>
      <c r="T1297" s="56">
        <f t="shared" si="1023"/>
        <v>0</v>
      </c>
      <c r="U1297" s="56">
        <f t="shared" si="1023"/>
        <v>0</v>
      </c>
      <c r="V1297" s="56">
        <f t="shared" si="1023"/>
        <v>0</v>
      </c>
      <c r="W1297" s="56">
        <f t="shared" si="1023"/>
        <v>0</v>
      </c>
      <c r="X1297" s="56">
        <f t="shared" si="1023"/>
        <v>0</v>
      </c>
      <c r="Y1297" s="56">
        <f t="shared" si="1023"/>
        <v>0</v>
      </c>
    </row>
    <row r="1298" spans="1:25" s="105" customFormat="1" ht="33.75" hidden="1">
      <c r="A1298" s="80" t="s">
        <v>613</v>
      </c>
      <c r="B1298" s="64" t="s">
        <v>172</v>
      </c>
      <c r="C1298" s="64" t="s">
        <v>51</v>
      </c>
      <c r="D1298" s="64" t="s">
        <v>686</v>
      </c>
      <c r="E1298" s="175">
        <v>310</v>
      </c>
      <c r="F1298" s="56"/>
      <c r="G1298" s="56"/>
      <c r="H1298" s="56"/>
      <c r="I1298" s="56"/>
      <c r="J1298" s="56"/>
      <c r="K1298" s="56"/>
      <c r="L1298" s="56">
        <f>F1298+H1298+I1298+J1298+K1298</f>
        <v>0</v>
      </c>
      <c r="M1298" s="56">
        <f>G1298+K1298</f>
        <v>0</v>
      </c>
      <c r="N1298" s="56"/>
      <c r="O1298" s="56"/>
      <c r="P1298" s="56"/>
      <c r="Q1298" s="56"/>
      <c r="R1298" s="56">
        <f>L1298+N1298+O1298+P1298+Q1298</f>
        <v>0</v>
      </c>
      <c r="S1298" s="56">
        <f>M1298+Q1298</f>
        <v>0</v>
      </c>
      <c r="T1298" s="56"/>
      <c r="U1298" s="56"/>
      <c r="V1298" s="56"/>
      <c r="W1298" s="56"/>
      <c r="X1298" s="56">
        <f>R1298+T1298+U1298+V1298+W1298</f>
        <v>0</v>
      </c>
      <c r="Y1298" s="56">
        <f>S1298+W1298</f>
        <v>0</v>
      </c>
    </row>
    <row r="1299" spans="1:25" s="126" customFormat="1" ht="83.25" hidden="1">
      <c r="A1299" s="48" t="s">
        <v>687</v>
      </c>
      <c r="B1299" s="33" t="s">
        <v>172</v>
      </c>
      <c r="C1299" s="33" t="s">
        <v>51</v>
      </c>
      <c r="D1299" s="33" t="s">
        <v>688</v>
      </c>
      <c r="E1299" s="113"/>
      <c r="F1299" s="106"/>
      <c r="G1299" s="106"/>
      <c r="H1299" s="129"/>
      <c r="I1299" s="129"/>
      <c r="J1299" s="129"/>
      <c r="K1299" s="129"/>
      <c r="L1299" s="129"/>
      <c r="M1299" s="129"/>
      <c r="N1299" s="129"/>
      <c r="O1299" s="129"/>
      <c r="P1299" s="129"/>
      <c r="Q1299" s="129"/>
      <c r="R1299" s="129"/>
      <c r="S1299" s="129"/>
      <c r="T1299" s="129"/>
      <c r="U1299" s="129"/>
      <c r="V1299" s="129"/>
      <c r="W1299" s="129"/>
      <c r="X1299" s="129"/>
      <c r="Y1299" s="129"/>
    </row>
    <row r="1300" spans="1:25" s="126" customFormat="1" ht="33.75" hidden="1">
      <c r="A1300" s="32" t="s">
        <v>44</v>
      </c>
      <c r="B1300" s="33" t="s">
        <v>172</v>
      </c>
      <c r="C1300" s="33" t="s">
        <v>51</v>
      </c>
      <c r="D1300" s="33" t="s">
        <v>688</v>
      </c>
      <c r="E1300" s="113">
        <v>300</v>
      </c>
      <c r="F1300" s="106"/>
      <c r="G1300" s="106"/>
      <c r="H1300" s="129"/>
      <c r="I1300" s="129"/>
      <c r="J1300" s="129"/>
      <c r="K1300" s="129"/>
      <c r="L1300" s="129"/>
      <c r="M1300" s="129"/>
      <c r="N1300" s="129"/>
      <c r="O1300" s="129"/>
      <c r="P1300" s="129"/>
      <c r="Q1300" s="129"/>
      <c r="R1300" s="129"/>
      <c r="S1300" s="129"/>
      <c r="T1300" s="129"/>
      <c r="U1300" s="129"/>
      <c r="V1300" s="129"/>
      <c r="W1300" s="129"/>
      <c r="X1300" s="129"/>
      <c r="Y1300" s="129"/>
    </row>
    <row r="1301" spans="1:25" s="105" customFormat="1" ht="33.75" hidden="1">
      <c r="A1301" s="80" t="s">
        <v>613</v>
      </c>
      <c r="B1301" s="64" t="s">
        <v>172</v>
      </c>
      <c r="C1301" s="64" t="s">
        <v>51</v>
      </c>
      <c r="D1301" s="64" t="s">
        <v>688</v>
      </c>
      <c r="E1301" s="175">
        <v>310</v>
      </c>
      <c r="F1301" s="129"/>
      <c r="G1301" s="129"/>
      <c r="H1301" s="56"/>
      <c r="I1301" s="56"/>
      <c r="J1301" s="56"/>
      <c r="K1301" s="56"/>
      <c r="L1301" s="56">
        <f>F1301+H1301+I1301+J1301+K1301</f>
        <v>0</v>
      </c>
      <c r="M1301" s="56">
        <f>G1301+K1301</f>
        <v>0</v>
      </c>
      <c r="N1301" s="56"/>
      <c r="O1301" s="56"/>
      <c r="P1301" s="56"/>
      <c r="Q1301" s="56"/>
      <c r="R1301" s="56">
        <f>L1301+N1301+O1301+P1301+Q1301</f>
        <v>0</v>
      </c>
      <c r="S1301" s="56">
        <f>M1301+Q1301</f>
        <v>0</v>
      </c>
      <c r="T1301" s="56"/>
      <c r="U1301" s="56"/>
      <c r="V1301" s="56"/>
      <c r="W1301" s="56"/>
      <c r="X1301" s="56">
        <f>R1301+T1301+U1301+V1301+W1301</f>
        <v>0</v>
      </c>
      <c r="Y1301" s="56">
        <f>S1301+W1301</f>
        <v>0</v>
      </c>
    </row>
    <row r="1302" spans="1:25" s="126" customFormat="1" ht="83.25" hidden="1">
      <c r="A1302" s="32" t="s">
        <v>689</v>
      </c>
      <c r="B1302" s="33" t="s">
        <v>172</v>
      </c>
      <c r="C1302" s="33" t="s">
        <v>51</v>
      </c>
      <c r="D1302" s="33" t="s">
        <v>690</v>
      </c>
      <c r="E1302" s="113"/>
      <c r="F1302" s="106"/>
      <c r="G1302" s="106"/>
      <c r="H1302" s="129"/>
      <c r="I1302" s="129"/>
      <c r="J1302" s="129"/>
      <c r="K1302" s="129"/>
      <c r="L1302" s="129"/>
      <c r="M1302" s="129"/>
      <c r="N1302" s="129"/>
      <c r="O1302" s="129"/>
      <c r="P1302" s="129"/>
      <c r="Q1302" s="129"/>
      <c r="R1302" s="129"/>
      <c r="S1302" s="129"/>
      <c r="T1302" s="129"/>
      <c r="U1302" s="129"/>
      <c r="V1302" s="129"/>
      <c r="W1302" s="129"/>
      <c r="X1302" s="129"/>
      <c r="Y1302" s="129"/>
    </row>
    <row r="1303" spans="1:25" s="126" customFormat="1" ht="33.75" hidden="1">
      <c r="A1303" s="32" t="s">
        <v>44</v>
      </c>
      <c r="B1303" s="33" t="s">
        <v>172</v>
      </c>
      <c r="C1303" s="33" t="s">
        <v>51</v>
      </c>
      <c r="D1303" s="33" t="s">
        <v>690</v>
      </c>
      <c r="E1303" s="113">
        <v>300</v>
      </c>
      <c r="F1303" s="106"/>
      <c r="G1303" s="106"/>
      <c r="H1303" s="129"/>
      <c r="I1303" s="129"/>
      <c r="J1303" s="129"/>
      <c r="K1303" s="129"/>
      <c r="L1303" s="129"/>
      <c r="M1303" s="129"/>
      <c r="N1303" s="129"/>
      <c r="O1303" s="129"/>
      <c r="P1303" s="129"/>
      <c r="Q1303" s="129"/>
      <c r="R1303" s="129"/>
      <c r="S1303" s="129"/>
      <c r="T1303" s="129"/>
      <c r="U1303" s="129"/>
      <c r="V1303" s="129"/>
      <c r="W1303" s="129"/>
      <c r="X1303" s="129"/>
      <c r="Y1303" s="129"/>
    </row>
    <row r="1304" spans="1:25" s="105" customFormat="1" ht="33.75" hidden="1">
      <c r="A1304" s="80" t="s">
        <v>613</v>
      </c>
      <c r="B1304" s="64" t="s">
        <v>172</v>
      </c>
      <c r="C1304" s="64" t="s">
        <v>51</v>
      </c>
      <c r="D1304" s="64" t="s">
        <v>690</v>
      </c>
      <c r="E1304" s="175">
        <v>310</v>
      </c>
      <c r="F1304" s="129"/>
      <c r="G1304" s="129"/>
      <c r="H1304" s="56"/>
      <c r="I1304" s="56"/>
      <c r="J1304" s="56"/>
      <c r="K1304" s="56"/>
      <c r="L1304" s="56">
        <f>F1304+H1304+I1304+J1304+K1304</f>
        <v>0</v>
      </c>
      <c r="M1304" s="56">
        <f>G1304+K1304</f>
        <v>0</v>
      </c>
      <c r="N1304" s="56"/>
      <c r="O1304" s="56"/>
      <c r="P1304" s="56"/>
      <c r="Q1304" s="56"/>
      <c r="R1304" s="56">
        <f>L1304+N1304+O1304+P1304+Q1304</f>
        <v>0</v>
      </c>
      <c r="S1304" s="56">
        <f>M1304+Q1304</f>
        <v>0</v>
      </c>
      <c r="T1304" s="56"/>
      <c r="U1304" s="56"/>
      <c r="V1304" s="56"/>
      <c r="W1304" s="56"/>
      <c r="X1304" s="56">
        <f>R1304+T1304+U1304+V1304+W1304</f>
        <v>0</v>
      </c>
      <c r="Y1304" s="56">
        <f>S1304+W1304</f>
        <v>0</v>
      </c>
    </row>
    <row r="1305" spans="1:25" s="126" customFormat="1" ht="50.25" hidden="1">
      <c r="A1305" s="32" t="s">
        <v>691</v>
      </c>
      <c r="B1305" s="33" t="s">
        <v>172</v>
      </c>
      <c r="C1305" s="33" t="s">
        <v>51</v>
      </c>
      <c r="D1305" s="33" t="s">
        <v>692</v>
      </c>
      <c r="E1305" s="113"/>
      <c r="F1305" s="106"/>
      <c r="G1305" s="106"/>
      <c r="H1305" s="129"/>
      <c r="I1305" s="129"/>
      <c r="J1305" s="129"/>
      <c r="K1305" s="129"/>
      <c r="L1305" s="129"/>
      <c r="M1305" s="129"/>
      <c r="N1305" s="129"/>
      <c r="O1305" s="129"/>
      <c r="P1305" s="129"/>
      <c r="Q1305" s="129"/>
      <c r="R1305" s="129"/>
      <c r="S1305" s="129"/>
      <c r="T1305" s="129"/>
      <c r="U1305" s="129"/>
      <c r="V1305" s="129"/>
      <c r="W1305" s="129"/>
      <c r="X1305" s="129"/>
      <c r="Y1305" s="129"/>
    </row>
    <row r="1306" spans="1:25" s="126" customFormat="1" ht="33.75" hidden="1">
      <c r="A1306" s="32" t="s">
        <v>44</v>
      </c>
      <c r="B1306" s="33" t="s">
        <v>172</v>
      </c>
      <c r="C1306" s="33" t="s">
        <v>51</v>
      </c>
      <c r="D1306" s="33" t="s">
        <v>692</v>
      </c>
      <c r="E1306" s="113">
        <v>300</v>
      </c>
      <c r="F1306" s="106"/>
      <c r="G1306" s="106"/>
      <c r="H1306" s="129"/>
      <c r="I1306" s="129"/>
      <c r="J1306" s="129"/>
      <c r="K1306" s="129"/>
      <c r="L1306" s="129"/>
      <c r="M1306" s="129"/>
      <c r="N1306" s="129"/>
      <c r="O1306" s="129"/>
      <c r="P1306" s="129"/>
      <c r="Q1306" s="129"/>
      <c r="R1306" s="129"/>
      <c r="S1306" s="129"/>
      <c r="T1306" s="129"/>
      <c r="U1306" s="129"/>
      <c r="V1306" s="129"/>
      <c r="W1306" s="129"/>
      <c r="X1306" s="129"/>
      <c r="Y1306" s="129"/>
    </row>
    <row r="1307" spans="1:25" s="105" customFormat="1" ht="33.75" hidden="1">
      <c r="A1307" s="80" t="s">
        <v>613</v>
      </c>
      <c r="B1307" s="64" t="s">
        <v>172</v>
      </c>
      <c r="C1307" s="64" t="s">
        <v>51</v>
      </c>
      <c r="D1307" s="64" t="s">
        <v>692</v>
      </c>
      <c r="E1307" s="175">
        <v>310</v>
      </c>
      <c r="F1307" s="129"/>
      <c r="G1307" s="129"/>
      <c r="H1307" s="56"/>
      <c r="I1307" s="56"/>
      <c r="J1307" s="56"/>
      <c r="K1307" s="56"/>
      <c r="L1307" s="56">
        <f>F1307+H1307+I1307+J1307+K1307</f>
        <v>0</v>
      </c>
      <c r="M1307" s="56">
        <f>G1307+K1307</f>
        <v>0</v>
      </c>
      <c r="N1307" s="56"/>
      <c r="O1307" s="56"/>
      <c r="P1307" s="56"/>
      <c r="Q1307" s="56"/>
      <c r="R1307" s="56">
        <f>L1307+N1307+O1307+P1307+Q1307</f>
        <v>0</v>
      </c>
      <c r="S1307" s="56">
        <f>M1307+Q1307</f>
        <v>0</v>
      </c>
      <c r="T1307" s="56"/>
      <c r="U1307" s="56"/>
      <c r="V1307" s="56"/>
      <c r="W1307" s="56"/>
      <c r="X1307" s="56">
        <f>R1307+T1307+U1307+V1307+W1307</f>
        <v>0</v>
      </c>
      <c r="Y1307" s="56">
        <f>S1307+W1307</f>
        <v>0</v>
      </c>
    </row>
    <row r="1308" spans="1:25" s="126" customFormat="1" ht="66.75" hidden="1">
      <c r="A1308" s="32" t="s">
        <v>693</v>
      </c>
      <c r="B1308" s="33" t="s">
        <v>172</v>
      </c>
      <c r="C1308" s="33" t="s">
        <v>51</v>
      </c>
      <c r="D1308" s="33" t="s">
        <v>694</v>
      </c>
      <c r="E1308" s="113"/>
      <c r="F1308" s="106"/>
      <c r="G1308" s="106"/>
      <c r="H1308" s="129"/>
      <c r="I1308" s="129"/>
      <c r="J1308" s="129"/>
      <c r="K1308" s="129"/>
      <c r="L1308" s="129"/>
      <c r="M1308" s="129"/>
      <c r="N1308" s="129"/>
      <c r="O1308" s="129"/>
      <c r="P1308" s="129"/>
      <c r="Q1308" s="129"/>
      <c r="R1308" s="129"/>
      <c r="S1308" s="129"/>
      <c r="T1308" s="129"/>
      <c r="U1308" s="129"/>
      <c r="V1308" s="129"/>
      <c r="W1308" s="129"/>
      <c r="X1308" s="129"/>
      <c r="Y1308" s="129"/>
    </row>
    <row r="1309" spans="1:25" s="126" customFormat="1" ht="33.75" hidden="1">
      <c r="A1309" s="32" t="s">
        <v>44</v>
      </c>
      <c r="B1309" s="33" t="s">
        <v>172</v>
      </c>
      <c r="C1309" s="33" t="s">
        <v>51</v>
      </c>
      <c r="D1309" s="33" t="s">
        <v>694</v>
      </c>
      <c r="E1309" s="113">
        <v>300</v>
      </c>
      <c r="F1309" s="106"/>
      <c r="G1309" s="106"/>
      <c r="H1309" s="129"/>
      <c r="I1309" s="129"/>
      <c r="J1309" s="129"/>
      <c r="K1309" s="129"/>
      <c r="L1309" s="129"/>
      <c r="M1309" s="129"/>
      <c r="N1309" s="129"/>
      <c r="O1309" s="129"/>
      <c r="P1309" s="129"/>
      <c r="Q1309" s="129"/>
      <c r="R1309" s="129"/>
      <c r="S1309" s="129"/>
      <c r="T1309" s="129"/>
      <c r="U1309" s="129"/>
      <c r="V1309" s="129"/>
      <c r="W1309" s="129"/>
      <c r="X1309" s="129"/>
      <c r="Y1309" s="129"/>
    </row>
    <row r="1310" spans="1:25" s="105" customFormat="1" ht="33.75" hidden="1">
      <c r="A1310" s="80" t="s">
        <v>613</v>
      </c>
      <c r="B1310" s="64" t="s">
        <v>172</v>
      </c>
      <c r="C1310" s="64" t="s">
        <v>51</v>
      </c>
      <c r="D1310" s="64" t="s">
        <v>694</v>
      </c>
      <c r="E1310" s="175">
        <v>310</v>
      </c>
      <c r="F1310" s="129"/>
      <c r="G1310" s="129"/>
      <c r="H1310" s="56"/>
      <c r="I1310" s="56"/>
      <c r="J1310" s="56"/>
      <c r="K1310" s="56"/>
      <c r="L1310" s="56">
        <f>F1310+H1310+I1310+J1310+K1310</f>
        <v>0</v>
      </c>
      <c r="M1310" s="56">
        <f>G1310+K1310</f>
        <v>0</v>
      </c>
      <c r="N1310" s="56"/>
      <c r="O1310" s="56"/>
      <c r="P1310" s="56"/>
      <c r="Q1310" s="56"/>
      <c r="R1310" s="56">
        <f>L1310+N1310+O1310+P1310+Q1310</f>
        <v>0</v>
      </c>
      <c r="S1310" s="56">
        <f>M1310+Q1310</f>
        <v>0</v>
      </c>
      <c r="T1310" s="56"/>
      <c r="U1310" s="56"/>
      <c r="V1310" s="56"/>
      <c r="W1310" s="56"/>
      <c r="X1310" s="56">
        <f>R1310+T1310+U1310+V1310+W1310</f>
        <v>0</v>
      </c>
      <c r="Y1310" s="56">
        <f>S1310+W1310</f>
        <v>0</v>
      </c>
    </row>
    <row r="1311" spans="1:25" s="31" customFormat="1" ht="50.25">
      <c r="A1311" s="32" t="s">
        <v>695</v>
      </c>
      <c r="B1311" s="33" t="s">
        <v>172</v>
      </c>
      <c r="C1311" s="33" t="s">
        <v>51</v>
      </c>
      <c r="D1311" s="33" t="s">
        <v>696</v>
      </c>
      <c r="E1311" s="113"/>
      <c r="F1311" s="35">
        <f>F1312</f>
        <v>5760</v>
      </c>
      <c r="G1311" s="35">
        <f>G1312</f>
        <v>0</v>
      </c>
      <c r="H1311" s="35">
        <f t="shared" ref="H1311:W1312" si="1024">H1312</f>
        <v>0</v>
      </c>
      <c r="I1311" s="35">
        <f t="shared" si="1024"/>
        <v>0</v>
      </c>
      <c r="J1311" s="35">
        <f t="shared" si="1024"/>
        <v>0</v>
      </c>
      <c r="K1311" s="35">
        <f t="shared" si="1024"/>
        <v>0</v>
      </c>
      <c r="L1311" s="35">
        <f t="shared" si="1024"/>
        <v>5760</v>
      </c>
      <c r="M1311" s="35">
        <f t="shared" si="1024"/>
        <v>0</v>
      </c>
      <c r="N1311" s="35">
        <f t="shared" si="1024"/>
        <v>0</v>
      </c>
      <c r="O1311" s="35">
        <f t="shared" si="1024"/>
        <v>0</v>
      </c>
      <c r="P1311" s="35">
        <f t="shared" si="1024"/>
        <v>0</v>
      </c>
      <c r="Q1311" s="35">
        <f t="shared" si="1024"/>
        <v>0</v>
      </c>
      <c r="R1311" s="35">
        <f t="shared" si="1024"/>
        <v>5760</v>
      </c>
      <c r="S1311" s="35">
        <f t="shared" si="1024"/>
        <v>0</v>
      </c>
      <c r="T1311" s="35">
        <f t="shared" si="1024"/>
        <v>0</v>
      </c>
      <c r="U1311" s="35">
        <f t="shared" si="1024"/>
        <v>0</v>
      </c>
      <c r="V1311" s="35">
        <f t="shared" si="1024"/>
        <v>0</v>
      </c>
      <c r="W1311" s="35">
        <f t="shared" si="1024"/>
        <v>0</v>
      </c>
      <c r="X1311" s="35">
        <f t="shared" ref="T1311:Y1312" si="1025">X1312</f>
        <v>5760</v>
      </c>
      <c r="Y1311" s="35">
        <f t="shared" si="1025"/>
        <v>0</v>
      </c>
    </row>
    <row r="1312" spans="1:25" s="31" customFormat="1" ht="33.75">
      <c r="A1312" s="32" t="s">
        <v>44</v>
      </c>
      <c r="B1312" s="33" t="s">
        <v>172</v>
      </c>
      <c r="C1312" s="33" t="s">
        <v>51</v>
      </c>
      <c r="D1312" s="33" t="s">
        <v>696</v>
      </c>
      <c r="E1312" s="113">
        <v>300</v>
      </c>
      <c r="F1312" s="35">
        <f>F1313</f>
        <v>5760</v>
      </c>
      <c r="G1312" s="35">
        <f>G1313</f>
        <v>0</v>
      </c>
      <c r="H1312" s="35">
        <f t="shared" si="1024"/>
        <v>0</v>
      </c>
      <c r="I1312" s="35">
        <f t="shared" si="1024"/>
        <v>0</v>
      </c>
      <c r="J1312" s="35">
        <f t="shared" si="1024"/>
        <v>0</v>
      </c>
      <c r="K1312" s="35">
        <f t="shared" si="1024"/>
        <v>0</v>
      </c>
      <c r="L1312" s="35">
        <f t="shared" si="1024"/>
        <v>5760</v>
      </c>
      <c r="M1312" s="35">
        <f t="shared" si="1024"/>
        <v>0</v>
      </c>
      <c r="N1312" s="35">
        <f t="shared" si="1024"/>
        <v>0</v>
      </c>
      <c r="O1312" s="35">
        <f t="shared" si="1024"/>
        <v>0</v>
      </c>
      <c r="P1312" s="35">
        <f t="shared" si="1024"/>
        <v>0</v>
      </c>
      <c r="Q1312" s="35">
        <f t="shared" si="1024"/>
        <v>0</v>
      </c>
      <c r="R1312" s="35">
        <f t="shared" si="1024"/>
        <v>5760</v>
      </c>
      <c r="S1312" s="35">
        <f t="shared" si="1024"/>
        <v>0</v>
      </c>
      <c r="T1312" s="35">
        <f t="shared" si="1025"/>
        <v>0</v>
      </c>
      <c r="U1312" s="35">
        <f t="shared" si="1025"/>
        <v>0</v>
      </c>
      <c r="V1312" s="35">
        <f t="shared" si="1025"/>
        <v>0</v>
      </c>
      <c r="W1312" s="35">
        <f t="shared" si="1025"/>
        <v>0</v>
      </c>
      <c r="X1312" s="35">
        <f t="shared" si="1025"/>
        <v>5760</v>
      </c>
      <c r="Y1312" s="35">
        <f t="shared" si="1025"/>
        <v>0</v>
      </c>
    </row>
    <row r="1313" spans="1:25" s="31" customFormat="1" ht="33.75">
      <c r="A1313" s="32" t="s">
        <v>613</v>
      </c>
      <c r="B1313" s="33" t="s">
        <v>172</v>
      </c>
      <c r="C1313" s="33" t="s">
        <v>51</v>
      </c>
      <c r="D1313" s="33" t="s">
        <v>696</v>
      </c>
      <c r="E1313" s="113">
        <v>310</v>
      </c>
      <c r="F1313" s="35">
        <v>5760</v>
      </c>
      <c r="G1313" s="35"/>
      <c r="H1313" s="36"/>
      <c r="I1313" s="36"/>
      <c r="J1313" s="36"/>
      <c r="K1313" s="37"/>
      <c r="L1313" s="35">
        <f>F1313+H1313+I1313+J1313+K1313</f>
        <v>5760</v>
      </c>
      <c r="M1313" s="35">
        <f>G1313+K1313</f>
        <v>0</v>
      </c>
      <c r="N1313" s="36"/>
      <c r="O1313" s="36"/>
      <c r="P1313" s="36"/>
      <c r="Q1313" s="37"/>
      <c r="R1313" s="35">
        <f>L1313+N1313+O1313+P1313+Q1313</f>
        <v>5760</v>
      </c>
      <c r="S1313" s="35">
        <f>M1313+Q1313</f>
        <v>0</v>
      </c>
      <c r="T1313" s="36"/>
      <c r="U1313" s="36"/>
      <c r="V1313" s="36"/>
      <c r="W1313" s="37"/>
      <c r="X1313" s="35">
        <f>R1313+T1313+U1313+V1313+W1313</f>
        <v>5760</v>
      </c>
      <c r="Y1313" s="35">
        <f>S1313+W1313</f>
        <v>0</v>
      </c>
    </row>
    <row r="1314" spans="1:25" s="112" customFormat="1" ht="18.75">
      <c r="A1314" s="32" t="s">
        <v>53</v>
      </c>
      <c r="B1314" s="33" t="s">
        <v>676</v>
      </c>
      <c r="C1314" s="33" t="s">
        <v>697</v>
      </c>
      <c r="D1314" s="33" t="s">
        <v>698</v>
      </c>
      <c r="E1314" s="113"/>
      <c r="F1314" s="35">
        <f>F1315+F1318</f>
        <v>24077</v>
      </c>
      <c r="G1314" s="35">
        <f>G1315+G1318</f>
        <v>24077</v>
      </c>
      <c r="H1314" s="35">
        <f t="shared" ref="H1314:M1314" si="1026">H1315+H1318</f>
        <v>0</v>
      </c>
      <c r="I1314" s="35">
        <f t="shared" si="1026"/>
        <v>0</v>
      </c>
      <c r="J1314" s="35">
        <f t="shared" si="1026"/>
        <v>0</v>
      </c>
      <c r="K1314" s="35">
        <f t="shared" si="1026"/>
        <v>0</v>
      </c>
      <c r="L1314" s="35">
        <f t="shared" si="1026"/>
        <v>24077</v>
      </c>
      <c r="M1314" s="35">
        <f t="shared" si="1026"/>
        <v>24077</v>
      </c>
      <c r="N1314" s="35">
        <f t="shared" ref="N1314:S1314" si="1027">N1315+N1318</f>
        <v>0</v>
      </c>
      <c r="O1314" s="35">
        <f t="shared" si="1027"/>
        <v>0</v>
      </c>
      <c r="P1314" s="35">
        <f t="shared" si="1027"/>
        <v>0</v>
      </c>
      <c r="Q1314" s="35">
        <f t="shared" si="1027"/>
        <v>0</v>
      </c>
      <c r="R1314" s="35">
        <f t="shared" si="1027"/>
        <v>24077</v>
      </c>
      <c r="S1314" s="35">
        <f t="shared" si="1027"/>
        <v>24077</v>
      </c>
      <c r="T1314" s="35">
        <f t="shared" ref="T1314:Y1314" si="1028">T1315+T1318</f>
        <v>0</v>
      </c>
      <c r="U1314" s="35">
        <f t="shared" si="1028"/>
        <v>0</v>
      </c>
      <c r="V1314" s="35">
        <f t="shared" si="1028"/>
        <v>0</v>
      </c>
      <c r="W1314" s="35">
        <f t="shared" si="1028"/>
        <v>0</v>
      </c>
      <c r="X1314" s="35">
        <f t="shared" si="1028"/>
        <v>24077</v>
      </c>
      <c r="Y1314" s="35">
        <f t="shared" si="1028"/>
        <v>24077</v>
      </c>
    </row>
    <row r="1315" spans="1:25" s="112" customFormat="1" ht="33.75">
      <c r="A1315" s="32" t="s">
        <v>699</v>
      </c>
      <c r="B1315" s="33" t="s">
        <v>676</v>
      </c>
      <c r="C1315" s="33" t="s">
        <v>697</v>
      </c>
      <c r="D1315" s="33" t="s">
        <v>700</v>
      </c>
      <c r="E1315" s="113"/>
      <c r="F1315" s="35">
        <f>F1316</f>
        <v>24077</v>
      </c>
      <c r="G1315" s="35">
        <f>G1316</f>
        <v>24077</v>
      </c>
      <c r="H1315" s="35">
        <f t="shared" ref="H1315:W1316" si="1029">H1316</f>
        <v>0</v>
      </c>
      <c r="I1315" s="35">
        <f t="shared" si="1029"/>
        <v>0</v>
      </c>
      <c r="J1315" s="35">
        <f t="shared" si="1029"/>
        <v>0</v>
      </c>
      <c r="K1315" s="35">
        <f t="shared" si="1029"/>
        <v>0</v>
      </c>
      <c r="L1315" s="35">
        <f t="shared" si="1029"/>
        <v>24077</v>
      </c>
      <c r="M1315" s="35">
        <f t="shared" si="1029"/>
        <v>24077</v>
      </c>
      <c r="N1315" s="35">
        <f t="shared" si="1029"/>
        <v>0</v>
      </c>
      <c r="O1315" s="35">
        <f t="shared" si="1029"/>
        <v>0</v>
      </c>
      <c r="P1315" s="35">
        <f t="shared" si="1029"/>
        <v>0</v>
      </c>
      <c r="Q1315" s="35">
        <f t="shared" si="1029"/>
        <v>0</v>
      </c>
      <c r="R1315" s="35">
        <f t="shared" si="1029"/>
        <v>24077</v>
      </c>
      <c r="S1315" s="35">
        <f t="shared" si="1029"/>
        <v>24077</v>
      </c>
      <c r="T1315" s="35">
        <f t="shared" si="1029"/>
        <v>0</v>
      </c>
      <c r="U1315" s="35">
        <f t="shared" si="1029"/>
        <v>0</v>
      </c>
      <c r="V1315" s="35">
        <f t="shared" si="1029"/>
        <v>0</v>
      </c>
      <c r="W1315" s="35">
        <f t="shared" si="1029"/>
        <v>0</v>
      </c>
      <c r="X1315" s="35">
        <f t="shared" ref="T1315:Y1316" si="1030">X1316</f>
        <v>24077</v>
      </c>
      <c r="Y1315" s="35">
        <f t="shared" si="1030"/>
        <v>24077</v>
      </c>
    </row>
    <row r="1316" spans="1:25" s="112" customFormat="1" ht="33.75">
      <c r="A1316" s="32" t="s">
        <v>44</v>
      </c>
      <c r="B1316" s="33" t="s">
        <v>676</v>
      </c>
      <c r="C1316" s="33" t="s">
        <v>697</v>
      </c>
      <c r="D1316" s="33" t="s">
        <v>700</v>
      </c>
      <c r="E1316" s="40">
        <v>300</v>
      </c>
      <c r="F1316" s="35">
        <f>F1317</f>
        <v>24077</v>
      </c>
      <c r="G1316" s="35">
        <f>G1317</f>
        <v>24077</v>
      </c>
      <c r="H1316" s="35">
        <f t="shared" si="1029"/>
        <v>0</v>
      </c>
      <c r="I1316" s="35">
        <f t="shared" si="1029"/>
        <v>0</v>
      </c>
      <c r="J1316" s="35">
        <f t="shared" si="1029"/>
        <v>0</v>
      </c>
      <c r="K1316" s="35">
        <f t="shared" si="1029"/>
        <v>0</v>
      </c>
      <c r="L1316" s="35">
        <f t="shared" si="1029"/>
        <v>24077</v>
      </c>
      <c r="M1316" s="35">
        <f t="shared" si="1029"/>
        <v>24077</v>
      </c>
      <c r="N1316" s="35">
        <f t="shared" si="1029"/>
        <v>0</v>
      </c>
      <c r="O1316" s="35">
        <f t="shared" si="1029"/>
        <v>0</v>
      </c>
      <c r="P1316" s="35">
        <f t="shared" si="1029"/>
        <v>0</v>
      </c>
      <c r="Q1316" s="35">
        <f t="shared" si="1029"/>
        <v>0</v>
      </c>
      <c r="R1316" s="35">
        <f t="shared" si="1029"/>
        <v>24077</v>
      </c>
      <c r="S1316" s="35">
        <f t="shared" si="1029"/>
        <v>24077</v>
      </c>
      <c r="T1316" s="35">
        <f t="shared" si="1030"/>
        <v>0</v>
      </c>
      <c r="U1316" s="35">
        <f t="shared" si="1030"/>
        <v>0</v>
      </c>
      <c r="V1316" s="35">
        <f t="shared" si="1030"/>
        <v>0</v>
      </c>
      <c r="W1316" s="35">
        <f t="shared" si="1030"/>
        <v>0</v>
      </c>
      <c r="X1316" s="35">
        <f t="shared" si="1030"/>
        <v>24077</v>
      </c>
      <c r="Y1316" s="35">
        <f t="shared" si="1030"/>
        <v>24077</v>
      </c>
    </row>
    <row r="1317" spans="1:25" s="112" customFormat="1" ht="33.75">
      <c r="A1317" s="32" t="s">
        <v>45</v>
      </c>
      <c r="B1317" s="33" t="s">
        <v>676</v>
      </c>
      <c r="C1317" s="33" t="s">
        <v>697</v>
      </c>
      <c r="D1317" s="33" t="s">
        <v>700</v>
      </c>
      <c r="E1317" s="40">
        <v>320</v>
      </c>
      <c r="F1317" s="35">
        <v>24077</v>
      </c>
      <c r="G1317" s="35">
        <v>24077</v>
      </c>
      <c r="H1317" s="36"/>
      <c r="I1317" s="36"/>
      <c r="J1317" s="36"/>
      <c r="K1317" s="37"/>
      <c r="L1317" s="35">
        <f>F1317+H1317+I1317+J1317+K1317</f>
        <v>24077</v>
      </c>
      <c r="M1317" s="35">
        <f>G1317+K1317</f>
        <v>24077</v>
      </c>
      <c r="N1317" s="36"/>
      <c r="O1317" s="36"/>
      <c r="P1317" s="36"/>
      <c r="Q1317" s="37"/>
      <c r="R1317" s="35">
        <f>L1317+N1317+O1317+P1317+Q1317</f>
        <v>24077</v>
      </c>
      <c r="S1317" s="35">
        <f>M1317+Q1317</f>
        <v>24077</v>
      </c>
      <c r="T1317" s="36"/>
      <c r="U1317" s="36"/>
      <c r="V1317" s="36"/>
      <c r="W1317" s="37"/>
      <c r="X1317" s="35">
        <f>R1317+T1317+U1317+V1317+W1317</f>
        <v>24077</v>
      </c>
      <c r="Y1317" s="35">
        <f>S1317+W1317</f>
        <v>24077</v>
      </c>
    </row>
    <row r="1318" spans="1:25" s="126" customFormat="1" ht="66.75" hidden="1">
      <c r="A1318" s="32" t="s">
        <v>701</v>
      </c>
      <c r="B1318" s="33" t="s">
        <v>172</v>
      </c>
      <c r="C1318" s="33" t="s">
        <v>51</v>
      </c>
      <c r="D1318" s="33" t="s">
        <v>702</v>
      </c>
      <c r="E1318" s="113"/>
      <c r="F1318" s="35">
        <f>F1319</f>
        <v>0</v>
      </c>
      <c r="G1318" s="35">
        <f>G1319</f>
        <v>0</v>
      </c>
      <c r="H1318" s="56">
        <f t="shared" ref="H1318:W1319" si="1031">H1319</f>
        <v>0</v>
      </c>
      <c r="I1318" s="56">
        <f t="shared" si="1031"/>
        <v>0</v>
      </c>
      <c r="J1318" s="56">
        <f t="shared" si="1031"/>
        <v>0</v>
      </c>
      <c r="K1318" s="56">
        <f t="shared" si="1031"/>
        <v>0</v>
      </c>
      <c r="L1318" s="56">
        <f t="shared" si="1031"/>
        <v>0</v>
      </c>
      <c r="M1318" s="56">
        <f t="shared" si="1031"/>
        <v>0</v>
      </c>
      <c r="N1318" s="56">
        <f t="shared" si="1031"/>
        <v>0</v>
      </c>
      <c r="O1318" s="56">
        <f t="shared" si="1031"/>
        <v>0</v>
      </c>
      <c r="P1318" s="56">
        <f t="shared" si="1031"/>
        <v>0</v>
      </c>
      <c r="Q1318" s="56">
        <f t="shared" si="1031"/>
        <v>0</v>
      </c>
      <c r="R1318" s="56">
        <f t="shared" si="1031"/>
        <v>0</v>
      </c>
      <c r="S1318" s="56">
        <f t="shared" si="1031"/>
        <v>0</v>
      </c>
      <c r="T1318" s="56">
        <f t="shared" si="1031"/>
        <v>0</v>
      </c>
      <c r="U1318" s="56">
        <f t="shared" si="1031"/>
        <v>0</v>
      </c>
      <c r="V1318" s="56">
        <f t="shared" si="1031"/>
        <v>0</v>
      </c>
      <c r="W1318" s="56">
        <f t="shared" si="1031"/>
        <v>0</v>
      </c>
      <c r="X1318" s="56">
        <f t="shared" ref="T1318:Y1319" si="1032">X1319</f>
        <v>0</v>
      </c>
      <c r="Y1318" s="56">
        <f t="shared" si="1032"/>
        <v>0</v>
      </c>
    </row>
    <row r="1319" spans="1:25" s="126" customFormat="1" ht="33.75" hidden="1">
      <c r="A1319" s="32" t="s">
        <v>44</v>
      </c>
      <c r="B1319" s="33" t="s">
        <v>172</v>
      </c>
      <c r="C1319" s="33" t="s">
        <v>51</v>
      </c>
      <c r="D1319" s="33" t="s">
        <v>702</v>
      </c>
      <c r="E1319" s="40">
        <v>300</v>
      </c>
      <c r="F1319" s="35">
        <f>F1320</f>
        <v>0</v>
      </c>
      <c r="G1319" s="35">
        <f>G1320</f>
        <v>0</v>
      </c>
      <c r="H1319" s="56">
        <f t="shared" si="1031"/>
        <v>0</v>
      </c>
      <c r="I1319" s="56">
        <f t="shared" si="1031"/>
        <v>0</v>
      </c>
      <c r="J1319" s="56">
        <f t="shared" si="1031"/>
        <v>0</v>
      </c>
      <c r="K1319" s="56">
        <f t="shared" si="1031"/>
        <v>0</v>
      </c>
      <c r="L1319" s="56">
        <f t="shared" si="1031"/>
        <v>0</v>
      </c>
      <c r="M1319" s="56">
        <f t="shared" si="1031"/>
        <v>0</v>
      </c>
      <c r="N1319" s="56">
        <f t="shared" si="1031"/>
        <v>0</v>
      </c>
      <c r="O1319" s="56">
        <f t="shared" si="1031"/>
        <v>0</v>
      </c>
      <c r="P1319" s="56">
        <f t="shared" si="1031"/>
        <v>0</v>
      </c>
      <c r="Q1319" s="56">
        <f t="shared" si="1031"/>
        <v>0</v>
      </c>
      <c r="R1319" s="56">
        <f t="shared" si="1031"/>
        <v>0</v>
      </c>
      <c r="S1319" s="56">
        <f t="shared" si="1031"/>
        <v>0</v>
      </c>
      <c r="T1319" s="56">
        <f t="shared" si="1032"/>
        <v>0</v>
      </c>
      <c r="U1319" s="56">
        <f t="shared" si="1032"/>
        <v>0</v>
      </c>
      <c r="V1319" s="56">
        <f t="shared" si="1032"/>
        <v>0</v>
      </c>
      <c r="W1319" s="56">
        <f t="shared" si="1032"/>
        <v>0</v>
      </c>
      <c r="X1319" s="56">
        <f t="shared" si="1032"/>
        <v>0</v>
      </c>
      <c r="Y1319" s="56">
        <f t="shared" si="1032"/>
        <v>0</v>
      </c>
    </row>
    <row r="1320" spans="1:25" s="105" customFormat="1" ht="33.75" hidden="1">
      <c r="A1320" s="80" t="s">
        <v>45</v>
      </c>
      <c r="B1320" s="64" t="s">
        <v>172</v>
      </c>
      <c r="C1320" s="64" t="s">
        <v>51</v>
      </c>
      <c r="D1320" s="64" t="s">
        <v>702</v>
      </c>
      <c r="E1320" s="66">
        <v>320</v>
      </c>
      <c r="F1320" s="56"/>
      <c r="G1320" s="56"/>
      <c r="H1320" s="56"/>
      <c r="I1320" s="56"/>
      <c r="J1320" s="56"/>
      <c r="K1320" s="56"/>
      <c r="L1320" s="56">
        <f>F1320+H1320+I1320+J1320+K1320</f>
        <v>0</v>
      </c>
      <c r="M1320" s="56">
        <f>G1320+K1320</f>
        <v>0</v>
      </c>
      <c r="N1320" s="56"/>
      <c r="O1320" s="56"/>
      <c r="P1320" s="56"/>
      <c r="Q1320" s="56"/>
      <c r="R1320" s="56">
        <f>L1320+N1320+O1320+P1320+Q1320</f>
        <v>0</v>
      </c>
      <c r="S1320" s="56">
        <f>M1320+Q1320</f>
        <v>0</v>
      </c>
      <c r="T1320" s="56"/>
      <c r="U1320" s="56"/>
      <c r="V1320" s="56"/>
      <c r="W1320" s="56"/>
      <c r="X1320" s="56">
        <f>R1320+T1320+U1320+V1320+W1320</f>
        <v>0</v>
      </c>
      <c r="Y1320" s="56">
        <f>S1320+W1320</f>
        <v>0</v>
      </c>
    </row>
    <row r="1321" spans="1:25" s="31" customFormat="1" ht="50.25">
      <c r="A1321" s="61" t="s">
        <v>703</v>
      </c>
      <c r="B1321" s="33" t="s">
        <v>676</v>
      </c>
      <c r="C1321" s="33" t="s">
        <v>697</v>
      </c>
      <c r="D1321" s="38" t="s">
        <v>704</v>
      </c>
      <c r="E1321" s="33"/>
      <c r="F1321" s="35">
        <f>F1322+F1325</f>
        <v>328703</v>
      </c>
      <c r="G1321" s="35">
        <f>G1322+G1325</f>
        <v>196911</v>
      </c>
      <c r="H1321" s="35">
        <f t="shared" ref="H1321:M1321" si="1033">H1322+H1325</f>
        <v>0</v>
      </c>
      <c r="I1321" s="35">
        <f t="shared" si="1033"/>
        <v>0</v>
      </c>
      <c r="J1321" s="35">
        <f t="shared" si="1033"/>
        <v>0</v>
      </c>
      <c r="K1321" s="35">
        <f t="shared" si="1033"/>
        <v>0</v>
      </c>
      <c r="L1321" s="35">
        <f t="shared" si="1033"/>
        <v>328703</v>
      </c>
      <c r="M1321" s="35">
        <f t="shared" si="1033"/>
        <v>196911</v>
      </c>
      <c r="N1321" s="35">
        <f t="shared" ref="N1321:S1321" si="1034">N1322+N1325</f>
        <v>0</v>
      </c>
      <c r="O1321" s="35">
        <f t="shared" si="1034"/>
        <v>0</v>
      </c>
      <c r="P1321" s="35">
        <f t="shared" si="1034"/>
        <v>0</v>
      </c>
      <c r="Q1321" s="35">
        <f t="shared" si="1034"/>
        <v>0</v>
      </c>
      <c r="R1321" s="35">
        <f t="shared" si="1034"/>
        <v>328703</v>
      </c>
      <c r="S1321" s="35">
        <f t="shared" si="1034"/>
        <v>196911</v>
      </c>
      <c r="T1321" s="35">
        <f t="shared" ref="T1321:Y1321" si="1035">T1322+T1325</f>
        <v>0</v>
      </c>
      <c r="U1321" s="35">
        <f t="shared" si="1035"/>
        <v>0</v>
      </c>
      <c r="V1321" s="35">
        <f t="shared" si="1035"/>
        <v>0</v>
      </c>
      <c r="W1321" s="35">
        <f t="shared" si="1035"/>
        <v>0</v>
      </c>
      <c r="X1321" s="35">
        <f t="shared" si="1035"/>
        <v>328703</v>
      </c>
      <c r="Y1321" s="35">
        <f t="shared" si="1035"/>
        <v>196911</v>
      </c>
    </row>
    <row r="1322" spans="1:25" s="112" customFormat="1" ht="66.75" hidden="1">
      <c r="A1322" s="61" t="s">
        <v>705</v>
      </c>
      <c r="B1322" s="33" t="s">
        <v>676</v>
      </c>
      <c r="C1322" s="33" t="s">
        <v>697</v>
      </c>
      <c r="D1322" s="38" t="s">
        <v>706</v>
      </c>
      <c r="E1322" s="33"/>
      <c r="F1322" s="35">
        <f>F1323</f>
        <v>0</v>
      </c>
      <c r="G1322" s="35">
        <f>G1323</f>
        <v>0</v>
      </c>
      <c r="H1322" s="56">
        <f t="shared" ref="H1322:W1323" si="1036">H1323</f>
        <v>0</v>
      </c>
      <c r="I1322" s="56">
        <f t="shared" si="1036"/>
        <v>0</v>
      </c>
      <c r="J1322" s="56">
        <f t="shared" si="1036"/>
        <v>0</v>
      </c>
      <c r="K1322" s="56">
        <f t="shared" si="1036"/>
        <v>0</v>
      </c>
      <c r="L1322" s="56">
        <f t="shared" si="1036"/>
        <v>0</v>
      </c>
      <c r="M1322" s="56">
        <f t="shared" si="1036"/>
        <v>0</v>
      </c>
      <c r="N1322" s="56">
        <f t="shared" si="1036"/>
        <v>0</v>
      </c>
      <c r="O1322" s="56">
        <f t="shared" si="1036"/>
        <v>0</v>
      </c>
      <c r="P1322" s="56">
        <f t="shared" si="1036"/>
        <v>0</v>
      </c>
      <c r="Q1322" s="56">
        <f t="shared" si="1036"/>
        <v>0</v>
      </c>
      <c r="R1322" s="56">
        <f t="shared" si="1036"/>
        <v>0</v>
      </c>
      <c r="S1322" s="56">
        <f t="shared" si="1036"/>
        <v>0</v>
      </c>
      <c r="T1322" s="56">
        <f t="shared" si="1036"/>
        <v>0</v>
      </c>
      <c r="U1322" s="56">
        <f t="shared" si="1036"/>
        <v>0</v>
      </c>
      <c r="V1322" s="56">
        <f t="shared" si="1036"/>
        <v>0</v>
      </c>
      <c r="W1322" s="56">
        <f t="shared" si="1036"/>
        <v>0</v>
      </c>
      <c r="X1322" s="56">
        <f t="shared" ref="T1322:Y1323" si="1037">X1323</f>
        <v>0</v>
      </c>
      <c r="Y1322" s="56">
        <f t="shared" si="1037"/>
        <v>0</v>
      </c>
    </row>
    <row r="1323" spans="1:25" s="112" customFormat="1" ht="33.75" hidden="1">
      <c r="A1323" s="61" t="s">
        <v>44</v>
      </c>
      <c r="B1323" s="33" t="s">
        <v>676</v>
      </c>
      <c r="C1323" s="33" t="s">
        <v>697</v>
      </c>
      <c r="D1323" s="38" t="s">
        <v>706</v>
      </c>
      <c r="E1323" s="40">
        <v>300</v>
      </c>
      <c r="F1323" s="35">
        <f>F1324</f>
        <v>0</v>
      </c>
      <c r="G1323" s="35">
        <f>G1324</f>
        <v>0</v>
      </c>
      <c r="H1323" s="56">
        <f t="shared" si="1036"/>
        <v>0</v>
      </c>
      <c r="I1323" s="56">
        <f t="shared" si="1036"/>
        <v>0</v>
      </c>
      <c r="J1323" s="56">
        <f t="shared" si="1036"/>
        <v>0</v>
      </c>
      <c r="K1323" s="56">
        <f t="shared" si="1036"/>
        <v>0</v>
      </c>
      <c r="L1323" s="56">
        <f t="shared" si="1036"/>
        <v>0</v>
      </c>
      <c r="M1323" s="56">
        <f t="shared" si="1036"/>
        <v>0</v>
      </c>
      <c r="N1323" s="56">
        <f t="shared" si="1036"/>
        <v>0</v>
      </c>
      <c r="O1323" s="56">
        <f t="shared" si="1036"/>
        <v>0</v>
      </c>
      <c r="P1323" s="56">
        <f t="shared" si="1036"/>
        <v>0</v>
      </c>
      <c r="Q1323" s="56">
        <f t="shared" si="1036"/>
        <v>0</v>
      </c>
      <c r="R1323" s="56">
        <f t="shared" si="1036"/>
        <v>0</v>
      </c>
      <c r="S1323" s="56">
        <f t="shared" si="1036"/>
        <v>0</v>
      </c>
      <c r="T1323" s="56">
        <f t="shared" si="1037"/>
        <v>0</v>
      </c>
      <c r="U1323" s="56">
        <f t="shared" si="1037"/>
        <v>0</v>
      </c>
      <c r="V1323" s="56">
        <f t="shared" si="1037"/>
        <v>0</v>
      </c>
      <c r="W1323" s="56">
        <f t="shared" si="1037"/>
        <v>0</v>
      </c>
      <c r="X1323" s="56">
        <f t="shared" si="1037"/>
        <v>0</v>
      </c>
      <c r="Y1323" s="56">
        <f t="shared" si="1037"/>
        <v>0</v>
      </c>
    </row>
    <row r="1324" spans="1:25" s="105" customFormat="1" ht="33.75" hidden="1">
      <c r="A1324" s="63" t="s">
        <v>674</v>
      </c>
      <c r="B1324" s="64" t="s">
        <v>676</v>
      </c>
      <c r="C1324" s="64" t="s">
        <v>697</v>
      </c>
      <c r="D1324" s="73" t="s">
        <v>706</v>
      </c>
      <c r="E1324" s="66">
        <v>320</v>
      </c>
      <c r="F1324" s="56"/>
      <c r="G1324" s="56"/>
      <c r="H1324" s="56"/>
      <c r="I1324" s="56"/>
      <c r="J1324" s="56"/>
      <c r="K1324" s="56"/>
      <c r="L1324" s="56">
        <f>F1324+H1324+I1324+J1324+K1324</f>
        <v>0</v>
      </c>
      <c r="M1324" s="56">
        <f>G1324+K1324</f>
        <v>0</v>
      </c>
      <c r="N1324" s="56"/>
      <c r="O1324" s="56"/>
      <c r="P1324" s="56"/>
      <c r="Q1324" s="56"/>
      <c r="R1324" s="56">
        <f>L1324+N1324+O1324+P1324+Q1324</f>
        <v>0</v>
      </c>
      <c r="S1324" s="56">
        <f>M1324+Q1324</f>
        <v>0</v>
      </c>
      <c r="T1324" s="56"/>
      <c r="U1324" s="56"/>
      <c r="V1324" s="56"/>
      <c r="W1324" s="56"/>
      <c r="X1324" s="56">
        <f>R1324+T1324+U1324+V1324+W1324</f>
        <v>0</v>
      </c>
      <c r="Y1324" s="56">
        <f>S1324+W1324</f>
        <v>0</v>
      </c>
    </row>
    <row r="1325" spans="1:25" s="31" customFormat="1" ht="50.25">
      <c r="A1325" s="61" t="s">
        <v>707</v>
      </c>
      <c r="B1325" s="33" t="s">
        <v>676</v>
      </c>
      <c r="C1325" s="33" t="s">
        <v>697</v>
      </c>
      <c r="D1325" s="40" t="s">
        <v>708</v>
      </c>
      <c r="E1325" s="33"/>
      <c r="F1325" s="35">
        <f>F1326</f>
        <v>328703</v>
      </c>
      <c r="G1325" s="35">
        <f>G1326</f>
        <v>196911</v>
      </c>
      <c r="H1325" s="35">
        <f t="shared" ref="H1325:W1326" si="1038">H1326</f>
        <v>0</v>
      </c>
      <c r="I1325" s="35">
        <f t="shared" si="1038"/>
        <v>0</v>
      </c>
      <c r="J1325" s="35">
        <f t="shared" si="1038"/>
        <v>0</v>
      </c>
      <c r="K1325" s="35">
        <f t="shared" si="1038"/>
        <v>0</v>
      </c>
      <c r="L1325" s="35">
        <f t="shared" si="1038"/>
        <v>328703</v>
      </c>
      <c r="M1325" s="35">
        <f t="shared" si="1038"/>
        <v>196911</v>
      </c>
      <c r="N1325" s="35">
        <f t="shared" si="1038"/>
        <v>0</v>
      </c>
      <c r="O1325" s="35">
        <f t="shared" si="1038"/>
        <v>0</v>
      </c>
      <c r="P1325" s="35">
        <f t="shared" si="1038"/>
        <v>0</v>
      </c>
      <c r="Q1325" s="35">
        <f t="shared" si="1038"/>
        <v>0</v>
      </c>
      <c r="R1325" s="35">
        <f t="shared" si="1038"/>
        <v>328703</v>
      </c>
      <c r="S1325" s="35">
        <f t="shared" si="1038"/>
        <v>196911</v>
      </c>
      <c r="T1325" s="35">
        <f t="shared" si="1038"/>
        <v>0</v>
      </c>
      <c r="U1325" s="35">
        <f t="shared" si="1038"/>
        <v>0</v>
      </c>
      <c r="V1325" s="35">
        <f t="shared" si="1038"/>
        <v>0</v>
      </c>
      <c r="W1325" s="35">
        <f t="shared" si="1038"/>
        <v>0</v>
      </c>
      <c r="X1325" s="35">
        <f t="shared" ref="T1325:Y1326" si="1039">X1326</f>
        <v>328703</v>
      </c>
      <c r="Y1325" s="35">
        <f t="shared" si="1039"/>
        <v>196911</v>
      </c>
    </row>
    <row r="1326" spans="1:25" s="31" customFormat="1" ht="33.75">
      <c r="A1326" s="61" t="s">
        <v>44</v>
      </c>
      <c r="B1326" s="33" t="s">
        <v>676</v>
      </c>
      <c r="C1326" s="33" t="s">
        <v>697</v>
      </c>
      <c r="D1326" s="40" t="s">
        <v>708</v>
      </c>
      <c r="E1326" s="40">
        <v>300</v>
      </c>
      <c r="F1326" s="35">
        <f>F1327</f>
        <v>328703</v>
      </c>
      <c r="G1326" s="35">
        <f>G1327</f>
        <v>196911</v>
      </c>
      <c r="H1326" s="35">
        <f t="shared" si="1038"/>
        <v>0</v>
      </c>
      <c r="I1326" s="35">
        <f t="shared" si="1038"/>
        <v>0</v>
      </c>
      <c r="J1326" s="35">
        <f t="shared" si="1038"/>
        <v>0</v>
      </c>
      <c r="K1326" s="35">
        <f t="shared" si="1038"/>
        <v>0</v>
      </c>
      <c r="L1326" s="35">
        <f t="shared" si="1038"/>
        <v>328703</v>
      </c>
      <c r="M1326" s="35">
        <f t="shared" si="1038"/>
        <v>196911</v>
      </c>
      <c r="N1326" s="35">
        <f t="shared" si="1038"/>
        <v>0</v>
      </c>
      <c r="O1326" s="35">
        <f t="shared" si="1038"/>
        <v>0</v>
      </c>
      <c r="P1326" s="35">
        <f t="shared" si="1038"/>
        <v>0</v>
      </c>
      <c r="Q1326" s="35">
        <f t="shared" si="1038"/>
        <v>0</v>
      </c>
      <c r="R1326" s="35">
        <f t="shared" si="1038"/>
        <v>328703</v>
      </c>
      <c r="S1326" s="35">
        <f t="shared" si="1038"/>
        <v>196911</v>
      </c>
      <c r="T1326" s="35">
        <f t="shared" si="1039"/>
        <v>0</v>
      </c>
      <c r="U1326" s="35">
        <f t="shared" si="1039"/>
        <v>0</v>
      </c>
      <c r="V1326" s="35">
        <f t="shared" si="1039"/>
        <v>0</v>
      </c>
      <c r="W1326" s="35">
        <f t="shared" si="1039"/>
        <v>0</v>
      </c>
      <c r="X1326" s="35">
        <f t="shared" si="1039"/>
        <v>328703</v>
      </c>
      <c r="Y1326" s="35">
        <f t="shared" si="1039"/>
        <v>196911</v>
      </c>
    </row>
    <row r="1327" spans="1:25" s="31" customFormat="1" ht="33.75">
      <c r="A1327" s="61" t="s">
        <v>45</v>
      </c>
      <c r="B1327" s="33" t="s">
        <v>676</v>
      </c>
      <c r="C1327" s="33" t="s">
        <v>697</v>
      </c>
      <c r="D1327" s="40" t="s">
        <v>708</v>
      </c>
      <c r="E1327" s="40">
        <v>320</v>
      </c>
      <c r="F1327" s="35">
        <f>131792+196911</f>
        <v>328703</v>
      </c>
      <c r="G1327" s="35">
        <v>196911</v>
      </c>
      <c r="H1327" s="36"/>
      <c r="I1327" s="36"/>
      <c r="J1327" s="36"/>
      <c r="K1327" s="37"/>
      <c r="L1327" s="35">
        <f>F1327+H1327+I1327+J1327+K1327</f>
        <v>328703</v>
      </c>
      <c r="M1327" s="35">
        <f>G1327+K1327</f>
        <v>196911</v>
      </c>
      <c r="N1327" s="36"/>
      <c r="O1327" s="36"/>
      <c r="P1327" s="36"/>
      <c r="Q1327" s="37"/>
      <c r="R1327" s="35">
        <f>L1327+N1327+O1327+P1327+Q1327</f>
        <v>328703</v>
      </c>
      <c r="S1327" s="35">
        <f>M1327+Q1327</f>
        <v>196911</v>
      </c>
      <c r="T1327" s="36"/>
      <c r="U1327" s="36"/>
      <c r="V1327" s="36"/>
      <c r="W1327" s="37"/>
      <c r="X1327" s="35">
        <f>R1327+T1327+U1327+V1327+W1327</f>
        <v>328703</v>
      </c>
      <c r="Y1327" s="35">
        <f>S1327+W1327</f>
        <v>196911</v>
      </c>
    </row>
    <row r="1328" spans="1:25" s="112" customFormat="1" ht="18.75">
      <c r="A1328" s="61" t="s">
        <v>33</v>
      </c>
      <c r="B1328" s="33" t="s">
        <v>676</v>
      </c>
      <c r="C1328" s="33" t="s">
        <v>697</v>
      </c>
      <c r="D1328" s="45" t="s">
        <v>34</v>
      </c>
      <c r="E1328" s="33"/>
      <c r="F1328" s="35">
        <f>F1329+F1333+F1342+F1336</f>
        <v>150703</v>
      </c>
      <c r="G1328" s="35">
        <f>G1329+G1333+G1342+G1336</f>
        <v>119343</v>
      </c>
      <c r="H1328" s="35">
        <f t="shared" ref="H1328:M1328" si="1040">H1329+H1333+H1342+H1336</f>
        <v>0</v>
      </c>
      <c r="I1328" s="35">
        <f t="shared" si="1040"/>
        <v>0</v>
      </c>
      <c r="J1328" s="35">
        <f t="shared" si="1040"/>
        <v>0</v>
      </c>
      <c r="K1328" s="35">
        <f t="shared" si="1040"/>
        <v>0</v>
      </c>
      <c r="L1328" s="35">
        <f t="shared" si="1040"/>
        <v>150703</v>
      </c>
      <c r="M1328" s="35">
        <f t="shared" si="1040"/>
        <v>119343</v>
      </c>
      <c r="N1328" s="35">
        <f t="shared" ref="N1328:S1328" si="1041">N1329+N1333+N1342+N1336</f>
        <v>0</v>
      </c>
      <c r="O1328" s="35">
        <f t="shared" si="1041"/>
        <v>0</v>
      </c>
      <c r="P1328" s="35">
        <f t="shared" si="1041"/>
        <v>0</v>
      </c>
      <c r="Q1328" s="35">
        <f t="shared" si="1041"/>
        <v>0</v>
      </c>
      <c r="R1328" s="35">
        <f t="shared" si="1041"/>
        <v>150703</v>
      </c>
      <c r="S1328" s="35">
        <f t="shared" si="1041"/>
        <v>119343</v>
      </c>
      <c r="T1328" s="35">
        <f t="shared" ref="T1328:Y1328" si="1042">T1329+T1333+T1342+T1336</f>
        <v>0</v>
      </c>
      <c r="U1328" s="35">
        <f t="shared" si="1042"/>
        <v>0</v>
      </c>
      <c r="V1328" s="35">
        <f t="shared" si="1042"/>
        <v>0</v>
      </c>
      <c r="W1328" s="35">
        <f t="shared" si="1042"/>
        <v>0</v>
      </c>
      <c r="X1328" s="35">
        <f t="shared" si="1042"/>
        <v>150703</v>
      </c>
      <c r="Y1328" s="35">
        <f t="shared" si="1042"/>
        <v>119343</v>
      </c>
    </row>
    <row r="1329" spans="1:25" s="112" customFormat="1" ht="18.75">
      <c r="A1329" s="61" t="s">
        <v>85</v>
      </c>
      <c r="B1329" s="33" t="s">
        <v>676</v>
      </c>
      <c r="C1329" s="33" t="s">
        <v>697</v>
      </c>
      <c r="D1329" s="38" t="s">
        <v>154</v>
      </c>
      <c r="E1329" s="33"/>
      <c r="F1329" s="35">
        <f t="shared" ref="F1329:U1331" si="1043">F1330</f>
        <v>31360</v>
      </c>
      <c r="G1329" s="35">
        <f t="shared" si="1043"/>
        <v>0</v>
      </c>
      <c r="H1329" s="35">
        <f t="shared" si="1043"/>
        <v>0</v>
      </c>
      <c r="I1329" s="35">
        <f t="shared" si="1043"/>
        <v>0</v>
      </c>
      <c r="J1329" s="35">
        <f t="shared" si="1043"/>
        <v>0</v>
      </c>
      <c r="K1329" s="35">
        <f t="shared" si="1043"/>
        <v>0</v>
      </c>
      <c r="L1329" s="35">
        <f t="shared" si="1043"/>
        <v>31360</v>
      </c>
      <c r="M1329" s="35">
        <f t="shared" si="1043"/>
        <v>0</v>
      </c>
      <c r="N1329" s="35">
        <f t="shared" si="1043"/>
        <v>0</v>
      </c>
      <c r="O1329" s="35">
        <f t="shared" si="1043"/>
        <v>0</v>
      </c>
      <c r="P1329" s="35">
        <f t="shared" si="1043"/>
        <v>0</v>
      </c>
      <c r="Q1329" s="35">
        <f t="shared" si="1043"/>
        <v>0</v>
      </c>
      <c r="R1329" s="35">
        <f t="shared" si="1043"/>
        <v>31360</v>
      </c>
      <c r="S1329" s="35">
        <f t="shared" si="1043"/>
        <v>0</v>
      </c>
      <c r="T1329" s="35">
        <f t="shared" si="1043"/>
        <v>0</v>
      </c>
      <c r="U1329" s="35">
        <f t="shared" si="1043"/>
        <v>0</v>
      </c>
      <c r="V1329" s="35">
        <f t="shared" ref="T1329:Y1331" si="1044">V1330</f>
        <v>0</v>
      </c>
      <c r="W1329" s="35">
        <f t="shared" si="1044"/>
        <v>0</v>
      </c>
      <c r="X1329" s="35">
        <f t="shared" si="1044"/>
        <v>31360</v>
      </c>
      <c r="Y1329" s="35">
        <f t="shared" si="1044"/>
        <v>0</v>
      </c>
    </row>
    <row r="1330" spans="1:25" s="112" customFormat="1" ht="18.75">
      <c r="A1330" s="61" t="s">
        <v>709</v>
      </c>
      <c r="B1330" s="33" t="s">
        <v>172</v>
      </c>
      <c r="C1330" s="33" t="s">
        <v>51</v>
      </c>
      <c r="D1330" s="38" t="s">
        <v>710</v>
      </c>
      <c r="E1330" s="33"/>
      <c r="F1330" s="35">
        <f t="shared" si="1043"/>
        <v>31360</v>
      </c>
      <c r="G1330" s="35">
        <f t="shared" si="1043"/>
        <v>0</v>
      </c>
      <c r="H1330" s="35">
        <f t="shared" si="1043"/>
        <v>0</v>
      </c>
      <c r="I1330" s="35">
        <f t="shared" si="1043"/>
        <v>0</v>
      </c>
      <c r="J1330" s="35">
        <f t="shared" si="1043"/>
        <v>0</v>
      </c>
      <c r="K1330" s="35">
        <f t="shared" si="1043"/>
        <v>0</v>
      </c>
      <c r="L1330" s="35">
        <f t="shared" si="1043"/>
        <v>31360</v>
      </c>
      <c r="M1330" s="35">
        <f t="shared" si="1043"/>
        <v>0</v>
      </c>
      <c r="N1330" s="35">
        <f t="shared" si="1043"/>
        <v>0</v>
      </c>
      <c r="O1330" s="35">
        <f t="shared" si="1043"/>
        <v>0</v>
      </c>
      <c r="P1330" s="35">
        <f t="shared" si="1043"/>
        <v>0</v>
      </c>
      <c r="Q1330" s="35">
        <f t="shared" si="1043"/>
        <v>0</v>
      </c>
      <c r="R1330" s="35">
        <f t="shared" si="1043"/>
        <v>31360</v>
      </c>
      <c r="S1330" s="35">
        <f t="shared" si="1043"/>
        <v>0</v>
      </c>
      <c r="T1330" s="35">
        <f t="shared" si="1044"/>
        <v>0</v>
      </c>
      <c r="U1330" s="35">
        <f t="shared" si="1044"/>
        <v>0</v>
      </c>
      <c r="V1330" s="35">
        <f t="shared" si="1044"/>
        <v>0</v>
      </c>
      <c r="W1330" s="35">
        <f t="shared" si="1044"/>
        <v>0</v>
      </c>
      <c r="X1330" s="35">
        <f t="shared" si="1044"/>
        <v>31360</v>
      </c>
      <c r="Y1330" s="35">
        <f t="shared" si="1044"/>
        <v>0</v>
      </c>
    </row>
    <row r="1331" spans="1:25" s="112" customFormat="1" ht="33.75">
      <c r="A1331" s="61" t="s">
        <v>273</v>
      </c>
      <c r="B1331" s="33" t="s">
        <v>172</v>
      </c>
      <c r="C1331" s="33" t="s">
        <v>51</v>
      </c>
      <c r="D1331" s="38" t="s">
        <v>710</v>
      </c>
      <c r="E1331" s="40">
        <v>400</v>
      </c>
      <c r="F1331" s="35">
        <f t="shared" si="1043"/>
        <v>31360</v>
      </c>
      <c r="G1331" s="35">
        <f t="shared" si="1043"/>
        <v>0</v>
      </c>
      <c r="H1331" s="35">
        <f t="shared" si="1043"/>
        <v>0</v>
      </c>
      <c r="I1331" s="35">
        <f t="shared" si="1043"/>
        <v>0</v>
      </c>
      <c r="J1331" s="35">
        <f t="shared" si="1043"/>
        <v>0</v>
      </c>
      <c r="K1331" s="35">
        <f t="shared" si="1043"/>
        <v>0</v>
      </c>
      <c r="L1331" s="35">
        <f t="shared" si="1043"/>
        <v>31360</v>
      </c>
      <c r="M1331" s="35">
        <f t="shared" si="1043"/>
        <v>0</v>
      </c>
      <c r="N1331" s="35">
        <f t="shared" si="1043"/>
        <v>0</v>
      </c>
      <c r="O1331" s="35">
        <f t="shared" si="1043"/>
        <v>0</v>
      </c>
      <c r="P1331" s="35">
        <f t="shared" si="1043"/>
        <v>0</v>
      </c>
      <c r="Q1331" s="35">
        <f t="shared" si="1043"/>
        <v>0</v>
      </c>
      <c r="R1331" s="35">
        <f t="shared" si="1043"/>
        <v>31360</v>
      </c>
      <c r="S1331" s="35">
        <f t="shared" si="1043"/>
        <v>0</v>
      </c>
      <c r="T1331" s="35">
        <f t="shared" si="1044"/>
        <v>0</v>
      </c>
      <c r="U1331" s="35">
        <f t="shared" si="1044"/>
        <v>0</v>
      </c>
      <c r="V1331" s="35">
        <f t="shared" si="1044"/>
        <v>0</v>
      </c>
      <c r="W1331" s="35">
        <f t="shared" si="1044"/>
        <v>0</v>
      </c>
      <c r="X1331" s="35">
        <f t="shared" si="1044"/>
        <v>31360</v>
      </c>
      <c r="Y1331" s="35">
        <f t="shared" si="1044"/>
        <v>0</v>
      </c>
    </row>
    <row r="1332" spans="1:25" s="112" customFormat="1" ht="18.75">
      <c r="A1332" s="61" t="s">
        <v>271</v>
      </c>
      <c r="B1332" s="33" t="s">
        <v>172</v>
      </c>
      <c r="C1332" s="33" t="s">
        <v>51</v>
      </c>
      <c r="D1332" s="38" t="s">
        <v>710</v>
      </c>
      <c r="E1332" s="40">
        <v>410</v>
      </c>
      <c r="F1332" s="35">
        <v>31360</v>
      </c>
      <c r="G1332" s="35"/>
      <c r="H1332" s="36"/>
      <c r="I1332" s="36"/>
      <c r="J1332" s="36"/>
      <c r="K1332" s="37"/>
      <c r="L1332" s="35">
        <f>F1332+H1332+I1332+J1332+K1332</f>
        <v>31360</v>
      </c>
      <c r="M1332" s="35">
        <f>G1332+K1332</f>
        <v>0</v>
      </c>
      <c r="N1332" s="36"/>
      <c r="O1332" s="36"/>
      <c r="P1332" s="36"/>
      <c r="Q1332" s="37"/>
      <c r="R1332" s="35">
        <f>L1332+N1332+O1332+P1332+Q1332</f>
        <v>31360</v>
      </c>
      <c r="S1332" s="35">
        <f>M1332+Q1332</f>
        <v>0</v>
      </c>
      <c r="T1332" s="36"/>
      <c r="U1332" s="36"/>
      <c r="V1332" s="36"/>
      <c r="W1332" s="37"/>
      <c r="X1332" s="35">
        <f>R1332+T1332+U1332+V1332+W1332</f>
        <v>31360</v>
      </c>
      <c r="Y1332" s="35">
        <f>S1332+W1332</f>
        <v>0</v>
      </c>
    </row>
    <row r="1333" spans="1:25" s="126" customFormat="1" ht="66.75" hidden="1">
      <c r="A1333" s="61" t="s">
        <v>711</v>
      </c>
      <c r="B1333" s="33" t="s">
        <v>676</v>
      </c>
      <c r="C1333" s="33" t="s">
        <v>697</v>
      </c>
      <c r="D1333" s="40" t="s">
        <v>712</v>
      </c>
      <c r="E1333" s="33"/>
      <c r="F1333" s="35">
        <f>F1334</f>
        <v>0</v>
      </c>
      <c r="G1333" s="35">
        <f>G1334</f>
        <v>0</v>
      </c>
      <c r="H1333" s="56">
        <f t="shared" ref="H1333:W1334" si="1045">H1334</f>
        <v>0</v>
      </c>
      <c r="I1333" s="56">
        <f t="shared" si="1045"/>
        <v>0</v>
      </c>
      <c r="J1333" s="56">
        <f t="shared" si="1045"/>
        <v>0</v>
      </c>
      <c r="K1333" s="56">
        <f t="shared" si="1045"/>
        <v>0</v>
      </c>
      <c r="L1333" s="56">
        <f t="shared" si="1045"/>
        <v>0</v>
      </c>
      <c r="M1333" s="56">
        <f t="shared" si="1045"/>
        <v>0</v>
      </c>
      <c r="N1333" s="56">
        <f t="shared" si="1045"/>
        <v>0</v>
      </c>
      <c r="O1333" s="56">
        <f t="shared" si="1045"/>
        <v>0</v>
      </c>
      <c r="P1333" s="56">
        <f t="shared" si="1045"/>
        <v>0</v>
      </c>
      <c r="Q1333" s="56">
        <f t="shared" si="1045"/>
        <v>0</v>
      </c>
      <c r="R1333" s="56">
        <f t="shared" si="1045"/>
        <v>0</v>
      </c>
      <c r="S1333" s="56">
        <f t="shared" si="1045"/>
        <v>0</v>
      </c>
      <c r="T1333" s="56">
        <f t="shared" si="1045"/>
        <v>0</v>
      </c>
      <c r="U1333" s="56">
        <f t="shared" si="1045"/>
        <v>0</v>
      </c>
      <c r="V1333" s="56">
        <f t="shared" si="1045"/>
        <v>0</v>
      </c>
      <c r="W1333" s="56">
        <f t="shared" si="1045"/>
        <v>0</v>
      </c>
      <c r="X1333" s="56">
        <f t="shared" ref="T1333:Y1334" si="1046">X1334</f>
        <v>0</v>
      </c>
      <c r="Y1333" s="56">
        <f t="shared" si="1046"/>
        <v>0</v>
      </c>
    </row>
    <row r="1334" spans="1:25" s="126" customFormat="1" ht="33.75" hidden="1">
      <c r="A1334" s="61" t="s">
        <v>44</v>
      </c>
      <c r="B1334" s="33" t="s">
        <v>676</v>
      </c>
      <c r="C1334" s="33" t="s">
        <v>697</v>
      </c>
      <c r="D1334" s="40" t="s">
        <v>712</v>
      </c>
      <c r="E1334" s="40">
        <v>300</v>
      </c>
      <c r="F1334" s="35">
        <f>F1335</f>
        <v>0</v>
      </c>
      <c r="G1334" s="35">
        <f>G1335</f>
        <v>0</v>
      </c>
      <c r="H1334" s="56">
        <f t="shared" si="1045"/>
        <v>0</v>
      </c>
      <c r="I1334" s="56">
        <f t="shared" si="1045"/>
        <v>0</v>
      </c>
      <c r="J1334" s="56">
        <f t="shared" si="1045"/>
        <v>0</v>
      </c>
      <c r="K1334" s="56">
        <f t="shared" si="1045"/>
        <v>0</v>
      </c>
      <c r="L1334" s="56">
        <f t="shared" si="1045"/>
        <v>0</v>
      </c>
      <c r="M1334" s="56">
        <f t="shared" si="1045"/>
        <v>0</v>
      </c>
      <c r="N1334" s="56">
        <f t="shared" si="1045"/>
        <v>0</v>
      </c>
      <c r="O1334" s="56">
        <f t="shared" si="1045"/>
        <v>0</v>
      </c>
      <c r="P1334" s="56">
        <f t="shared" si="1045"/>
        <v>0</v>
      </c>
      <c r="Q1334" s="56">
        <f t="shared" si="1045"/>
        <v>0</v>
      </c>
      <c r="R1334" s="56">
        <f t="shared" si="1045"/>
        <v>0</v>
      </c>
      <c r="S1334" s="56">
        <f t="shared" si="1045"/>
        <v>0</v>
      </c>
      <c r="T1334" s="56">
        <f t="shared" si="1046"/>
        <v>0</v>
      </c>
      <c r="U1334" s="56">
        <f t="shared" si="1046"/>
        <v>0</v>
      </c>
      <c r="V1334" s="56">
        <f t="shared" si="1046"/>
        <v>0</v>
      </c>
      <c r="W1334" s="56">
        <f t="shared" si="1046"/>
        <v>0</v>
      </c>
      <c r="X1334" s="56">
        <f t="shared" si="1046"/>
        <v>0</v>
      </c>
      <c r="Y1334" s="56">
        <f t="shared" si="1046"/>
        <v>0</v>
      </c>
    </row>
    <row r="1335" spans="1:25" s="105" customFormat="1" ht="33.75" hidden="1">
      <c r="A1335" s="63" t="s">
        <v>45</v>
      </c>
      <c r="B1335" s="64" t="s">
        <v>676</v>
      </c>
      <c r="C1335" s="64" t="s">
        <v>697</v>
      </c>
      <c r="D1335" s="66" t="s">
        <v>712</v>
      </c>
      <c r="E1335" s="66">
        <v>320</v>
      </c>
      <c r="F1335" s="56"/>
      <c r="G1335" s="56"/>
      <c r="H1335" s="56"/>
      <c r="I1335" s="56"/>
      <c r="J1335" s="56"/>
      <c r="K1335" s="56"/>
      <c r="L1335" s="56">
        <f>F1335+H1335+I1335+J1335+K1335</f>
        <v>0</v>
      </c>
      <c r="M1335" s="56">
        <f>G1335+K1335</f>
        <v>0</v>
      </c>
      <c r="N1335" s="56"/>
      <c r="O1335" s="56"/>
      <c r="P1335" s="56"/>
      <c r="Q1335" s="56"/>
      <c r="R1335" s="56">
        <f>L1335+N1335+O1335+P1335+Q1335</f>
        <v>0</v>
      </c>
      <c r="S1335" s="56">
        <f>M1335+Q1335</f>
        <v>0</v>
      </c>
      <c r="T1335" s="56"/>
      <c r="U1335" s="56"/>
      <c r="V1335" s="56"/>
      <c r="W1335" s="56"/>
      <c r="X1335" s="56">
        <f>R1335+T1335+U1335+V1335+W1335</f>
        <v>0</v>
      </c>
      <c r="Y1335" s="56">
        <f>S1335+W1335</f>
        <v>0</v>
      </c>
    </row>
    <row r="1336" spans="1:25" s="126" customFormat="1" ht="99.75" hidden="1">
      <c r="A1336" s="61" t="s">
        <v>713</v>
      </c>
      <c r="B1336" s="33" t="s">
        <v>172</v>
      </c>
      <c r="C1336" s="33" t="s">
        <v>51</v>
      </c>
      <c r="D1336" s="40" t="s">
        <v>714</v>
      </c>
      <c r="E1336" s="33"/>
      <c r="F1336" s="35">
        <f>F1337</f>
        <v>0</v>
      </c>
      <c r="G1336" s="35">
        <f>G1337</f>
        <v>0</v>
      </c>
      <c r="H1336" s="56">
        <f t="shared" ref="H1336:W1337" si="1047">H1337</f>
        <v>0</v>
      </c>
      <c r="I1336" s="56">
        <f t="shared" si="1047"/>
        <v>0</v>
      </c>
      <c r="J1336" s="56">
        <f t="shared" si="1047"/>
        <v>0</v>
      </c>
      <c r="K1336" s="56">
        <f t="shared" si="1047"/>
        <v>0</v>
      </c>
      <c r="L1336" s="56">
        <f t="shared" si="1047"/>
        <v>0</v>
      </c>
      <c r="M1336" s="56">
        <f t="shared" si="1047"/>
        <v>0</v>
      </c>
      <c r="N1336" s="56">
        <f t="shared" si="1047"/>
        <v>0</v>
      </c>
      <c r="O1336" s="56">
        <f t="shared" si="1047"/>
        <v>0</v>
      </c>
      <c r="P1336" s="56">
        <f t="shared" si="1047"/>
        <v>0</v>
      </c>
      <c r="Q1336" s="56">
        <f t="shared" si="1047"/>
        <v>0</v>
      </c>
      <c r="R1336" s="56">
        <f t="shared" si="1047"/>
        <v>0</v>
      </c>
      <c r="S1336" s="56">
        <f t="shared" si="1047"/>
        <v>0</v>
      </c>
      <c r="T1336" s="56">
        <f t="shared" si="1047"/>
        <v>0</v>
      </c>
      <c r="U1336" s="56">
        <f t="shared" si="1047"/>
        <v>0</v>
      </c>
      <c r="V1336" s="56">
        <f t="shared" si="1047"/>
        <v>0</v>
      </c>
      <c r="W1336" s="56">
        <f t="shared" si="1047"/>
        <v>0</v>
      </c>
      <c r="X1336" s="56">
        <f t="shared" ref="T1336:Y1337" si="1048">X1337</f>
        <v>0</v>
      </c>
      <c r="Y1336" s="56">
        <f t="shared" si="1048"/>
        <v>0</v>
      </c>
    </row>
    <row r="1337" spans="1:25" s="126" customFormat="1" ht="33.75" hidden="1">
      <c r="A1337" s="61" t="s">
        <v>507</v>
      </c>
      <c r="B1337" s="33" t="s">
        <v>172</v>
      </c>
      <c r="C1337" s="33" t="s">
        <v>51</v>
      </c>
      <c r="D1337" s="40" t="s">
        <v>714</v>
      </c>
      <c r="E1337" s="40">
        <v>400</v>
      </c>
      <c r="F1337" s="35">
        <f>F1338</f>
        <v>0</v>
      </c>
      <c r="G1337" s="35">
        <f>G1338</f>
        <v>0</v>
      </c>
      <c r="H1337" s="56">
        <f t="shared" si="1047"/>
        <v>0</v>
      </c>
      <c r="I1337" s="56">
        <f t="shared" si="1047"/>
        <v>0</v>
      </c>
      <c r="J1337" s="56">
        <f t="shared" si="1047"/>
        <v>0</v>
      </c>
      <c r="K1337" s="56">
        <f t="shared" si="1047"/>
        <v>0</v>
      </c>
      <c r="L1337" s="56">
        <f t="shared" si="1047"/>
        <v>0</v>
      </c>
      <c r="M1337" s="56">
        <f t="shared" si="1047"/>
        <v>0</v>
      </c>
      <c r="N1337" s="56">
        <f t="shared" si="1047"/>
        <v>0</v>
      </c>
      <c r="O1337" s="56">
        <f t="shared" si="1047"/>
        <v>0</v>
      </c>
      <c r="P1337" s="56">
        <f t="shared" si="1047"/>
        <v>0</v>
      </c>
      <c r="Q1337" s="56">
        <f t="shared" si="1047"/>
        <v>0</v>
      </c>
      <c r="R1337" s="56">
        <f t="shared" si="1047"/>
        <v>0</v>
      </c>
      <c r="S1337" s="56">
        <f t="shared" si="1047"/>
        <v>0</v>
      </c>
      <c r="T1337" s="56">
        <f t="shared" si="1048"/>
        <v>0</v>
      </c>
      <c r="U1337" s="56">
        <f t="shared" si="1048"/>
        <v>0</v>
      </c>
      <c r="V1337" s="56">
        <f t="shared" si="1048"/>
        <v>0</v>
      </c>
      <c r="W1337" s="56">
        <f t="shared" si="1048"/>
        <v>0</v>
      </c>
      <c r="X1337" s="56">
        <f t="shared" si="1048"/>
        <v>0</v>
      </c>
      <c r="Y1337" s="56">
        <f t="shared" si="1048"/>
        <v>0</v>
      </c>
    </row>
    <row r="1338" spans="1:25" s="105" customFormat="1" ht="18.75" hidden="1">
      <c r="A1338" s="63" t="s">
        <v>271</v>
      </c>
      <c r="B1338" s="64" t="s">
        <v>172</v>
      </c>
      <c r="C1338" s="64" t="s">
        <v>51</v>
      </c>
      <c r="D1338" s="66" t="s">
        <v>714</v>
      </c>
      <c r="E1338" s="66">
        <v>410</v>
      </c>
      <c r="F1338" s="56"/>
      <c r="G1338" s="56"/>
      <c r="H1338" s="56"/>
      <c r="I1338" s="56"/>
      <c r="J1338" s="56"/>
      <c r="K1338" s="56"/>
      <c r="L1338" s="56">
        <f>F1338+H1338+I1338+J1338+K1338</f>
        <v>0</v>
      </c>
      <c r="M1338" s="56">
        <f>G1338+K1338</f>
        <v>0</v>
      </c>
      <c r="N1338" s="56"/>
      <c r="O1338" s="56"/>
      <c r="P1338" s="56"/>
      <c r="Q1338" s="56"/>
      <c r="R1338" s="56">
        <f>L1338+N1338+O1338+P1338+Q1338</f>
        <v>0</v>
      </c>
      <c r="S1338" s="56">
        <f>M1338+Q1338</f>
        <v>0</v>
      </c>
      <c r="T1338" s="56"/>
      <c r="U1338" s="56"/>
      <c r="V1338" s="56"/>
      <c r="W1338" s="56"/>
      <c r="X1338" s="56">
        <f>R1338+T1338+U1338+V1338+W1338</f>
        <v>0</v>
      </c>
      <c r="Y1338" s="56">
        <f>S1338+W1338</f>
        <v>0</v>
      </c>
    </row>
    <row r="1339" spans="1:25" s="126" customFormat="1" ht="66.75" hidden="1">
      <c r="A1339" s="61" t="s">
        <v>715</v>
      </c>
      <c r="B1339" s="33" t="s">
        <v>676</v>
      </c>
      <c r="C1339" s="33" t="s">
        <v>697</v>
      </c>
      <c r="D1339" s="38" t="s">
        <v>716</v>
      </c>
      <c r="E1339" s="33"/>
      <c r="F1339" s="106"/>
      <c r="G1339" s="106"/>
      <c r="H1339" s="129"/>
      <c r="I1339" s="129"/>
      <c r="J1339" s="129"/>
      <c r="K1339" s="129"/>
      <c r="L1339" s="129"/>
      <c r="M1339" s="129"/>
      <c r="N1339" s="129"/>
      <c r="O1339" s="129"/>
      <c r="P1339" s="129"/>
      <c r="Q1339" s="129"/>
      <c r="R1339" s="129"/>
      <c r="S1339" s="129"/>
      <c r="T1339" s="129"/>
      <c r="U1339" s="129"/>
      <c r="V1339" s="129"/>
      <c r="W1339" s="129"/>
      <c r="X1339" s="129"/>
      <c r="Y1339" s="129"/>
    </row>
    <row r="1340" spans="1:25" s="126" customFormat="1" ht="33.75" hidden="1">
      <c r="A1340" s="61" t="s">
        <v>507</v>
      </c>
      <c r="B1340" s="33" t="s">
        <v>676</v>
      </c>
      <c r="C1340" s="33" t="s">
        <v>697</v>
      </c>
      <c r="D1340" s="38" t="s">
        <v>716</v>
      </c>
      <c r="E1340" s="40">
        <v>400</v>
      </c>
      <c r="F1340" s="106"/>
      <c r="G1340" s="106"/>
      <c r="H1340" s="129"/>
      <c r="I1340" s="129"/>
      <c r="J1340" s="129"/>
      <c r="K1340" s="129"/>
      <c r="L1340" s="129"/>
      <c r="M1340" s="129"/>
      <c r="N1340" s="129"/>
      <c r="O1340" s="129"/>
      <c r="P1340" s="129"/>
      <c r="Q1340" s="129"/>
      <c r="R1340" s="129"/>
      <c r="S1340" s="129"/>
      <c r="T1340" s="129"/>
      <c r="U1340" s="129"/>
      <c r="V1340" s="129"/>
      <c r="W1340" s="129"/>
      <c r="X1340" s="129"/>
      <c r="Y1340" s="129"/>
    </row>
    <row r="1341" spans="1:25" s="105" customFormat="1" ht="18.75" hidden="1">
      <c r="A1341" s="63" t="s">
        <v>271</v>
      </c>
      <c r="B1341" s="64" t="s">
        <v>676</v>
      </c>
      <c r="C1341" s="64" t="s">
        <v>697</v>
      </c>
      <c r="D1341" s="73" t="s">
        <v>716</v>
      </c>
      <c r="E1341" s="66">
        <v>410</v>
      </c>
      <c r="F1341" s="129"/>
      <c r="G1341" s="129"/>
      <c r="H1341" s="56"/>
      <c r="I1341" s="56"/>
      <c r="J1341" s="56"/>
      <c r="K1341" s="56"/>
      <c r="L1341" s="56">
        <f>F1341+H1341+I1341+J1341+K1341</f>
        <v>0</v>
      </c>
      <c r="M1341" s="56">
        <f>G1341+K1341</f>
        <v>0</v>
      </c>
      <c r="N1341" s="56"/>
      <c r="O1341" s="56"/>
      <c r="P1341" s="56"/>
      <c r="Q1341" s="56"/>
      <c r="R1341" s="56">
        <f>L1341+N1341+O1341+P1341+Q1341</f>
        <v>0</v>
      </c>
      <c r="S1341" s="56">
        <f>M1341+Q1341</f>
        <v>0</v>
      </c>
      <c r="T1341" s="56"/>
      <c r="U1341" s="56"/>
      <c r="V1341" s="56"/>
      <c r="W1341" s="56"/>
      <c r="X1341" s="56">
        <f>R1341+T1341+U1341+V1341+W1341</f>
        <v>0</v>
      </c>
      <c r="Y1341" s="56">
        <f>S1341+W1341</f>
        <v>0</v>
      </c>
    </row>
    <row r="1342" spans="1:25" s="112" customFormat="1" ht="66.75">
      <c r="A1342" s="61" t="s">
        <v>715</v>
      </c>
      <c r="B1342" s="33" t="s">
        <v>676</v>
      </c>
      <c r="C1342" s="33" t="s">
        <v>697</v>
      </c>
      <c r="D1342" s="38" t="s">
        <v>717</v>
      </c>
      <c r="E1342" s="33"/>
      <c r="F1342" s="35">
        <f>F1343</f>
        <v>119343</v>
      </c>
      <c r="G1342" s="35">
        <f>G1343</f>
        <v>119343</v>
      </c>
      <c r="H1342" s="35">
        <f t="shared" ref="H1342:W1343" si="1049">H1343</f>
        <v>0</v>
      </c>
      <c r="I1342" s="35">
        <f t="shared" si="1049"/>
        <v>0</v>
      </c>
      <c r="J1342" s="35">
        <f t="shared" si="1049"/>
        <v>0</v>
      </c>
      <c r="K1342" s="35">
        <f t="shared" si="1049"/>
        <v>0</v>
      </c>
      <c r="L1342" s="35">
        <f t="shared" si="1049"/>
        <v>119343</v>
      </c>
      <c r="M1342" s="35">
        <f t="shared" si="1049"/>
        <v>119343</v>
      </c>
      <c r="N1342" s="35">
        <f t="shared" si="1049"/>
        <v>0</v>
      </c>
      <c r="O1342" s="35">
        <f t="shared" si="1049"/>
        <v>0</v>
      </c>
      <c r="P1342" s="35">
        <f t="shared" si="1049"/>
        <v>0</v>
      </c>
      <c r="Q1342" s="35">
        <f t="shared" si="1049"/>
        <v>0</v>
      </c>
      <c r="R1342" s="35">
        <f t="shared" si="1049"/>
        <v>119343</v>
      </c>
      <c r="S1342" s="35">
        <f t="shared" si="1049"/>
        <v>119343</v>
      </c>
      <c r="T1342" s="35">
        <f t="shared" si="1049"/>
        <v>0</v>
      </c>
      <c r="U1342" s="35">
        <f t="shared" si="1049"/>
        <v>0</v>
      </c>
      <c r="V1342" s="35">
        <f t="shared" si="1049"/>
        <v>0</v>
      </c>
      <c r="W1342" s="35">
        <f t="shared" si="1049"/>
        <v>0</v>
      </c>
      <c r="X1342" s="35">
        <f t="shared" ref="T1342:Y1343" si="1050">X1343</f>
        <v>119343</v>
      </c>
      <c r="Y1342" s="35">
        <f t="shared" si="1050"/>
        <v>119343</v>
      </c>
    </row>
    <row r="1343" spans="1:25" s="112" customFormat="1" ht="33.75">
      <c r="A1343" s="61" t="s">
        <v>273</v>
      </c>
      <c r="B1343" s="33" t="s">
        <v>676</v>
      </c>
      <c r="C1343" s="33" t="s">
        <v>697</v>
      </c>
      <c r="D1343" s="38" t="s">
        <v>717</v>
      </c>
      <c r="E1343" s="40">
        <v>400</v>
      </c>
      <c r="F1343" s="35">
        <f>F1344</f>
        <v>119343</v>
      </c>
      <c r="G1343" s="35">
        <f>G1344</f>
        <v>119343</v>
      </c>
      <c r="H1343" s="35">
        <f t="shared" si="1049"/>
        <v>0</v>
      </c>
      <c r="I1343" s="35">
        <f t="shared" si="1049"/>
        <v>0</v>
      </c>
      <c r="J1343" s="35">
        <f t="shared" si="1049"/>
        <v>0</v>
      </c>
      <c r="K1343" s="35">
        <f t="shared" si="1049"/>
        <v>0</v>
      </c>
      <c r="L1343" s="35">
        <f t="shared" si="1049"/>
        <v>119343</v>
      </c>
      <c r="M1343" s="35">
        <f t="shared" si="1049"/>
        <v>119343</v>
      </c>
      <c r="N1343" s="35">
        <f t="shared" si="1049"/>
        <v>0</v>
      </c>
      <c r="O1343" s="35">
        <f t="shared" si="1049"/>
        <v>0</v>
      </c>
      <c r="P1343" s="35">
        <f t="shared" si="1049"/>
        <v>0</v>
      </c>
      <c r="Q1343" s="35">
        <f t="shared" si="1049"/>
        <v>0</v>
      </c>
      <c r="R1343" s="35">
        <f t="shared" si="1049"/>
        <v>119343</v>
      </c>
      <c r="S1343" s="35">
        <f t="shared" si="1049"/>
        <v>119343</v>
      </c>
      <c r="T1343" s="35">
        <f t="shared" si="1050"/>
        <v>0</v>
      </c>
      <c r="U1343" s="35">
        <f t="shared" si="1050"/>
        <v>0</v>
      </c>
      <c r="V1343" s="35">
        <f t="shared" si="1050"/>
        <v>0</v>
      </c>
      <c r="W1343" s="35">
        <f t="shared" si="1050"/>
        <v>0</v>
      </c>
      <c r="X1343" s="35">
        <f t="shared" si="1050"/>
        <v>119343</v>
      </c>
      <c r="Y1343" s="35">
        <f t="shared" si="1050"/>
        <v>119343</v>
      </c>
    </row>
    <row r="1344" spans="1:25" s="112" customFormat="1" ht="18.75">
      <c r="A1344" s="61" t="s">
        <v>271</v>
      </c>
      <c r="B1344" s="33" t="s">
        <v>676</v>
      </c>
      <c r="C1344" s="33" t="s">
        <v>697</v>
      </c>
      <c r="D1344" s="38" t="s">
        <v>717</v>
      </c>
      <c r="E1344" s="40">
        <v>410</v>
      </c>
      <c r="F1344" s="35">
        <v>119343</v>
      </c>
      <c r="G1344" s="35">
        <v>119343</v>
      </c>
      <c r="H1344" s="36"/>
      <c r="I1344" s="36"/>
      <c r="J1344" s="36"/>
      <c r="K1344" s="37"/>
      <c r="L1344" s="35">
        <f>F1344+H1344+I1344+J1344+K1344</f>
        <v>119343</v>
      </c>
      <c r="M1344" s="35">
        <f>G1344+K1344</f>
        <v>119343</v>
      </c>
      <c r="N1344" s="36"/>
      <c r="O1344" s="36"/>
      <c r="P1344" s="36"/>
      <c r="Q1344" s="37"/>
      <c r="R1344" s="35">
        <f>L1344+N1344+O1344+P1344+Q1344</f>
        <v>119343</v>
      </c>
      <c r="S1344" s="35">
        <f>M1344+Q1344</f>
        <v>119343</v>
      </c>
      <c r="T1344" s="36"/>
      <c r="U1344" s="36"/>
      <c r="V1344" s="36"/>
      <c r="W1344" s="37"/>
      <c r="X1344" s="35">
        <f>R1344+T1344+U1344+V1344+W1344</f>
        <v>119343</v>
      </c>
      <c r="Y1344" s="35">
        <f>S1344+W1344</f>
        <v>119343</v>
      </c>
    </row>
    <row r="1345" spans="1:25" s="31" customFormat="1" ht="18.75">
      <c r="A1345" s="61"/>
      <c r="B1345" s="33"/>
      <c r="C1345" s="33"/>
      <c r="D1345" s="38"/>
      <c r="E1345" s="33"/>
      <c r="F1345" s="35"/>
      <c r="G1345" s="35"/>
      <c r="H1345" s="35"/>
      <c r="I1345" s="35"/>
      <c r="J1345" s="35"/>
      <c r="K1345" s="35"/>
      <c r="L1345" s="35"/>
      <c r="M1345" s="35"/>
      <c r="N1345" s="35"/>
      <c r="O1345" s="35"/>
      <c r="P1345" s="35"/>
      <c r="Q1345" s="35"/>
      <c r="R1345" s="35">
        <v>0</v>
      </c>
      <c r="S1345" s="35"/>
      <c r="T1345" s="35"/>
      <c r="U1345" s="35"/>
      <c r="V1345" s="35"/>
      <c r="W1345" s="35"/>
      <c r="X1345" s="35">
        <v>0</v>
      </c>
      <c r="Y1345" s="35"/>
    </row>
    <row r="1346" spans="1:25" s="158" customFormat="1" ht="37.5">
      <c r="A1346" s="25" t="s">
        <v>718</v>
      </c>
      <c r="B1346" s="26" t="s">
        <v>172</v>
      </c>
      <c r="C1346" s="26" t="s">
        <v>72</v>
      </c>
      <c r="D1346" s="44"/>
      <c r="E1346" s="26"/>
      <c r="F1346" s="28">
        <f>F1347+F1369</f>
        <v>52260</v>
      </c>
      <c r="G1346" s="28">
        <f>G1347+G1369</f>
        <v>0</v>
      </c>
      <c r="H1346" s="28">
        <f t="shared" ref="H1346:M1346" si="1051">H1347+H1369</f>
        <v>0</v>
      </c>
      <c r="I1346" s="28">
        <f t="shared" si="1051"/>
        <v>0</v>
      </c>
      <c r="J1346" s="28">
        <f t="shared" si="1051"/>
        <v>0</v>
      </c>
      <c r="K1346" s="28">
        <f t="shared" si="1051"/>
        <v>0</v>
      </c>
      <c r="L1346" s="28">
        <f t="shared" si="1051"/>
        <v>52260</v>
      </c>
      <c r="M1346" s="28">
        <f t="shared" si="1051"/>
        <v>0</v>
      </c>
      <c r="N1346" s="28">
        <f t="shared" ref="N1346:S1346" si="1052">N1347+N1369</f>
        <v>0</v>
      </c>
      <c r="O1346" s="28">
        <f t="shared" si="1052"/>
        <v>0</v>
      </c>
      <c r="P1346" s="28">
        <f t="shared" si="1052"/>
        <v>0</v>
      </c>
      <c r="Q1346" s="28">
        <f t="shared" si="1052"/>
        <v>0</v>
      </c>
      <c r="R1346" s="28">
        <f t="shared" si="1052"/>
        <v>52260</v>
      </c>
      <c r="S1346" s="28">
        <f t="shared" si="1052"/>
        <v>0</v>
      </c>
      <c r="T1346" s="28">
        <f t="shared" ref="T1346:Y1346" si="1053">T1347+T1369</f>
        <v>0</v>
      </c>
      <c r="U1346" s="28">
        <f t="shared" si="1053"/>
        <v>0</v>
      </c>
      <c r="V1346" s="28">
        <f t="shared" si="1053"/>
        <v>0</v>
      </c>
      <c r="W1346" s="28">
        <f t="shared" si="1053"/>
        <v>0</v>
      </c>
      <c r="X1346" s="28">
        <f t="shared" si="1053"/>
        <v>52260</v>
      </c>
      <c r="Y1346" s="28">
        <f t="shared" si="1053"/>
        <v>0</v>
      </c>
    </row>
    <row r="1347" spans="1:25" s="158" customFormat="1" ht="49.5">
      <c r="A1347" s="42" t="s">
        <v>607</v>
      </c>
      <c r="B1347" s="77" t="s">
        <v>172</v>
      </c>
      <c r="C1347" s="77" t="s">
        <v>72</v>
      </c>
      <c r="D1347" s="77" t="s">
        <v>608</v>
      </c>
      <c r="E1347" s="77"/>
      <c r="F1347" s="35">
        <f>F1348+F1365</f>
        <v>45165</v>
      </c>
      <c r="G1347" s="35">
        <f>G1348+G1365</f>
        <v>0</v>
      </c>
      <c r="H1347" s="35">
        <f t="shared" ref="H1347:M1347" si="1054">H1348+H1365</f>
        <v>0</v>
      </c>
      <c r="I1347" s="35">
        <f t="shared" si="1054"/>
        <v>0</v>
      </c>
      <c r="J1347" s="35">
        <f t="shared" si="1054"/>
        <v>0</v>
      </c>
      <c r="K1347" s="35">
        <f t="shared" si="1054"/>
        <v>0</v>
      </c>
      <c r="L1347" s="35">
        <f t="shared" si="1054"/>
        <v>45165</v>
      </c>
      <c r="M1347" s="35">
        <f t="shared" si="1054"/>
        <v>0</v>
      </c>
      <c r="N1347" s="35">
        <f t="shared" ref="N1347:S1347" si="1055">N1348+N1365</f>
        <v>0</v>
      </c>
      <c r="O1347" s="35">
        <f t="shared" si="1055"/>
        <v>0</v>
      </c>
      <c r="P1347" s="35">
        <f t="shared" si="1055"/>
        <v>0</v>
      </c>
      <c r="Q1347" s="35">
        <f t="shared" si="1055"/>
        <v>0</v>
      </c>
      <c r="R1347" s="35">
        <f t="shared" si="1055"/>
        <v>45165</v>
      </c>
      <c r="S1347" s="35">
        <f t="shared" si="1055"/>
        <v>0</v>
      </c>
      <c r="T1347" s="35">
        <f t="shared" ref="T1347:Y1347" si="1056">T1348+T1365</f>
        <v>0</v>
      </c>
      <c r="U1347" s="35">
        <f t="shared" si="1056"/>
        <v>0</v>
      </c>
      <c r="V1347" s="35">
        <f t="shared" si="1056"/>
        <v>0</v>
      </c>
      <c r="W1347" s="35">
        <f t="shared" si="1056"/>
        <v>0</v>
      </c>
      <c r="X1347" s="35">
        <f t="shared" si="1056"/>
        <v>45165</v>
      </c>
      <c r="Y1347" s="35">
        <f t="shared" si="1056"/>
        <v>0</v>
      </c>
    </row>
    <row r="1348" spans="1:25" s="158" customFormat="1" ht="16.5">
      <c r="A1348" s="42" t="s">
        <v>85</v>
      </c>
      <c r="B1348" s="77" t="s">
        <v>172</v>
      </c>
      <c r="C1348" s="77" t="s">
        <v>72</v>
      </c>
      <c r="D1348" s="77" t="s">
        <v>719</v>
      </c>
      <c r="E1348" s="77"/>
      <c r="F1348" s="35">
        <f>F1349+F1355+F1358+F1352</f>
        <v>2652</v>
      </c>
      <c r="G1348" s="35">
        <f>G1349+G1355+G1358+G1352</f>
        <v>0</v>
      </c>
      <c r="H1348" s="35">
        <f t="shared" ref="H1348:M1348" si="1057">H1349+H1355+H1358+H1352</f>
        <v>0</v>
      </c>
      <c r="I1348" s="35">
        <f t="shared" si="1057"/>
        <v>0</v>
      </c>
      <c r="J1348" s="35">
        <f t="shared" si="1057"/>
        <v>0</v>
      </c>
      <c r="K1348" s="35">
        <f t="shared" si="1057"/>
        <v>0</v>
      </c>
      <c r="L1348" s="35">
        <f t="shared" si="1057"/>
        <v>2652</v>
      </c>
      <c r="M1348" s="35">
        <f t="shared" si="1057"/>
        <v>0</v>
      </c>
      <c r="N1348" s="35">
        <f t="shared" ref="N1348:S1348" si="1058">N1349+N1355+N1358+N1352</f>
        <v>0</v>
      </c>
      <c r="O1348" s="35">
        <f t="shared" si="1058"/>
        <v>0</v>
      </c>
      <c r="P1348" s="35">
        <f t="shared" si="1058"/>
        <v>0</v>
      </c>
      <c r="Q1348" s="35">
        <f t="shared" si="1058"/>
        <v>0</v>
      </c>
      <c r="R1348" s="35">
        <f t="shared" si="1058"/>
        <v>2652</v>
      </c>
      <c r="S1348" s="35">
        <f t="shared" si="1058"/>
        <v>0</v>
      </c>
      <c r="T1348" s="35">
        <f t="shared" ref="T1348:Y1348" si="1059">T1349+T1355+T1358+T1352</f>
        <v>0</v>
      </c>
      <c r="U1348" s="35">
        <f t="shared" si="1059"/>
        <v>0</v>
      </c>
      <c r="V1348" s="35">
        <f t="shared" si="1059"/>
        <v>0</v>
      </c>
      <c r="W1348" s="35">
        <f t="shared" si="1059"/>
        <v>0</v>
      </c>
      <c r="X1348" s="35">
        <f t="shared" si="1059"/>
        <v>2652</v>
      </c>
      <c r="Y1348" s="35">
        <f t="shared" si="1059"/>
        <v>0</v>
      </c>
    </row>
    <row r="1349" spans="1:25" s="159" customFormat="1" ht="16.5" hidden="1">
      <c r="A1349" s="42" t="s">
        <v>453</v>
      </c>
      <c r="B1349" s="77" t="s">
        <v>172</v>
      </c>
      <c r="C1349" s="77" t="s">
        <v>72</v>
      </c>
      <c r="D1349" s="77" t="s">
        <v>720</v>
      </c>
      <c r="E1349" s="77"/>
      <c r="F1349" s="35">
        <f>F1350</f>
        <v>0</v>
      </c>
      <c r="G1349" s="35">
        <f>G1350</f>
        <v>0</v>
      </c>
      <c r="H1349" s="56">
        <f t="shared" ref="H1349:W1350" si="1060">H1350</f>
        <v>0</v>
      </c>
      <c r="I1349" s="56">
        <f t="shared" si="1060"/>
        <v>0</v>
      </c>
      <c r="J1349" s="56">
        <f t="shared" si="1060"/>
        <v>0</v>
      </c>
      <c r="K1349" s="56">
        <f t="shared" si="1060"/>
        <v>0</v>
      </c>
      <c r="L1349" s="56">
        <f t="shared" si="1060"/>
        <v>0</v>
      </c>
      <c r="M1349" s="56">
        <f t="shared" si="1060"/>
        <v>0</v>
      </c>
      <c r="N1349" s="56">
        <f t="shared" si="1060"/>
        <v>0</v>
      </c>
      <c r="O1349" s="56">
        <f t="shared" si="1060"/>
        <v>0</v>
      </c>
      <c r="P1349" s="56">
        <f t="shared" si="1060"/>
        <v>0</v>
      </c>
      <c r="Q1349" s="56">
        <f t="shared" si="1060"/>
        <v>0</v>
      </c>
      <c r="R1349" s="56">
        <f t="shared" si="1060"/>
        <v>0</v>
      </c>
      <c r="S1349" s="56">
        <f t="shared" si="1060"/>
        <v>0</v>
      </c>
      <c r="T1349" s="56">
        <f t="shared" si="1060"/>
        <v>0</v>
      </c>
      <c r="U1349" s="56">
        <f t="shared" si="1060"/>
        <v>0</v>
      </c>
      <c r="V1349" s="56">
        <f t="shared" si="1060"/>
        <v>0</v>
      </c>
      <c r="W1349" s="56">
        <f t="shared" si="1060"/>
        <v>0</v>
      </c>
      <c r="X1349" s="56">
        <f t="shared" ref="T1349:Y1350" si="1061">X1350</f>
        <v>0</v>
      </c>
      <c r="Y1349" s="56">
        <f t="shared" si="1061"/>
        <v>0</v>
      </c>
    </row>
    <row r="1350" spans="1:25" s="159" customFormat="1" ht="49.5" hidden="1">
      <c r="A1350" s="42" t="s">
        <v>99</v>
      </c>
      <c r="B1350" s="77" t="s">
        <v>172</v>
      </c>
      <c r="C1350" s="77" t="s">
        <v>72</v>
      </c>
      <c r="D1350" s="77" t="s">
        <v>720</v>
      </c>
      <c r="E1350" s="79">
        <v>600</v>
      </c>
      <c r="F1350" s="35">
        <f>F1351</f>
        <v>0</v>
      </c>
      <c r="G1350" s="35">
        <f>G1351</f>
        <v>0</v>
      </c>
      <c r="H1350" s="56">
        <f t="shared" si="1060"/>
        <v>0</v>
      </c>
      <c r="I1350" s="56">
        <f t="shared" si="1060"/>
        <v>0</v>
      </c>
      <c r="J1350" s="56">
        <f t="shared" si="1060"/>
        <v>0</v>
      </c>
      <c r="K1350" s="56">
        <f t="shared" si="1060"/>
        <v>0</v>
      </c>
      <c r="L1350" s="56">
        <f t="shared" si="1060"/>
        <v>0</v>
      </c>
      <c r="M1350" s="56">
        <f t="shared" si="1060"/>
        <v>0</v>
      </c>
      <c r="N1350" s="56">
        <f t="shared" si="1060"/>
        <v>0</v>
      </c>
      <c r="O1350" s="56">
        <f t="shared" si="1060"/>
        <v>0</v>
      </c>
      <c r="P1350" s="56">
        <f t="shared" si="1060"/>
        <v>0</v>
      </c>
      <c r="Q1350" s="56">
        <f t="shared" si="1060"/>
        <v>0</v>
      </c>
      <c r="R1350" s="56">
        <f t="shared" si="1060"/>
        <v>0</v>
      </c>
      <c r="S1350" s="56">
        <f t="shared" si="1060"/>
        <v>0</v>
      </c>
      <c r="T1350" s="56">
        <f t="shared" si="1061"/>
        <v>0</v>
      </c>
      <c r="U1350" s="56">
        <f t="shared" si="1061"/>
        <v>0</v>
      </c>
      <c r="V1350" s="56">
        <f t="shared" si="1061"/>
        <v>0</v>
      </c>
      <c r="W1350" s="56">
        <f t="shared" si="1061"/>
        <v>0</v>
      </c>
      <c r="X1350" s="56">
        <f t="shared" si="1061"/>
        <v>0</v>
      </c>
      <c r="Y1350" s="56">
        <f t="shared" si="1061"/>
        <v>0</v>
      </c>
    </row>
    <row r="1351" spans="1:25" s="174" customFormat="1" ht="16.5" hidden="1">
      <c r="A1351" s="80" t="s">
        <v>181</v>
      </c>
      <c r="B1351" s="81" t="s">
        <v>172</v>
      </c>
      <c r="C1351" s="81" t="s">
        <v>72</v>
      </c>
      <c r="D1351" s="81" t="s">
        <v>720</v>
      </c>
      <c r="E1351" s="82">
        <v>610</v>
      </c>
      <c r="F1351" s="56"/>
      <c r="G1351" s="56"/>
      <c r="H1351" s="56"/>
      <c r="I1351" s="56"/>
      <c r="J1351" s="56"/>
      <c r="K1351" s="56"/>
      <c r="L1351" s="56">
        <f>F1351+H1351+I1351+J1351+K1351</f>
        <v>0</v>
      </c>
      <c r="M1351" s="56">
        <f>G1351+K1351</f>
        <v>0</v>
      </c>
      <c r="N1351" s="56"/>
      <c r="O1351" s="56"/>
      <c r="P1351" s="56"/>
      <c r="Q1351" s="56"/>
      <c r="R1351" s="56">
        <f>L1351+N1351+O1351+P1351+Q1351</f>
        <v>0</v>
      </c>
      <c r="S1351" s="56">
        <f>M1351+Q1351</f>
        <v>0</v>
      </c>
      <c r="T1351" s="56"/>
      <c r="U1351" s="56"/>
      <c r="V1351" s="56"/>
      <c r="W1351" s="56"/>
      <c r="X1351" s="56">
        <f>R1351+T1351+U1351+V1351+W1351</f>
        <v>0</v>
      </c>
      <c r="Y1351" s="56">
        <f>S1351+W1351</f>
        <v>0</v>
      </c>
    </row>
    <row r="1352" spans="1:25" s="159" customFormat="1" ht="33" hidden="1">
      <c r="A1352" s="32" t="s">
        <v>493</v>
      </c>
      <c r="B1352" s="77" t="s">
        <v>172</v>
      </c>
      <c r="C1352" s="77" t="s">
        <v>72</v>
      </c>
      <c r="D1352" s="77" t="s">
        <v>721</v>
      </c>
      <c r="E1352" s="77"/>
      <c r="F1352" s="35">
        <f>F1353</f>
        <v>0</v>
      </c>
      <c r="G1352" s="35">
        <f>G1353</f>
        <v>0</v>
      </c>
      <c r="H1352" s="56">
        <f t="shared" ref="H1352:W1353" si="1062">H1353</f>
        <v>0</v>
      </c>
      <c r="I1352" s="56">
        <f t="shared" si="1062"/>
        <v>0</v>
      </c>
      <c r="J1352" s="56">
        <f t="shared" si="1062"/>
        <v>0</v>
      </c>
      <c r="K1352" s="56">
        <f t="shared" si="1062"/>
        <v>0</v>
      </c>
      <c r="L1352" s="56">
        <f t="shared" si="1062"/>
        <v>0</v>
      </c>
      <c r="M1352" s="56">
        <f t="shared" si="1062"/>
        <v>0</v>
      </c>
      <c r="N1352" s="56">
        <f t="shared" si="1062"/>
        <v>0</v>
      </c>
      <c r="O1352" s="56">
        <f t="shared" si="1062"/>
        <v>0</v>
      </c>
      <c r="P1352" s="56">
        <f t="shared" si="1062"/>
        <v>0</v>
      </c>
      <c r="Q1352" s="56">
        <f t="shared" si="1062"/>
        <v>0</v>
      </c>
      <c r="R1352" s="56">
        <f t="shared" si="1062"/>
        <v>0</v>
      </c>
      <c r="S1352" s="56">
        <f t="shared" si="1062"/>
        <v>0</v>
      </c>
      <c r="T1352" s="56">
        <f t="shared" si="1062"/>
        <v>0</v>
      </c>
      <c r="U1352" s="56">
        <f t="shared" si="1062"/>
        <v>0</v>
      </c>
      <c r="V1352" s="56">
        <f t="shared" si="1062"/>
        <v>0</v>
      </c>
      <c r="W1352" s="56">
        <f t="shared" si="1062"/>
        <v>0</v>
      </c>
      <c r="X1352" s="56">
        <f t="shared" ref="T1352:Y1353" si="1063">X1353</f>
        <v>0</v>
      </c>
      <c r="Y1352" s="56">
        <f t="shared" si="1063"/>
        <v>0</v>
      </c>
    </row>
    <row r="1353" spans="1:25" s="159" customFormat="1" ht="49.5" hidden="1">
      <c r="A1353" s="32" t="s">
        <v>99</v>
      </c>
      <c r="B1353" s="77" t="s">
        <v>172</v>
      </c>
      <c r="C1353" s="77" t="s">
        <v>72</v>
      </c>
      <c r="D1353" s="77" t="s">
        <v>721</v>
      </c>
      <c r="E1353" s="79">
        <v>600</v>
      </c>
      <c r="F1353" s="35">
        <f>F1354</f>
        <v>0</v>
      </c>
      <c r="G1353" s="35">
        <f>G1354</f>
        <v>0</v>
      </c>
      <c r="H1353" s="56">
        <f t="shared" si="1062"/>
        <v>0</v>
      </c>
      <c r="I1353" s="56">
        <f t="shared" si="1062"/>
        <v>0</v>
      </c>
      <c r="J1353" s="56">
        <f t="shared" si="1062"/>
        <v>0</v>
      </c>
      <c r="K1353" s="56">
        <f t="shared" si="1062"/>
        <v>0</v>
      </c>
      <c r="L1353" s="56">
        <f t="shared" si="1062"/>
        <v>0</v>
      </c>
      <c r="M1353" s="56">
        <f t="shared" si="1062"/>
        <v>0</v>
      </c>
      <c r="N1353" s="56">
        <f t="shared" si="1062"/>
        <v>0</v>
      </c>
      <c r="O1353" s="56">
        <f t="shared" si="1062"/>
        <v>0</v>
      </c>
      <c r="P1353" s="56">
        <f t="shared" si="1062"/>
        <v>0</v>
      </c>
      <c r="Q1353" s="56">
        <f t="shared" si="1062"/>
        <v>0</v>
      </c>
      <c r="R1353" s="56">
        <f t="shared" si="1062"/>
        <v>0</v>
      </c>
      <c r="S1353" s="56">
        <f t="shared" si="1062"/>
        <v>0</v>
      </c>
      <c r="T1353" s="56">
        <f t="shared" si="1063"/>
        <v>0</v>
      </c>
      <c r="U1353" s="56">
        <f t="shared" si="1063"/>
        <v>0</v>
      </c>
      <c r="V1353" s="56">
        <f t="shared" si="1063"/>
        <v>0</v>
      </c>
      <c r="W1353" s="56">
        <f t="shared" si="1063"/>
        <v>0</v>
      </c>
      <c r="X1353" s="56">
        <f t="shared" si="1063"/>
        <v>0</v>
      </c>
      <c r="Y1353" s="56">
        <f t="shared" si="1063"/>
        <v>0</v>
      </c>
    </row>
    <row r="1354" spans="1:25" s="174" customFormat="1" ht="16.5" hidden="1">
      <c r="A1354" s="176" t="s">
        <v>181</v>
      </c>
      <c r="B1354" s="81" t="s">
        <v>172</v>
      </c>
      <c r="C1354" s="81" t="s">
        <v>72</v>
      </c>
      <c r="D1354" s="81" t="s">
        <v>721</v>
      </c>
      <c r="E1354" s="82">
        <v>610</v>
      </c>
      <c r="F1354" s="56"/>
      <c r="G1354" s="56"/>
      <c r="H1354" s="56"/>
      <c r="I1354" s="56"/>
      <c r="J1354" s="56"/>
      <c r="K1354" s="56"/>
      <c r="L1354" s="56">
        <f>F1354+H1354+I1354+J1354+K1354</f>
        <v>0</v>
      </c>
      <c r="M1354" s="56">
        <f>G1354+K1354</f>
        <v>0</v>
      </c>
      <c r="N1354" s="56"/>
      <c r="O1354" s="56"/>
      <c r="P1354" s="56"/>
      <c r="Q1354" s="56"/>
      <c r="R1354" s="56">
        <f>L1354+N1354+O1354+P1354+Q1354</f>
        <v>0</v>
      </c>
      <c r="S1354" s="56">
        <f>M1354+Q1354</f>
        <v>0</v>
      </c>
      <c r="T1354" s="56"/>
      <c r="U1354" s="56"/>
      <c r="V1354" s="56"/>
      <c r="W1354" s="56"/>
      <c r="X1354" s="56">
        <f>R1354+T1354+U1354+V1354+W1354</f>
        <v>0</v>
      </c>
      <c r="Y1354" s="56">
        <f>S1354+W1354</f>
        <v>0</v>
      </c>
    </row>
    <row r="1355" spans="1:25" s="159" customFormat="1" ht="33" hidden="1">
      <c r="A1355" s="32" t="s">
        <v>722</v>
      </c>
      <c r="B1355" s="77" t="s">
        <v>172</v>
      </c>
      <c r="C1355" s="77" t="s">
        <v>72</v>
      </c>
      <c r="D1355" s="33" t="s">
        <v>723</v>
      </c>
      <c r="E1355" s="113"/>
      <c r="F1355" s="35">
        <f>F1356</f>
        <v>0</v>
      </c>
      <c r="G1355" s="35">
        <f>G1356</f>
        <v>0</v>
      </c>
      <c r="H1355" s="56">
        <f t="shared" ref="H1355:W1356" si="1064">H1356</f>
        <v>0</v>
      </c>
      <c r="I1355" s="56">
        <f t="shared" si="1064"/>
        <v>0</v>
      </c>
      <c r="J1355" s="56">
        <f t="shared" si="1064"/>
        <v>0</v>
      </c>
      <c r="K1355" s="56">
        <f t="shared" si="1064"/>
        <v>0</v>
      </c>
      <c r="L1355" s="56">
        <f t="shared" si="1064"/>
        <v>0</v>
      </c>
      <c r="M1355" s="56">
        <f t="shared" si="1064"/>
        <v>0</v>
      </c>
      <c r="N1355" s="56">
        <f t="shared" si="1064"/>
        <v>0</v>
      </c>
      <c r="O1355" s="56">
        <f t="shared" si="1064"/>
        <v>0</v>
      </c>
      <c r="P1355" s="56">
        <f t="shared" si="1064"/>
        <v>0</v>
      </c>
      <c r="Q1355" s="56">
        <f t="shared" si="1064"/>
        <v>0</v>
      </c>
      <c r="R1355" s="56">
        <f t="shared" si="1064"/>
        <v>0</v>
      </c>
      <c r="S1355" s="56">
        <f t="shared" si="1064"/>
        <v>0</v>
      </c>
      <c r="T1355" s="56">
        <f t="shared" si="1064"/>
        <v>0</v>
      </c>
      <c r="U1355" s="56">
        <f t="shared" si="1064"/>
        <v>0</v>
      </c>
      <c r="V1355" s="56">
        <f t="shared" si="1064"/>
        <v>0</v>
      </c>
      <c r="W1355" s="56">
        <f t="shared" si="1064"/>
        <v>0</v>
      </c>
      <c r="X1355" s="56">
        <f t="shared" ref="T1355:Y1356" si="1065">X1356</f>
        <v>0</v>
      </c>
      <c r="Y1355" s="56">
        <f t="shared" si="1065"/>
        <v>0</v>
      </c>
    </row>
    <row r="1356" spans="1:25" s="159" customFormat="1" ht="33" hidden="1">
      <c r="A1356" s="32" t="s">
        <v>42</v>
      </c>
      <c r="B1356" s="77" t="s">
        <v>172</v>
      </c>
      <c r="C1356" s="77" t="s">
        <v>72</v>
      </c>
      <c r="D1356" s="33" t="s">
        <v>723</v>
      </c>
      <c r="E1356" s="113">
        <v>200</v>
      </c>
      <c r="F1356" s="35">
        <f>F1357</f>
        <v>0</v>
      </c>
      <c r="G1356" s="35">
        <f>G1357</f>
        <v>0</v>
      </c>
      <c r="H1356" s="56">
        <f t="shared" si="1064"/>
        <v>0</v>
      </c>
      <c r="I1356" s="56">
        <f t="shared" si="1064"/>
        <v>0</v>
      </c>
      <c r="J1356" s="56">
        <f t="shared" si="1064"/>
        <v>0</v>
      </c>
      <c r="K1356" s="56">
        <f t="shared" si="1064"/>
        <v>0</v>
      </c>
      <c r="L1356" s="56">
        <f t="shared" si="1064"/>
        <v>0</v>
      </c>
      <c r="M1356" s="56">
        <f t="shared" si="1064"/>
        <v>0</v>
      </c>
      <c r="N1356" s="56">
        <f t="shared" si="1064"/>
        <v>0</v>
      </c>
      <c r="O1356" s="56">
        <f t="shared" si="1064"/>
        <v>0</v>
      </c>
      <c r="P1356" s="56">
        <f t="shared" si="1064"/>
        <v>0</v>
      </c>
      <c r="Q1356" s="56">
        <f t="shared" si="1064"/>
        <v>0</v>
      </c>
      <c r="R1356" s="56">
        <f t="shared" si="1064"/>
        <v>0</v>
      </c>
      <c r="S1356" s="56">
        <f t="shared" si="1064"/>
        <v>0</v>
      </c>
      <c r="T1356" s="56">
        <f t="shared" si="1065"/>
        <v>0</v>
      </c>
      <c r="U1356" s="56">
        <f t="shared" si="1065"/>
        <v>0</v>
      </c>
      <c r="V1356" s="56">
        <f t="shared" si="1065"/>
        <v>0</v>
      </c>
      <c r="W1356" s="56">
        <f t="shared" si="1065"/>
        <v>0</v>
      </c>
      <c r="X1356" s="56">
        <f t="shared" si="1065"/>
        <v>0</v>
      </c>
      <c r="Y1356" s="56">
        <f t="shared" si="1065"/>
        <v>0</v>
      </c>
    </row>
    <row r="1357" spans="1:25" s="174" customFormat="1" ht="49.5" hidden="1">
      <c r="A1357" s="80" t="s">
        <v>724</v>
      </c>
      <c r="B1357" s="81" t="s">
        <v>172</v>
      </c>
      <c r="C1357" s="81" t="s">
        <v>72</v>
      </c>
      <c r="D1357" s="64" t="s">
        <v>723</v>
      </c>
      <c r="E1357" s="175">
        <v>240</v>
      </c>
      <c r="F1357" s="56"/>
      <c r="G1357" s="56"/>
      <c r="H1357" s="56"/>
      <c r="I1357" s="56"/>
      <c r="J1357" s="56"/>
      <c r="K1357" s="56"/>
      <c r="L1357" s="56">
        <f>F1357+H1357+I1357+J1357+K1357</f>
        <v>0</v>
      </c>
      <c r="M1357" s="56">
        <f>G1357+K1357</f>
        <v>0</v>
      </c>
      <c r="N1357" s="56"/>
      <c r="O1357" s="56"/>
      <c r="P1357" s="56"/>
      <c r="Q1357" s="56"/>
      <c r="R1357" s="56">
        <f>L1357+N1357+O1357+P1357+Q1357</f>
        <v>0</v>
      </c>
      <c r="S1357" s="56">
        <f>M1357+Q1357</f>
        <v>0</v>
      </c>
      <c r="T1357" s="56"/>
      <c r="U1357" s="56"/>
      <c r="V1357" s="56"/>
      <c r="W1357" s="56"/>
      <c r="X1357" s="56">
        <f>R1357+T1357+U1357+V1357+W1357</f>
        <v>0</v>
      </c>
      <c r="Y1357" s="56">
        <f>S1357+W1357</f>
        <v>0</v>
      </c>
    </row>
    <row r="1358" spans="1:25" s="158" customFormat="1" ht="16.5">
      <c r="A1358" s="42" t="s">
        <v>725</v>
      </c>
      <c r="B1358" s="77" t="s">
        <v>172</v>
      </c>
      <c r="C1358" s="77" t="s">
        <v>72</v>
      </c>
      <c r="D1358" s="77" t="s">
        <v>726</v>
      </c>
      <c r="E1358" s="77"/>
      <c r="F1358" s="35">
        <f>F1359+F1361+F1363</f>
        <v>2652</v>
      </c>
      <c r="G1358" s="35">
        <f>G1359+G1361+G1363</f>
        <v>0</v>
      </c>
      <c r="H1358" s="35">
        <f t="shared" ref="H1358:M1358" si="1066">H1359+H1361+H1363</f>
        <v>0</v>
      </c>
      <c r="I1358" s="35">
        <f t="shared" si="1066"/>
        <v>0</v>
      </c>
      <c r="J1358" s="35">
        <f t="shared" si="1066"/>
        <v>0</v>
      </c>
      <c r="K1358" s="35">
        <f t="shared" si="1066"/>
        <v>0</v>
      </c>
      <c r="L1358" s="35">
        <f t="shared" si="1066"/>
        <v>2652</v>
      </c>
      <c r="M1358" s="35">
        <f t="shared" si="1066"/>
        <v>0</v>
      </c>
      <c r="N1358" s="35">
        <f t="shared" ref="N1358:S1358" si="1067">N1359+N1361+N1363</f>
        <v>0</v>
      </c>
      <c r="O1358" s="35">
        <f t="shared" si="1067"/>
        <v>0</v>
      </c>
      <c r="P1358" s="35">
        <f t="shared" si="1067"/>
        <v>0</v>
      </c>
      <c r="Q1358" s="35">
        <f t="shared" si="1067"/>
        <v>0</v>
      </c>
      <c r="R1358" s="35">
        <f t="shared" si="1067"/>
        <v>2652</v>
      </c>
      <c r="S1358" s="35">
        <f t="shared" si="1067"/>
        <v>0</v>
      </c>
      <c r="T1358" s="35">
        <f t="shared" ref="T1358:Y1358" si="1068">T1359+T1361+T1363</f>
        <v>0</v>
      </c>
      <c r="U1358" s="35">
        <f t="shared" si="1068"/>
        <v>0</v>
      </c>
      <c r="V1358" s="35">
        <f t="shared" si="1068"/>
        <v>0</v>
      </c>
      <c r="W1358" s="35">
        <f t="shared" si="1068"/>
        <v>0</v>
      </c>
      <c r="X1358" s="35">
        <f t="shared" si="1068"/>
        <v>2652</v>
      </c>
      <c r="Y1358" s="35">
        <f t="shared" si="1068"/>
        <v>0</v>
      </c>
    </row>
    <row r="1359" spans="1:25" s="158" customFormat="1" ht="33">
      <c r="A1359" s="32" t="s">
        <v>42</v>
      </c>
      <c r="B1359" s="77" t="s">
        <v>172</v>
      </c>
      <c r="C1359" s="77" t="s">
        <v>72</v>
      </c>
      <c r="D1359" s="77" t="s">
        <v>726</v>
      </c>
      <c r="E1359" s="79">
        <v>200</v>
      </c>
      <c r="F1359" s="35">
        <f>F1360</f>
        <v>682</v>
      </c>
      <c r="G1359" s="35">
        <f>G1360</f>
        <v>0</v>
      </c>
      <c r="H1359" s="35">
        <f t="shared" ref="H1359:Y1359" si="1069">H1360</f>
        <v>0</v>
      </c>
      <c r="I1359" s="35">
        <f t="shared" si="1069"/>
        <v>0</v>
      </c>
      <c r="J1359" s="35">
        <f t="shared" si="1069"/>
        <v>0</v>
      </c>
      <c r="K1359" s="35">
        <f t="shared" si="1069"/>
        <v>0</v>
      </c>
      <c r="L1359" s="35">
        <f t="shared" si="1069"/>
        <v>682</v>
      </c>
      <c r="M1359" s="35">
        <f t="shared" si="1069"/>
        <v>0</v>
      </c>
      <c r="N1359" s="35">
        <f t="shared" si="1069"/>
        <v>0</v>
      </c>
      <c r="O1359" s="35">
        <f t="shared" si="1069"/>
        <v>0</v>
      </c>
      <c r="P1359" s="35">
        <f t="shared" si="1069"/>
        <v>0</v>
      </c>
      <c r="Q1359" s="35">
        <f t="shared" si="1069"/>
        <v>0</v>
      </c>
      <c r="R1359" s="35">
        <f t="shared" si="1069"/>
        <v>682</v>
      </c>
      <c r="S1359" s="35">
        <f t="shared" si="1069"/>
        <v>0</v>
      </c>
      <c r="T1359" s="35">
        <f t="shared" si="1069"/>
        <v>0</v>
      </c>
      <c r="U1359" s="35">
        <f t="shared" si="1069"/>
        <v>0</v>
      </c>
      <c r="V1359" s="35">
        <f t="shared" si="1069"/>
        <v>0</v>
      </c>
      <c r="W1359" s="35">
        <f t="shared" si="1069"/>
        <v>0</v>
      </c>
      <c r="X1359" s="35">
        <f t="shared" si="1069"/>
        <v>682</v>
      </c>
      <c r="Y1359" s="35">
        <f t="shared" si="1069"/>
        <v>0</v>
      </c>
    </row>
    <row r="1360" spans="1:25" s="158" customFormat="1" ht="49.5">
      <c r="A1360" s="42" t="s">
        <v>43</v>
      </c>
      <c r="B1360" s="77" t="s">
        <v>172</v>
      </c>
      <c r="C1360" s="77" t="s">
        <v>72</v>
      </c>
      <c r="D1360" s="77" t="s">
        <v>726</v>
      </c>
      <c r="E1360" s="79">
        <v>240</v>
      </c>
      <c r="F1360" s="35">
        <v>682</v>
      </c>
      <c r="G1360" s="35"/>
      <c r="H1360" s="36"/>
      <c r="I1360" s="36"/>
      <c r="J1360" s="36"/>
      <c r="K1360" s="37"/>
      <c r="L1360" s="35">
        <f>F1360+H1360+I1360+J1360+K1360</f>
        <v>682</v>
      </c>
      <c r="M1360" s="35">
        <f>G1360+K1360</f>
        <v>0</v>
      </c>
      <c r="N1360" s="36"/>
      <c r="O1360" s="36"/>
      <c r="P1360" s="36"/>
      <c r="Q1360" s="37"/>
      <c r="R1360" s="35">
        <f>L1360+N1360+O1360+P1360+Q1360</f>
        <v>682</v>
      </c>
      <c r="S1360" s="35">
        <f>M1360+Q1360</f>
        <v>0</v>
      </c>
      <c r="T1360" s="36"/>
      <c r="U1360" s="36"/>
      <c r="V1360" s="36"/>
      <c r="W1360" s="37"/>
      <c r="X1360" s="35">
        <f>R1360+T1360+U1360+V1360+W1360</f>
        <v>682</v>
      </c>
      <c r="Y1360" s="35">
        <f>S1360+W1360</f>
        <v>0</v>
      </c>
    </row>
    <row r="1361" spans="1:25" s="158" customFormat="1" ht="33">
      <c r="A1361" s="48" t="s">
        <v>44</v>
      </c>
      <c r="B1361" s="77" t="s">
        <v>172</v>
      </c>
      <c r="C1361" s="77" t="s">
        <v>72</v>
      </c>
      <c r="D1361" s="77" t="s">
        <v>726</v>
      </c>
      <c r="E1361" s="79">
        <v>300</v>
      </c>
      <c r="F1361" s="35">
        <f>F1362</f>
        <v>1437</v>
      </c>
      <c r="G1361" s="35">
        <f>G1362</f>
        <v>0</v>
      </c>
      <c r="H1361" s="35">
        <f t="shared" ref="H1361:Y1361" si="1070">H1362</f>
        <v>0</v>
      </c>
      <c r="I1361" s="35">
        <f t="shared" si="1070"/>
        <v>0</v>
      </c>
      <c r="J1361" s="35">
        <f t="shared" si="1070"/>
        <v>0</v>
      </c>
      <c r="K1361" s="35">
        <f t="shared" si="1070"/>
        <v>0</v>
      </c>
      <c r="L1361" s="35">
        <f t="shared" si="1070"/>
        <v>1437</v>
      </c>
      <c r="M1361" s="35">
        <f t="shared" si="1070"/>
        <v>0</v>
      </c>
      <c r="N1361" s="35">
        <f t="shared" si="1070"/>
        <v>0</v>
      </c>
      <c r="O1361" s="35">
        <f t="shared" si="1070"/>
        <v>0</v>
      </c>
      <c r="P1361" s="35">
        <f t="shared" si="1070"/>
        <v>0</v>
      </c>
      <c r="Q1361" s="35">
        <f t="shared" si="1070"/>
        <v>0</v>
      </c>
      <c r="R1361" s="35">
        <f t="shared" si="1070"/>
        <v>1437</v>
      </c>
      <c r="S1361" s="35">
        <f t="shared" si="1070"/>
        <v>0</v>
      </c>
      <c r="T1361" s="35">
        <f t="shared" si="1070"/>
        <v>0</v>
      </c>
      <c r="U1361" s="35">
        <f t="shared" si="1070"/>
        <v>0</v>
      </c>
      <c r="V1361" s="35">
        <f t="shared" si="1070"/>
        <v>0</v>
      </c>
      <c r="W1361" s="35">
        <f t="shared" si="1070"/>
        <v>0</v>
      </c>
      <c r="X1361" s="35">
        <f t="shared" si="1070"/>
        <v>1437</v>
      </c>
      <c r="Y1361" s="35">
        <f t="shared" si="1070"/>
        <v>0</v>
      </c>
    </row>
    <row r="1362" spans="1:25" s="158" customFormat="1" ht="16.5">
      <c r="A1362" s="42" t="s">
        <v>46</v>
      </c>
      <c r="B1362" s="77" t="s">
        <v>172</v>
      </c>
      <c r="C1362" s="77" t="s">
        <v>72</v>
      </c>
      <c r="D1362" s="77" t="s">
        <v>726</v>
      </c>
      <c r="E1362" s="79">
        <v>360</v>
      </c>
      <c r="F1362" s="35">
        <v>1437</v>
      </c>
      <c r="G1362" s="35"/>
      <c r="H1362" s="36"/>
      <c r="I1362" s="36"/>
      <c r="J1362" s="36"/>
      <c r="K1362" s="37"/>
      <c r="L1362" s="35">
        <f>F1362+H1362+I1362+J1362+K1362</f>
        <v>1437</v>
      </c>
      <c r="M1362" s="35">
        <f>G1362+K1362</f>
        <v>0</v>
      </c>
      <c r="N1362" s="36"/>
      <c r="O1362" s="36"/>
      <c r="P1362" s="36"/>
      <c r="Q1362" s="37"/>
      <c r="R1362" s="35">
        <f>L1362+N1362+O1362+P1362+Q1362</f>
        <v>1437</v>
      </c>
      <c r="S1362" s="35">
        <f>M1362+Q1362</f>
        <v>0</v>
      </c>
      <c r="T1362" s="36"/>
      <c r="U1362" s="36"/>
      <c r="V1362" s="36"/>
      <c r="W1362" s="37"/>
      <c r="X1362" s="35">
        <f>R1362+T1362+U1362+V1362+W1362</f>
        <v>1437</v>
      </c>
      <c r="Y1362" s="35">
        <f>S1362+W1362</f>
        <v>0</v>
      </c>
    </row>
    <row r="1363" spans="1:25" s="158" customFormat="1" ht="49.5">
      <c r="A1363" s="42" t="s">
        <v>99</v>
      </c>
      <c r="B1363" s="77" t="s">
        <v>172</v>
      </c>
      <c r="C1363" s="77" t="s">
        <v>72</v>
      </c>
      <c r="D1363" s="77" t="s">
        <v>726</v>
      </c>
      <c r="E1363" s="79">
        <v>600</v>
      </c>
      <c r="F1363" s="35">
        <f>F1364</f>
        <v>533</v>
      </c>
      <c r="G1363" s="35">
        <f>G1364</f>
        <v>0</v>
      </c>
      <c r="H1363" s="35">
        <f t="shared" ref="H1363:Y1363" si="1071">H1364</f>
        <v>0</v>
      </c>
      <c r="I1363" s="35">
        <f t="shared" si="1071"/>
        <v>0</v>
      </c>
      <c r="J1363" s="35">
        <f t="shared" si="1071"/>
        <v>0</v>
      </c>
      <c r="K1363" s="35">
        <f t="shared" si="1071"/>
        <v>0</v>
      </c>
      <c r="L1363" s="35">
        <f t="shared" si="1071"/>
        <v>533</v>
      </c>
      <c r="M1363" s="35">
        <f t="shared" si="1071"/>
        <v>0</v>
      </c>
      <c r="N1363" s="35">
        <f t="shared" si="1071"/>
        <v>0</v>
      </c>
      <c r="O1363" s="35">
        <f t="shared" si="1071"/>
        <v>0</v>
      </c>
      <c r="P1363" s="35">
        <f t="shared" si="1071"/>
        <v>0</v>
      </c>
      <c r="Q1363" s="35">
        <f t="shared" si="1071"/>
        <v>0</v>
      </c>
      <c r="R1363" s="35">
        <f t="shared" si="1071"/>
        <v>533</v>
      </c>
      <c r="S1363" s="35">
        <f t="shared" si="1071"/>
        <v>0</v>
      </c>
      <c r="T1363" s="35">
        <f t="shared" si="1071"/>
        <v>0</v>
      </c>
      <c r="U1363" s="35">
        <f t="shared" si="1071"/>
        <v>0</v>
      </c>
      <c r="V1363" s="35">
        <f t="shared" si="1071"/>
        <v>0</v>
      </c>
      <c r="W1363" s="35">
        <f t="shared" si="1071"/>
        <v>0</v>
      </c>
      <c r="X1363" s="35">
        <f t="shared" si="1071"/>
        <v>533</v>
      </c>
      <c r="Y1363" s="35">
        <f t="shared" si="1071"/>
        <v>0</v>
      </c>
    </row>
    <row r="1364" spans="1:25" s="158" customFormat="1" ht="16.5">
      <c r="A1364" s="42" t="s">
        <v>100</v>
      </c>
      <c r="B1364" s="77" t="s">
        <v>172</v>
      </c>
      <c r="C1364" s="77" t="s">
        <v>72</v>
      </c>
      <c r="D1364" s="77" t="s">
        <v>726</v>
      </c>
      <c r="E1364" s="79">
        <v>620</v>
      </c>
      <c r="F1364" s="35">
        <v>533</v>
      </c>
      <c r="G1364" s="35"/>
      <c r="H1364" s="36"/>
      <c r="I1364" s="36"/>
      <c r="J1364" s="36"/>
      <c r="K1364" s="37"/>
      <c r="L1364" s="35">
        <f>F1364+H1364+I1364+J1364+K1364</f>
        <v>533</v>
      </c>
      <c r="M1364" s="35">
        <f>G1364+K1364</f>
        <v>0</v>
      </c>
      <c r="N1364" s="36"/>
      <c r="O1364" s="36"/>
      <c r="P1364" s="36"/>
      <c r="Q1364" s="37"/>
      <c r="R1364" s="35">
        <f>L1364+N1364+O1364+P1364+Q1364</f>
        <v>533</v>
      </c>
      <c r="S1364" s="35">
        <f>M1364+Q1364</f>
        <v>0</v>
      </c>
      <c r="T1364" s="36"/>
      <c r="U1364" s="36"/>
      <c r="V1364" s="36"/>
      <c r="W1364" s="37"/>
      <c r="X1364" s="35">
        <f>R1364+T1364+U1364+V1364+W1364</f>
        <v>533</v>
      </c>
      <c r="Y1364" s="35">
        <f>S1364+W1364</f>
        <v>0</v>
      </c>
    </row>
    <row r="1365" spans="1:25" s="159" customFormat="1" ht="66">
      <c r="A1365" s="42" t="s">
        <v>244</v>
      </c>
      <c r="B1365" s="77" t="s">
        <v>172</v>
      </c>
      <c r="C1365" s="77" t="s">
        <v>72</v>
      </c>
      <c r="D1365" s="77" t="s">
        <v>727</v>
      </c>
      <c r="E1365" s="77"/>
      <c r="F1365" s="35">
        <f t="shared" ref="F1365:U1367" si="1072">F1366</f>
        <v>42513</v>
      </c>
      <c r="G1365" s="35">
        <f t="shared" si="1072"/>
        <v>0</v>
      </c>
      <c r="H1365" s="35">
        <f t="shared" si="1072"/>
        <v>0</v>
      </c>
      <c r="I1365" s="35">
        <f t="shared" si="1072"/>
        <v>0</v>
      </c>
      <c r="J1365" s="35">
        <f t="shared" si="1072"/>
        <v>0</v>
      </c>
      <c r="K1365" s="35">
        <f t="shared" si="1072"/>
        <v>0</v>
      </c>
      <c r="L1365" s="35">
        <f t="shared" si="1072"/>
        <v>42513</v>
      </c>
      <c r="M1365" s="35">
        <f t="shared" si="1072"/>
        <v>0</v>
      </c>
      <c r="N1365" s="35">
        <f t="shared" si="1072"/>
        <v>0</v>
      </c>
      <c r="O1365" s="35">
        <f t="shared" si="1072"/>
        <v>0</v>
      </c>
      <c r="P1365" s="35">
        <f t="shared" si="1072"/>
        <v>0</v>
      </c>
      <c r="Q1365" s="35">
        <f t="shared" si="1072"/>
        <v>0</v>
      </c>
      <c r="R1365" s="35">
        <f t="shared" si="1072"/>
        <v>42513</v>
      </c>
      <c r="S1365" s="35">
        <f t="shared" si="1072"/>
        <v>0</v>
      </c>
      <c r="T1365" s="35">
        <f t="shared" si="1072"/>
        <v>0</v>
      </c>
      <c r="U1365" s="35">
        <f t="shared" si="1072"/>
        <v>0</v>
      </c>
      <c r="V1365" s="35">
        <f t="shared" ref="T1365:Y1367" si="1073">V1366</f>
        <v>0</v>
      </c>
      <c r="W1365" s="35">
        <f t="shared" si="1073"/>
        <v>0</v>
      </c>
      <c r="X1365" s="35">
        <f t="shared" si="1073"/>
        <v>42513</v>
      </c>
      <c r="Y1365" s="35">
        <f t="shared" si="1073"/>
        <v>0</v>
      </c>
    </row>
    <row r="1366" spans="1:25" s="159" customFormat="1" ht="33">
      <c r="A1366" s="42" t="s">
        <v>461</v>
      </c>
      <c r="B1366" s="77" t="s">
        <v>172</v>
      </c>
      <c r="C1366" s="77" t="s">
        <v>72</v>
      </c>
      <c r="D1366" s="77" t="s">
        <v>728</v>
      </c>
      <c r="E1366" s="77"/>
      <c r="F1366" s="35">
        <f t="shared" si="1072"/>
        <v>42513</v>
      </c>
      <c r="G1366" s="35">
        <f t="shared" si="1072"/>
        <v>0</v>
      </c>
      <c r="H1366" s="35">
        <f t="shared" si="1072"/>
        <v>0</v>
      </c>
      <c r="I1366" s="35">
        <f t="shared" si="1072"/>
        <v>0</v>
      </c>
      <c r="J1366" s="35">
        <f t="shared" si="1072"/>
        <v>0</v>
      </c>
      <c r="K1366" s="35">
        <f t="shared" si="1072"/>
        <v>0</v>
      </c>
      <c r="L1366" s="35">
        <f t="shared" si="1072"/>
        <v>42513</v>
      </c>
      <c r="M1366" s="35">
        <f t="shared" si="1072"/>
        <v>0</v>
      </c>
      <c r="N1366" s="35">
        <f t="shared" si="1072"/>
        <v>0</v>
      </c>
      <c r="O1366" s="35">
        <f t="shared" si="1072"/>
        <v>0</v>
      </c>
      <c r="P1366" s="35">
        <f t="shared" si="1072"/>
        <v>0</v>
      </c>
      <c r="Q1366" s="35">
        <f t="shared" si="1072"/>
        <v>0</v>
      </c>
      <c r="R1366" s="35">
        <f t="shared" si="1072"/>
        <v>42513</v>
      </c>
      <c r="S1366" s="35">
        <f t="shared" si="1072"/>
        <v>0</v>
      </c>
      <c r="T1366" s="35">
        <f t="shared" si="1073"/>
        <v>0</v>
      </c>
      <c r="U1366" s="35">
        <f t="shared" si="1073"/>
        <v>0</v>
      </c>
      <c r="V1366" s="35">
        <f t="shared" si="1073"/>
        <v>0</v>
      </c>
      <c r="W1366" s="35">
        <f t="shared" si="1073"/>
        <v>0</v>
      </c>
      <c r="X1366" s="35">
        <f t="shared" si="1073"/>
        <v>42513</v>
      </c>
      <c r="Y1366" s="35">
        <f t="shared" si="1073"/>
        <v>0</v>
      </c>
    </row>
    <row r="1367" spans="1:25" s="159" customFormat="1" ht="16.5">
      <c r="A1367" s="42" t="s">
        <v>47</v>
      </c>
      <c r="B1367" s="77" t="s">
        <v>172</v>
      </c>
      <c r="C1367" s="77" t="s">
        <v>72</v>
      </c>
      <c r="D1367" s="77" t="s">
        <v>728</v>
      </c>
      <c r="E1367" s="79">
        <v>800</v>
      </c>
      <c r="F1367" s="35">
        <f t="shared" si="1072"/>
        <v>42513</v>
      </c>
      <c r="G1367" s="35">
        <f t="shared" si="1072"/>
        <v>0</v>
      </c>
      <c r="H1367" s="35">
        <f t="shared" si="1072"/>
        <v>0</v>
      </c>
      <c r="I1367" s="35">
        <f t="shared" si="1072"/>
        <v>0</v>
      </c>
      <c r="J1367" s="35">
        <f t="shared" si="1072"/>
        <v>0</v>
      </c>
      <c r="K1367" s="35">
        <f t="shared" si="1072"/>
        <v>0</v>
      </c>
      <c r="L1367" s="35">
        <f t="shared" si="1072"/>
        <v>42513</v>
      </c>
      <c r="M1367" s="35">
        <f t="shared" si="1072"/>
        <v>0</v>
      </c>
      <c r="N1367" s="35">
        <f t="shared" si="1072"/>
        <v>0</v>
      </c>
      <c r="O1367" s="35">
        <f t="shared" si="1072"/>
        <v>0</v>
      </c>
      <c r="P1367" s="35">
        <f t="shared" si="1072"/>
        <v>0</v>
      </c>
      <c r="Q1367" s="35">
        <f t="shared" si="1072"/>
        <v>0</v>
      </c>
      <c r="R1367" s="35">
        <f t="shared" si="1072"/>
        <v>42513</v>
      </c>
      <c r="S1367" s="35">
        <f t="shared" si="1072"/>
        <v>0</v>
      </c>
      <c r="T1367" s="35">
        <f t="shared" si="1073"/>
        <v>0</v>
      </c>
      <c r="U1367" s="35">
        <f t="shared" si="1073"/>
        <v>0</v>
      </c>
      <c r="V1367" s="35">
        <f t="shared" si="1073"/>
        <v>0</v>
      </c>
      <c r="W1367" s="35">
        <f t="shared" si="1073"/>
        <v>0</v>
      </c>
      <c r="X1367" s="35">
        <f t="shared" si="1073"/>
        <v>42513</v>
      </c>
      <c r="Y1367" s="35">
        <f t="shared" si="1073"/>
        <v>0</v>
      </c>
    </row>
    <row r="1368" spans="1:25" s="159" customFormat="1" ht="66">
      <c r="A1368" s="32" t="s">
        <v>248</v>
      </c>
      <c r="B1368" s="77" t="s">
        <v>172</v>
      </c>
      <c r="C1368" s="77" t="s">
        <v>72</v>
      </c>
      <c r="D1368" s="77" t="s">
        <v>728</v>
      </c>
      <c r="E1368" s="79">
        <v>810</v>
      </c>
      <c r="F1368" s="35">
        <v>42513</v>
      </c>
      <c r="G1368" s="35"/>
      <c r="H1368" s="36"/>
      <c r="I1368" s="36"/>
      <c r="J1368" s="36"/>
      <c r="K1368" s="37"/>
      <c r="L1368" s="35">
        <f>F1368+H1368+I1368+J1368+K1368</f>
        <v>42513</v>
      </c>
      <c r="M1368" s="35">
        <f>G1368+K1368</f>
        <v>0</v>
      </c>
      <c r="N1368" s="36"/>
      <c r="O1368" s="36"/>
      <c r="P1368" s="36"/>
      <c r="Q1368" s="37"/>
      <c r="R1368" s="35">
        <f>L1368+N1368+O1368+P1368+Q1368</f>
        <v>42513</v>
      </c>
      <c r="S1368" s="35">
        <f>M1368+Q1368</f>
        <v>0</v>
      </c>
      <c r="T1368" s="36"/>
      <c r="U1368" s="36"/>
      <c r="V1368" s="36"/>
      <c r="W1368" s="37"/>
      <c r="X1368" s="35">
        <f>R1368+T1368+U1368+V1368+W1368</f>
        <v>42513</v>
      </c>
      <c r="Y1368" s="35">
        <f>S1368+W1368</f>
        <v>0</v>
      </c>
    </row>
    <row r="1369" spans="1:25" s="158" customFormat="1" ht="82.5">
      <c r="A1369" s="42" t="s">
        <v>147</v>
      </c>
      <c r="B1369" s="77" t="s">
        <v>172</v>
      </c>
      <c r="C1369" s="77" t="s">
        <v>72</v>
      </c>
      <c r="D1369" s="77" t="s">
        <v>148</v>
      </c>
      <c r="E1369" s="77"/>
      <c r="F1369" s="35">
        <f>F1370+F1380+F1376+F1393</f>
        <v>7095</v>
      </c>
      <c r="G1369" s="35">
        <f>G1370+G1380+G1376+G1393</f>
        <v>0</v>
      </c>
      <c r="H1369" s="35">
        <f t="shared" ref="H1369:M1369" si="1074">H1370+H1380+H1376+H1393</f>
        <v>0</v>
      </c>
      <c r="I1369" s="35">
        <f t="shared" si="1074"/>
        <v>0</v>
      </c>
      <c r="J1369" s="35">
        <f t="shared" si="1074"/>
        <v>0</v>
      </c>
      <c r="K1369" s="35">
        <f t="shared" si="1074"/>
        <v>0</v>
      </c>
      <c r="L1369" s="35">
        <f t="shared" si="1074"/>
        <v>7095</v>
      </c>
      <c r="M1369" s="35">
        <f t="shared" si="1074"/>
        <v>0</v>
      </c>
      <c r="N1369" s="35">
        <f t="shared" ref="N1369:S1369" si="1075">N1370+N1380+N1376+N1393</f>
        <v>0</v>
      </c>
      <c r="O1369" s="35">
        <f t="shared" si="1075"/>
        <v>0</v>
      </c>
      <c r="P1369" s="35">
        <f t="shared" si="1075"/>
        <v>0</v>
      </c>
      <c r="Q1369" s="35">
        <f t="shared" si="1075"/>
        <v>0</v>
      </c>
      <c r="R1369" s="35">
        <f t="shared" si="1075"/>
        <v>7095</v>
      </c>
      <c r="S1369" s="35">
        <f t="shared" si="1075"/>
        <v>0</v>
      </c>
      <c r="T1369" s="35">
        <f t="shared" ref="T1369:Y1369" si="1076">T1370+T1380+T1376+T1393</f>
        <v>0</v>
      </c>
      <c r="U1369" s="35">
        <f t="shared" si="1076"/>
        <v>0</v>
      </c>
      <c r="V1369" s="35">
        <f t="shared" si="1076"/>
        <v>0</v>
      </c>
      <c r="W1369" s="35">
        <f t="shared" si="1076"/>
        <v>0</v>
      </c>
      <c r="X1369" s="35">
        <f t="shared" si="1076"/>
        <v>7095</v>
      </c>
      <c r="Y1369" s="35">
        <f t="shared" si="1076"/>
        <v>0</v>
      </c>
    </row>
    <row r="1370" spans="1:25" s="158" customFormat="1" ht="16.5">
      <c r="A1370" s="42" t="s">
        <v>85</v>
      </c>
      <c r="B1370" s="77" t="s">
        <v>172</v>
      </c>
      <c r="C1370" s="77" t="s">
        <v>72</v>
      </c>
      <c r="D1370" s="77" t="s">
        <v>729</v>
      </c>
      <c r="E1370" s="77"/>
      <c r="F1370" s="35">
        <f>F1371</f>
        <v>1785</v>
      </c>
      <c r="G1370" s="35">
        <f>G1371</f>
        <v>0</v>
      </c>
      <c r="H1370" s="35">
        <f t="shared" ref="H1370:Y1370" si="1077">H1371</f>
        <v>0</v>
      </c>
      <c r="I1370" s="35">
        <f t="shared" si="1077"/>
        <v>0</v>
      </c>
      <c r="J1370" s="35">
        <f t="shared" si="1077"/>
        <v>0</v>
      </c>
      <c r="K1370" s="35">
        <f t="shared" si="1077"/>
        <v>0</v>
      </c>
      <c r="L1370" s="35">
        <f t="shared" si="1077"/>
        <v>1785</v>
      </c>
      <c r="M1370" s="35">
        <f t="shared" si="1077"/>
        <v>0</v>
      </c>
      <c r="N1370" s="35">
        <f t="shared" si="1077"/>
        <v>0</v>
      </c>
      <c r="O1370" s="35">
        <f t="shared" si="1077"/>
        <v>0</v>
      </c>
      <c r="P1370" s="35">
        <f t="shared" si="1077"/>
        <v>0</v>
      </c>
      <c r="Q1370" s="35">
        <f t="shared" si="1077"/>
        <v>0</v>
      </c>
      <c r="R1370" s="35">
        <f t="shared" si="1077"/>
        <v>1785</v>
      </c>
      <c r="S1370" s="35">
        <f t="shared" si="1077"/>
        <v>0</v>
      </c>
      <c r="T1370" s="35">
        <f t="shared" si="1077"/>
        <v>0</v>
      </c>
      <c r="U1370" s="35">
        <f t="shared" si="1077"/>
        <v>0</v>
      </c>
      <c r="V1370" s="35">
        <f t="shared" si="1077"/>
        <v>0</v>
      </c>
      <c r="W1370" s="35">
        <f t="shared" si="1077"/>
        <v>0</v>
      </c>
      <c r="X1370" s="35">
        <f t="shared" si="1077"/>
        <v>1785</v>
      </c>
      <c r="Y1370" s="35">
        <f t="shared" si="1077"/>
        <v>0</v>
      </c>
    </row>
    <row r="1371" spans="1:25" s="158" customFormat="1" ht="16.5">
      <c r="A1371" s="42" t="s">
        <v>725</v>
      </c>
      <c r="B1371" s="77" t="s">
        <v>172</v>
      </c>
      <c r="C1371" s="77" t="s">
        <v>72</v>
      </c>
      <c r="D1371" s="77" t="s">
        <v>730</v>
      </c>
      <c r="E1371" s="77"/>
      <c r="F1371" s="35">
        <f>F1372+F1374</f>
        <v>1785</v>
      </c>
      <c r="G1371" s="35">
        <f>G1372+G1374</f>
        <v>0</v>
      </c>
      <c r="H1371" s="35">
        <f t="shared" ref="H1371:M1371" si="1078">H1372+H1374</f>
        <v>0</v>
      </c>
      <c r="I1371" s="35">
        <f t="shared" si="1078"/>
        <v>0</v>
      </c>
      <c r="J1371" s="35">
        <f t="shared" si="1078"/>
        <v>0</v>
      </c>
      <c r="K1371" s="35">
        <f t="shared" si="1078"/>
        <v>0</v>
      </c>
      <c r="L1371" s="35">
        <f t="shared" si="1078"/>
        <v>1785</v>
      </c>
      <c r="M1371" s="35">
        <f t="shared" si="1078"/>
        <v>0</v>
      </c>
      <c r="N1371" s="35">
        <f t="shared" ref="N1371:S1371" si="1079">N1372+N1374</f>
        <v>0</v>
      </c>
      <c r="O1371" s="35">
        <f t="shared" si="1079"/>
        <v>0</v>
      </c>
      <c r="P1371" s="35">
        <f t="shared" si="1079"/>
        <v>0</v>
      </c>
      <c r="Q1371" s="35">
        <f t="shared" si="1079"/>
        <v>0</v>
      </c>
      <c r="R1371" s="35">
        <f t="shared" si="1079"/>
        <v>1785</v>
      </c>
      <c r="S1371" s="35">
        <f t="shared" si="1079"/>
        <v>0</v>
      </c>
      <c r="T1371" s="35">
        <f t="shared" ref="T1371:Y1371" si="1080">T1372+T1374</f>
        <v>0</v>
      </c>
      <c r="U1371" s="35">
        <f t="shared" si="1080"/>
        <v>0</v>
      </c>
      <c r="V1371" s="35">
        <f t="shared" si="1080"/>
        <v>0</v>
      </c>
      <c r="W1371" s="35">
        <f t="shared" si="1080"/>
        <v>0</v>
      </c>
      <c r="X1371" s="35">
        <f t="shared" si="1080"/>
        <v>1785</v>
      </c>
      <c r="Y1371" s="35">
        <f t="shared" si="1080"/>
        <v>0</v>
      </c>
    </row>
    <row r="1372" spans="1:25" s="158" customFormat="1" ht="33">
      <c r="A1372" s="32" t="s">
        <v>42</v>
      </c>
      <c r="B1372" s="77" t="s">
        <v>172</v>
      </c>
      <c r="C1372" s="77" t="s">
        <v>72</v>
      </c>
      <c r="D1372" s="77" t="s">
        <v>730</v>
      </c>
      <c r="E1372" s="79">
        <v>200</v>
      </c>
      <c r="F1372" s="35">
        <f>F1373</f>
        <v>1331</v>
      </c>
      <c r="G1372" s="35">
        <f>G1373</f>
        <v>0</v>
      </c>
      <c r="H1372" s="35">
        <f t="shared" ref="H1372:Y1372" si="1081">H1373</f>
        <v>0</v>
      </c>
      <c r="I1372" s="35">
        <f t="shared" si="1081"/>
        <v>0</v>
      </c>
      <c r="J1372" s="35">
        <f t="shared" si="1081"/>
        <v>0</v>
      </c>
      <c r="K1372" s="35">
        <f t="shared" si="1081"/>
        <v>0</v>
      </c>
      <c r="L1372" s="35">
        <f t="shared" si="1081"/>
        <v>1331</v>
      </c>
      <c r="M1372" s="35">
        <f t="shared" si="1081"/>
        <v>0</v>
      </c>
      <c r="N1372" s="35">
        <f t="shared" si="1081"/>
        <v>0</v>
      </c>
      <c r="O1372" s="35">
        <f t="shared" si="1081"/>
        <v>0</v>
      </c>
      <c r="P1372" s="35">
        <f t="shared" si="1081"/>
        <v>0</v>
      </c>
      <c r="Q1372" s="35">
        <f t="shared" si="1081"/>
        <v>0</v>
      </c>
      <c r="R1372" s="35">
        <f t="shared" si="1081"/>
        <v>1331</v>
      </c>
      <c r="S1372" s="35">
        <f t="shared" si="1081"/>
        <v>0</v>
      </c>
      <c r="T1372" s="35">
        <f t="shared" si="1081"/>
        <v>0</v>
      </c>
      <c r="U1372" s="35">
        <f t="shared" si="1081"/>
        <v>0</v>
      </c>
      <c r="V1372" s="35">
        <f t="shared" si="1081"/>
        <v>0</v>
      </c>
      <c r="W1372" s="35">
        <f t="shared" si="1081"/>
        <v>0</v>
      </c>
      <c r="X1372" s="35">
        <f t="shared" si="1081"/>
        <v>1331</v>
      </c>
      <c r="Y1372" s="35">
        <f t="shared" si="1081"/>
        <v>0</v>
      </c>
    </row>
    <row r="1373" spans="1:25" s="158" customFormat="1" ht="49.5">
      <c r="A1373" s="42" t="s">
        <v>43</v>
      </c>
      <c r="B1373" s="77" t="s">
        <v>172</v>
      </c>
      <c r="C1373" s="77" t="s">
        <v>72</v>
      </c>
      <c r="D1373" s="77" t="s">
        <v>730</v>
      </c>
      <c r="E1373" s="79">
        <v>240</v>
      </c>
      <c r="F1373" s="35">
        <v>1331</v>
      </c>
      <c r="G1373" s="35"/>
      <c r="H1373" s="36"/>
      <c r="I1373" s="36"/>
      <c r="J1373" s="36"/>
      <c r="K1373" s="37"/>
      <c r="L1373" s="35">
        <f>F1373+H1373+I1373+J1373+K1373</f>
        <v>1331</v>
      </c>
      <c r="M1373" s="35">
        <f>G1373+K1373</f>
        <v>0</v>
      </c>
      <c r="N1373" s="36"/>
      <c r="O1373" s="36"/>
      <c r="P1373" s="36"/>
      <c r="Q1373" s="37"/>
      <c r="R1373" s="35">
        <f>L1373+N1373+O1373+P1373+Q1373</f>
        <v>1331</v>
      </c>
      <c r="S1373" s="35">
        <f>M1373+Q1373</f>
        <v>0</v>
      </c>
      <c r="T1373" s="36"/>
      <c r="U1373" s="36"/>
      <c r="V1373" s="36"/>
      <c r="W1373" s="37"/>
      <c r="X1373" s="35">
        <f>R1373+T1373+U1373+V1373+W1373</f>
        <v>1331</v>
      </c>
      <c r="Y1373" s="35">
        <f>S1373+W1373</f>
        <v>0</v>
      </c>
    </row>
    <row r="1374" spans="1:25" s="158" customFormat="1" ht="33">
      <c r="A1374" s="48" t="s">
        <v>44</v>
      </c>
      <c r="B1374" s="77" t="s">
        <v>172</v>
      </c>
      <c r="C1374" s="77" t="s">
        <v>72</v>
      </c>
      <c r="D1374" s="77" t="s">
        <v>730</v>
      </c>
      <c r="E1374" s="79">
        <v>300</v>
      </c>
      <c r="F1374" s="35">
        <f>F1375</f>
        <v>454</v>
      </c>
      <c r="G1374" s="35">
        <f>G1375</f>
        <v>0</v>
      </c>
      <c r="H1374" s="35">
        <f t="shared" ref="H1374:Y1374" si="1082">H1375</f>
        <v>0</v>
      </c>
      <c r="I1374" s="35">
        <f t="shared" si="1082"/>
        <v>0</v>
      </c>
      <c r="J1374" s="35">
        <f t="shared" si="1082"/>
        <v>0</v>
      </c>
      <c r="K1374" s="35">
        <f t="shared" si="1082"/>
        <v>0</v>
      </c>
      <c r="L1374" s="35">
        <f t="shared" si="1082"/>
        <v>454</v>
      </c>
      <c r="M1374" s="35">
        <f t="shared" si="1082"/>
        <v>0</v>
      </c>
      <c r="N1374" s="35">
        <f t="shared" si="1082"/>
        <v>0</v>
      </c>
      <c r="O1374" s="35">
        <f t="shared" si="1082"/>
        <v>0</v>
      </c>
      <c r="P1374" s="35">
        <f t="shared" si="1082"/>
        <v>0</v>
      </c>
      <c r="Q1374" s="35">
        <f t="shared" si="1082"/>
        <v>0</v>
      </c>
      <c r="R1374" s="35">
        <f t="shared" si="1082"/>
        <v>454</v>
      </c>
      <c r="S1374" s="35">
        <f t="shared" si="1082"/>
        <v>0</v>
      </c>
      <c r="T1374" s="35">
        <f t="shared" si="1082"/>
        <v>0</v>
      </c>
      <c r="U1374" s="35">
        <f t="shared" si="1082"/>
        <v>0</v>
      </c>
      <c r="V1374" s="35">
        <f t="shared" si="1082"/>
        <v>0</v>
      </c>
      <c r="W1374" s="35">
        <f t="shared" si="1082"/>
        <v>0</v>
      </c>
      <c r="X1374" s="35">
        <f t="shared" si="1082"/>
        <v>454</v>
      </c>
      <c r="Y1374" s="35">
        <f t="shared" si="1082"/>
        <v>0</v>
      </c>
    </row>
    <row r="1375" spans="1:25" s="158" customFormat="1" ht="16.5">
      <c r="A1375" s="42" t="s">
        <v>46</v>
      </c>
      <c r="B1375" s="77" t="s">
        <v>172</v>
      </c>
      <c r="C1375" s="77" t="s">
        <v>72</v>
      </c>
      <c r="D1375" s="77" t="s">
        <v>730</v>
      </c>
      <c r="E1375" s="79">
        <v>360</v>
      </c>
      <c r="F1375" s="35">
        <v>454</v>
      </c>
      <c r="G1375" s="35"/>
      <c r="H1375" s="36"/>
      <c r="I1375" s="36"/>
      <c r="J1375" s="36"/>
      <c r="K1375" s="37"/>
      <c r="L1375" s="35">
        <f>F1375+H1375+I1375+J1375+K1375</f>
        <v>454</v>
      </c>
      <c r="M1375" s="35">
        <f>G1375+K1375</f>
        <v>0</v>
      </c>
      <c r="N1375" s="36"/>
      <c r="O1375" s="36"/>
      <c r="P1375" s="36"/>
      <c r="Q1375" s="37"/>
      <c r="R1375" s="35">
        <f>L1375+N1375+O1375+P1375+Q1375</f>
        <v>454</v>
      </c>
      <c r="S1375" s="35">
        <f>M1375+Q1375</f>
        <v>0</v>
      </c>
      <c r="T1375" s="36"/>
      <c r="U1375" s="36"/>
      <c r="V1375" s="36"/>
      <c r="W1375" s="37"/>
      <c r="X1375" s="35">
        <f>R1375+T1375+U1375+V1375+W1375</f>
        <v>454</v>
      </c>
      <c r="Y1375" s="35">
        <f>S1375+W1375</f>
        <v>0</v>
      </c>
    </row>
    <row r="1376" spans="1:25" s="162" customFormat="1" ht="16.5" hidden="1">
      <c r="A1376" s="42" t="s">
        <v>609</v>
      </c>
      <c r="B1376" s="77" t="s">
        <v>172</v>
      </c>
      <c r="C1376" s="77" t="s">
        <v>72</v>
      </c>
      <c r="D1376" s="77" t="s">
        <v>731</v>
      </c>
      <c r="E1376" s="77"/>
      <c r="F1376" s="160"/>
      <c r="G1376" s="160"/>
      <c r="H1376" s="161"/>
      <c r="I1376" s="161"/>
      <c r="J1376" s="161"/>
      <c r="K1376" s="161"/>
      <c r="L1376" s="161"/>
      <c r="M1376" s="161"/>
      <c r="N1376" s="161"/>
      <c r="O1376" s="161"/>
      <c r="P1376" s="161"/>
      <c r="Q1376" s="161"/>
      <c r="R1376" s="161"/>
      <c r="S1376" s="161"/>
      <c r="T1376" s="161"/>
      <c r="U1376" s="161"/>
      <c r="V1376" s="161"/>
      <c r="W1376" s="161"/>
      <c r="X1376" s="161"/>
      <c r="Y1376" s="161"/>
    </row>
    <row r="1377" spans="1:25" s="162" customFormat="1" ht="66" hidden="1">
      <c r="A1377" s="48" t="s">
        <v>732</v>
      </c>
      <c r="B1377" s="77" t="s">
        <v>172</v>
      </c>
      <c r="C1377" s="77" t="s">
        <v>72</v>
      </c>
      <c r="D1377" s="77" t="s">
        <v>733</v>
      </c>
      <c r="E1377" s="77"/>
      <c r="F1377" s="160"/>
      <c r="G1377" s="160"/>
      <c r="H1377" s="161"/>
      <c r="I1377" s="161"/>
      <c r="J1377" s="161"/>
      <c r="K1377" s="161"/>
      <c r="L1377" s="161"/>
      <c r="M1377" s="161"/>
      <c r="N1377" s="161"/>
      <c r="O1377" s="161"/>
      <c r="P1377" s="161"/>
      <c r="Q1377" s="161"/>
      <c r="R1377" s="161"/>
      <c r="S1377" s="161"/>
      <c r="T1377" s="161"/>
      <c r="U1377" s="161"/>
      <c r="V1377" s="161"/>
      <c r="W1377" s="161"/>
      <c r="X1377" s="161"/>
      <c r="Y1377" s="161"/>
    </row>
    <row r="1378" spans="1:25" s="162" customFormat="1" ht="33" hidden="1">
      <c r="A1378" s="48" t="s">
        <v>44</v>
      </c>
      <c r="B1378" s="77" t="s">
        <v>172</v>
      </c>
      <c r="C1378" s="77" t="s">
        <v>72</v>
      </c>
      <c r="D1378" s="77" t="s">
        <v>733</v>
      </c>
      <c r="E1378" s="79">
        <v>300</v>
      </c>
      <c r="F1378" s="160"/>
      <c r="G1378" s="160"/>
      <c r="H1378" s="161"/>
      <c r="I1378" s="161"/>
      <c r="J1378" s="161"/>
      <c r="K1378" s="161"/>
      <c r="L1378" s="161"/>
      <c r="M1378" s="161"/>
      <c r="N1378" s="161"/>
      <c r="O1378" s="161"/>
      <c r="P1378" s="161"/>
      <c r="Q1378" s="161"/>
      <c r="R1378" s="161"/>
      <c r="S1378" s="161"/>
      <c r="T1378" s="161"/>
      <c r="U1378" s="161"/>
      <c r="V1378" s="161"/>
      <c r="W1378" s="161"/>
      <c r="X1378" s="161"/>
      <c r="Y1378" s="161"/>
    </row>
    <row r="1379" spans="1:25" s="174" customFormat="1" ht="33" hidden="1">
      <c r="A1379" s="80" t="s">
        <v>613</v>
      </c>
      <c r="B1379" s="81" t="s">
        <v>172</v>
      </c>
      <c r="C1379" s="81" t="s">
        <v>72</v>
      </c>
      <c r="D1379" s="81" t="s">
        <v>733</v>
      </c>
      <c r="E1379" s="82">
        <v>310</v>
      </c>
      <c r="F1379" s="161"/>
      <c r="G1379" s="161"/>
      <c r="H1379" s="56"/>
      <c r="I1379" s="56"/>
      <c r="J1379" s="56"/>
      <c r="K1379" s="56"/>
      <c r="L1379" s="56">
        <f>F1379+H1379+I1379+J1379+K1379</f>
        <v>0</v>
      </c>
      <c r="M1379" s="56">
        <f>G1379+K1379</f>
        <v>0</v>
      </c>
      <c r="N1379" s="56"/>
      <c r="O1379" s="56"/>
      <c r="P1379" s="56"/>
      <c r="Q1379" s="56"/>
      <c r="R1379" s="56">
        <f>L1379+N1379+O1379+P1379+Q1379</f>
        <v>0</v>
      </c>
      <c r="S1379" s="56">
        <f>M1379+Q1379</f>
        <v>0</v>
      </c>
      <c r="T1379" s="56"/>
      <c r="U1379" s="56"/>
      <c r="V1379" s="56"/>
      <c r="W1379" s="56"/>
      <c r="X1379" s="56">
        <f>R1379+T1379+U1379+V1379+W1379</f>
        <v>0</v>
      </c>
      <c r="Y1379" s="56">
        <f>S1379+W1379</f>
        <v>0</v>
      </c>
    </row>
    <row r="1380" spans="1:25" s="158" customFormat="1" ht="16.5">
      <c r="A1380" s="32" t="s">
        <v>173</v>
      </c>
      <c r="B1380" s="77" t="s">
        <v>172</v>
      </c>
      <c r="C1380" s="77" t="s">
        <v>72</v>
      </c>
      <c r="D1380" s="77" t="s">
        <v>174</v>
      </c>
      <c r="E1380" s="77"/>
      <c r="F1380" s="35">
        <f>F1381+F1384+F1387+F1390</f>
        <v>5310</v>
      </c>
      <c r="G1380" s="35">
        <f>G1381+G1384+G1387+G1390</f>
        <v>0</v>
      </c>
      <c r="H1380" s="35">
        <f t="shared" ref="H1380:M1380" si="1083">H1381+H1384+H1387+H1390</f>
        <v>0</v>
      </c>
      <c r="I1380" s="35">
        <f t="shared" si="1083"/>
        <v>0</v>
      </c>
      <c r="J1380" s="35">
        <f t="shared" si="1083"/>
        <v>0</v>
      </c>
      <c r="K1380" s="35">
        <f t="shared" si="1083"/>
        <v>0</v>
      </c>
      <c r="L1380" s="35">
        <f t="shared" si="1083"/>
        <v>5310</v>
      </c>
      <c r="M1380" s="35">
        <f t="shared" si="1083"/>
        <v>0</v>
      </c>
      <c r="N1380" s="35">
        <f t="shared" ref="N1380:S1380" si="1084">N1381+N1384+N1387+N1390</f>
        <v>0</v>
      </c>
      <c r="O1380" s="35">
        <f t="shared" si="1084"/>
        <v>0</v>
      </c>
      <c r="P1380" s="35">
        <f t="shared" si="1084"/>
        <v>0</v>
      </c>
      <c r="Q1380" s="35">
        <f t="shared" si="1084"/>
        <v>0</v>
      </c>
      <c r="R1380" s="35">
        <f t="shared" si="1084"/>
        <v>5310</v>
      </c>
      <c r="S1380" s="35">
        <f t="shared" si="1084"/>
        <v>0</v>
      </c>
      <c r="T1380" s="35">
        <f t="shared" ref="T1380:Y1380" si="1085">T1381+T1384+T1387+T1390</f>
        <v>0</v>
      </c>
      <c r="U1380" s="35">
        <f t="shared" si="1085"/>
        <v>0</v>
      </c>
      <c r="V1380" s="35">
        <f t="shared" si="1085"/>
        <v>0</v>
      </c>
      <c r="W1380" s="35">
        <f t="shared" si="1085"/>
        <v>0</v>
      </c>
      <c r="X1380" s="35">
        <f t="shared" si="1085"/>
        <v>5310</v>
      </c>
      <c r="Y1380" s="35">
        <f t="shared" si="1085"/>
        <v>0</v>
      </c>
    </row>
    <row r="1381" spans="1:25" s="159" customFormat="1" ht="99" hidden="1">
      <c r="A1381" s="32" t="s">
        <v>734</v>
      </c>
      <c r="B1381" s="77" t="s">
        <v>172</v>
      </c>
      <c r="C1381" s="77" t="s">
        <v>72</v>
      </c>
      <c r="D1381" s="77" t="s">
        <v>735</v>
      </c>
      <c r="E1381" s="77"/>
      <c r="F1381" s="35">
        <f>F1382</f>
        <v>0</v>
      </c>
      <c r="G1381" s="35">
        <f>G1382</f>
        <v>0</v>
      </c>
      <c r="H1381" s="56">
        <f t="shared" ref="H1381:W1382" si="1086">H1382</f>
        <v>0</v>
      </c>
      <c r="I1381" s="56">
        <f t="shared" si="1086"/>
        <v>0</v>
      </c>
      <c r="J1381" s="56">
        <f t="shared" si="1086"/>
        <v>0</v>
      </c>
      <c r="K1381" s="56">
        <f t="shared" si="1086"/>
        <v>0</v>
      </c>
      <c r="L1381" s="56">
        <f t="shared" si="1086"/>
        <v>0</v>
      </c>
      <c r="M1381" s="56">
        <f t="shared" si="1086"/>
        <v>0</v>
      </c>
      <c r="N1381" s="56">
        <f t="shared" si="1086"/>
        <v>0</v>
      </c>
      <c r="O1381" s="56">
        <f t="shared" si="1086"/>
        <v>0</v>
      </c>
      <c r="P1381" s="56">
        <f t="shared" si="1086"/>
        <v>0</v>
      </c>
      <c r="Q1381" s="56">
        <f t="shared" si="1086"/>
        <v>0</v>
      </c>
      <c r="R1381" s="56">
        <f t="shared" si="1086"/>
        <v>0</v>
      </c>
      <c r="S1381" s="56">
        <f t="shared" si="1086"/>
        <v>0</v>
      </c>
      <c r="T1381" s="56">
        <f t="shared" si="1086"/>
        <v>0</v>
      </c>
      <c r="U1381" s="56">
        <f t="shared" si="1086"/>
        <v>0</v>
      </c>
      <c r="V1381" s="56">
        <f t="shared" si="1086"/>
        <v>0</v>
      </c>
      <c r="W1381" s="56">
        <f t="shared" si="1086"/>
        <v>0</v>
      </c>
      <c r="X1381" s="56">
        <f t="shared" ref="T1381:Y1382" si="1087">X1382</f>
        <v>0</v>
      </c>
      <c r="Y1381" s="56">
        <f t="shared" si="1087"/>
        <v>0</v>
      </c>
    </row>
    <row r="1382" spans="1:25" s="159" customFormat="1" ht="49.5" hidden="1">
      <c r="A1382" s="32" t="s">
        <v>99</v>
      </c>
      <c r="B1382" s="77" t="s">
        <v>172</v>
      </c>
      <c r="C1382" s="77" t="s">
        <v>72</v>
      </c>
      <c r="D1382" s="77" t="s">
        <v>735</v>
      </c>
      <c r="E1382" s="79">
        <v>600</v>
      </c>
      <c r="F1382" s="35">
        <f>F1383</f>
        <v>0</v>
      </c>
      <c r="G1382" s="35">
        <f>G1383</f>
        <v>0</v>
      </c>
      <c r="H1382" s="56">
        <f t="shared" si="1086"/>
        <v>0</v>
      </c>
      <c r="I1382" s="56">
        <f t="shared" si="1086"/>
        <v>0</v>
      </c>
      <c r="J1382" s="56">
        <f t="shared" si="1086"/>
        <v>0</v>
      </c>
      <c r="K1382" s="56">
        <f t="shared" si="1086"/>
        <v>0</v>
      </c>
      <c r="L1382" s="56">
        <f t="shared" si="1086"/>
        <v>0</v>
      </c>
      <c r="M1382" s="56">
        <f t="shared" si="1086"/>
        <v>0</v>
      </c>
      <c r="N1382" s="56">
        <f t="shared" si="1086"/>
        <v>0</v>
      </c>
      <c r="O1382" s="56">
        <f t="shared" si="1086"/>
        <v>0</v>
      </c>
      <c r="P1382" s="56">
        <f t="shared" si="1086"/>
        <v>0</v>
      </c>
      <c r="Q1382" s="56">
        <f t="shared" si="1086"/>
        <v>0</v>
      </c>
      <c r="R1382" s="56">
        <f t="shared" si="1086"/>
        <v>0</v>
      </c>
      <c r="S1382" s="56">
        <f t="shared" si="1086"/>
        <v>0</v>
      </c>
      <c r="T1382" s="56">
        <f t="shared" si="1087"/>
        <v>0</v>
      </c>
      <c r="U1382" s="56">
        <f t="shared" si="1087"/>
        <v>0</v>
      </c>
      <c r="V1382" s="56">
        <f t="shared" si="1087"/>
        <v>0</v>
      </c>
      <c r="W1382" s="56">
        <f t="shared" si="1087"/>
        <v>0</v>
      </c>
      <c r="X1382" s="56">
        <f t="shared" si="1087"/>
        <v>0</v>
      </c>
      <c r="Y1382" s="56">
        <f t="shared" si="1087"/>
        <v>0</v>
      </c>
    </row>
    <row r="1383" spans="1:25" s="174" customFormat="1" ht="66" hidden="1">
      <c r="A1383" s="80" t="s">
        <v>177</v>
      </c>
      <c r="B1383" s="81" t="s">
        <v>172</v>
      </c>
      <c r="C1383" s="81" t="s">
        <v>72</v>
      </c>
      <c r="D1383" s="81" t="s">
        <v>735</v>
      </c>
      <c r="E1383" s="82">
        <v>630</v>
      </c>
      <c r="F1383" s="56"/>
      <c r="G1383" s="56"/>
      <c r="H1383" s="56"/>
      <c r="I1383" s="56"/>
      <c r="J1383" s="56"/>
      <c r="K1383" s="56"/>
      <c r="L1383" s="56">
        <f>F1383+H1383+I1383+J1383+K1383</f>
        <v>0</v>
      </c>
      <c r="M1383" s="56">
        <f>G1383+K1383</f>
        <v>0</v>
      </c>
      <c r="N1383" s="56"/>
      <c r="O1383" s="56"/>
      <c r="P1383" s="56"/>
      <c r="Q1383" s="56"/>
      <c r="R1383" s="56">
        <f>L1383+N1383+O1383+P1383+Q1383</f>
        <v>0</v>
      </c>
      <c r="S1383" s="56">
        <f>M1383+Q1383</f>
        <v>0</v>
      </c>
      <c r="T1383" s="56"/>
      <c r="U1383" s="56"/>
      <c r="V1383" s="56"/>
      <c r="W1383" s="56"/>
      <c r="X1383" s="56">
        <f>R1383+T1383+U1383+V1383+W1383</f>
        <v>0</v>
      </c>
      <c r="Y1383" s="56">
        <f>S1383+W1383</f>
        <v>0</v>
      </c>
    </row>
    <row r="1384" spans="1:25" s="158" customFormat="1" ht="66">
      <c r="A1384" s="32" t="s">
        <v>371</v>
      </c>
      <c r="B1384" s="77" t="s">
        <v>172</v>
      </c>
      <c r="C1384" s="77" t="s">
        <v>72</v>
      </c>
      <c r="D1384" s="77" t="s">
        <v>736</v>
      </c>
      <c r="E1384" s="77"/>
      <c r="F1384" s="35">
        <f>F1385</f>
        <v>1000</v>
      </c>
      <c r="G1384" s="35">
        <f>G1385</f>
        <v>0</v>
      </c>
      <c r="H1384" s="35">
        <f t="shared" ref="H1384:W1385" si="1088">H1385</f>
        <v>0</v>
      </c>
      <c r="I1384" s="35">
        <f t="shared" si="1088"/>
        <v>0</v>
      </c>
      <c r="J1384" s="35">
        <f t="shared" si="1088"/>
        <v>0</v>
      </c>
      <c r="K1384" s="35">
        <f t="shared" si="1088"/>
        <v>0</v>
      </c>
      <c r="L1384" s="35">
        <f t="shared" si="1088"/>
        <v>1000</v>
      </c>
      <c r="M1384" s="35">
        <f t="shared" si="1088"/>
        <v>0</v>
      </c>
      <c r="N1384" s="35">
        <f t="shared" si="1088"/>
        <v>0</v>
      </c>
      <c r="O1384" s="35">
        <f t="shared" si="1088"/>
        <v>0</v>
      </c>
      <c r="P1384" s="35">
        <f t="shared" si="1088"/>
        <v>0</v>
      </c>
      <c r="Q1384" s="35">
        <f t="shared" si="1088"/>
        <v>0</v>
      </c>
      <c r="R1384" s="35">
        <f t="shared" si="1088"/>
        <v>1000</v>
      </c>
      <c r="S1384" s="35">
        <f t="shared" si="1088"/>
        <v>0</v>
      </c>
      <c r="T1384" s="35">
        <f t="shared" si="1088"/>
        <v>0</v>
      </c>
      <c r="U1384" s="35">
        <f t="shared" si="1088"/>
        <v>0</v>
      </c>
      <c r="V1384" s="35">
        <f t="shared" si="1088"/>
        <v>0</v>
      </c>
      <c r="W1384" s="35">
        <f t="shared" si="1088"/>
        <v>0</v>
      </c>
      <c r="X1384" s="35">
        <f t="shared" ref="T1384:Y1385" si="1089">X1385</f>
        <v>1000</v>
      </c>
      <c r="Y1384" s="35">
        <f t="shared" si="1089"/>
        <v>0</v>
      </c>
    </row>
    <row r="1385" spans="1:25" s="158" customFormat="1" ht="49.5">
      <c r="A1385" s="32" t="s">
        <v>99</v>
      </c>
      <c r="B1385" s="77" t="s">
        <v>172</v>
      </c>
      <c r="C1385" s="77" t="s">
        <v>72</v>
      </c>
      <c r="D1385" s="77" t="s">
        <v>736</v>
      </c>
      <c r="E1385" s="79">
        <v>600</v>
      </c>
      <c r="F1385" s="35">
        <f>F1386</f>
        <v>1000</v>
      </c>
      <c r="G1385" s="35">
        <f>G1386</f>
        <v>0</v>
      </c>
      <c r="H1385" s="35">
        <f t="shared" si="1088"/>
        <v>0</v>
      </c>
      <c r="I1385" s="35">
        <f t="shared" si="1088"/>
        <v>0</v>
      </c>
      <c r="J1385" s="35">
        <f t="shared" si="1088"/>
        <v>0</v>
      </c>
      <c r="K1385" s="35">
        <f t="shared" si="1088"/>
        <v>0</v>
      </c>
      <c r="L1385" s="35">
        <f t="shared" si="1088"/>
        <v>1000</v>
      </c>
      <c r="M1385" s="35">
        <f t="shared" si="1088"/>
        <v>0</v>
      </c>
      <c r="N1385" s="35">
        <f t="shared" si="1088"/>
        <v>0</v>
      </c>
      <c r="O1385" s="35">
        <f t="shared" si="1088"/>
        <v>0</v>
      </c>
      <c r="P1385" s="35">
        <f t="shared" si="1088"/>
        <v>0</v>
      </c>
      <c r="Q1385" s="35">
        <f t="shared" si="1088"/>
        <v>0</v>
      </c>
      <c r="R1385" s="35">
        <f t="shared" si="1088"/>
        <v>1000</v>
      </c>
      <c r="S1385" s="35">
        <f t="shared" si="1088"/>
        <v>0</v>
      </c>
      <c r="T1385" s="35">
        <f t="shared" si="1089"/>
        <v>0</v>
      </c>
      <c r="U1385" s="35">
        <f t="shared" si="1089"/>
        <v>0</v>
      </c>
      <c r="V1385" s="35">
        <f t="shared" si="1089"/>
        <v>0</v>
      </c>
      <c r="W1385" s="35">
        <f t="shared" si="1089"/>
        <v>0</v>
      </c>
      <c r="X1385" s="35">
        <f t="shared" si="1089"/>
        <v>1000</v>
      </c>
      <c r="Y1385" s="35">
        <f t="shared" si="1089"/>
        <v>0</v>
      </c>
    </row>
    <row r="1386" spans="1:25" s="158" customFormat="1" ht="66">
      <c r="A1386" s="32" t="s">
        <v>177</v>
      </c>
      <c r="B1386" s="77" t="s">
        <v>172</v>
      </c>
      <c r="C1386" s="77" t="s">
        <v>72</v>
      </c>
      <c r="D1386" s="77" t="s">
        <v>736</v>
      </c>
      <c r="E1386" s="79">
        <v>630</v>
      </c>
      <c r="F1386" s="35">
        <v>1000</v>
      </c>
      <c r="G1386" s="35"/>
      <c r="H1386" s="36"/>
      <c r="I1386" s="36"/>
      <c r="J1386" s="36"/>
      <c r="K1386" s="37"/>
      <c r="L1386" s="35">
        <f>F1386+H1386+I1386+J1386+K1386</f>
        <v>1000</v>
      </c>
      <c r="M1386" s="35">
        <f>G1386+K1386</f>
        <v>0</v>
      </c>
      <c r="N1386" s="36"/>
      <c r="O1386" s="36"/>
      <c r="P1386" s="36"/>
      <c r="Q1386" s="37"/>
      <c r="R1386" s="35">
        <f>L1386+N1386+O1386+P1386+Q1386</f>
        <v>1000</v>
      </c>
      <c r="S1386" s="35">
        <f>M1386+Q1386</f>
        <v>0</v>
      </c>
      <c r="T1386" s="36"/>
      <c r="U1386" s="36"/>
      <c r="V1386" s="36"/>
      <c r="W1386" s="37"/>
      <c r="X1386" s="35">
        <f>R1386+T1386+U1386+V1386+W1386</f>
        <v>1000</v>
      </c>
      <c r="Y1386" s="35">
        <f>S1386+W1386</f>
        <v>0</v>
      </c>
    </row>
    <row r="1387" spans="1:25" s="158" customFormat="1" ht="99">
      <c r="A1387" s="32" t="s">
        <v>737</v>
      </c>
      <c r="B1387" s="58" t="s">
        <v>172</v>
      </c>
      <c r="C1387" s="58" t="s">
        <v>72</v>
      </c>
      <c r="D1387" s="77" t="s">
        <v>738</v>
      </c>
      <c r="E1387" s="58"/>
      <c r="F1387" s="35">
        <f>F1388</f>
        <v>4310</v>
      </c>
      <c r="G1387" s="35">
        <f>G1388</f>
        <v>0</v>
      </c>
      <c r="H1387" s="35">
        <f t="shared" ref="H1387:W1388" si="1090">H1388</f>
        <v>0</v>
      </c>
      <c r="I1387" s="35">
        <f t="shared" si="1090"/>
        <v>0</v>
      </c>
      <c r="J1387" s="35">
        <f t="shared" si="1090"/>
        <v>0</v>
      </c>
      <c r="K1387" s="35">
        <f t="shared" si="1090"/>
        <v>0</v>
      </c>
      <c r="L1387" s="35">
        <f t="shared" si="1090"/>
        <v>4310</v>
      </c>
      <c r="M1387" s="35">
        <f t="shared" si="1090"/>
        <v>0</v>
      </c>
      <c r="N1387" s="35">
        <f t="shared" si="1090"/>
        <v>0</v>
      </c>
      <c r="O1387" s="35">
        <f t="shared" si="1090"/>
        <v>0</v>
      </c>
      <c r="P1387" s="35">
        <f t="shared" si="1090"/>
        <v>0</v>
      </c>
      <c r="Q1387" s="35">
        <f t="shared" si="1090"/>
        <v>0</v>
      </c>
      <c r="R1387" s="35">
        <f t="shared" si="1090"/>
        <v>4310</v>
      </c>
      <c r="S1387" s="35">
        <f t="shared" si="1090"/>
        <v>0</v>
      </c>
      <c r="T1387" s="35">
        <f t="shared" si="1090"/>
        <v>0</v>
      </c>
      <c r="U1387" s="35">
        <f t="shared" si="1090"/>
        <v>0</v>
      </c>
      <c r="V1387" s="35">
        <f t="shared" si="1090"/>
        <v>0</v>
      </c>
      <c r="W1387" s="35">
        <f t="shared" si="1090"/>
        <v>0</v>
      </c>
      <c r="X1387" s="35">
        <f t="shared" ref="T1387:Y1388" si="1091">X1388</f>
        <v>4310</v>
      </c>
      <c r="Y1387" s="35">
        <f t="shared" si="1091"/>
        <v>0</v>
      </c>
    </row>
    <row r="1388" spans="1:25" s="158" customFormat="1" ht="49.5">
      <c r="A1388" s="32" t="s">
        <v>99</v>
      </c>
      <c r="B1388" s="58" t="s">
        <v>172</v>
      </c>
      <c r="C1388" s="58" t="s">
        <v>72</v>
      </c>
      <c r="D1388" s="77" t="s">
        <v>738</v>
      </c>
      <c r="E1388" s="79">
        <v>600</v>
      </c>
      <c r="F1388" s="35">
        <f>F1389</f>
        <v>4310</v>
      </c>
      <c r="G1388" s="35">
        <f>G1389</f>
        <v>0</v>
      </c>
      <c r="H1388" s="35">
        <f t="shared" si="1090"/>
        <v>0</v>
      </c>
      <c r="I1388" s="35">
        <f t="shared" si="1090"/>
        <v>0</v>
      </c>
      <c r="J1388" s="35">
        <f t="shared" si="1090"/>
        <v>0</v>
      </c>
      <c r="K1388" s="35">
        <f t="shared" si="1090"/>
        <v>0</v>
      </c>
      <c r="L1388" s="35">
        <f t="shared" si="1090"/>
        <v>4310</v>
      </c>
      <c r="M1388" s="35">
        <f t="shared" si="1090"/>
        <v>0</v>
      </c>
      <c r="N1388" s="35">
        <f t="shared" si="1090"/>
        <v>0</v>
      </c>
      <c r="O1388" s="35">
        <f t="shared" si="1090"/>
        <v>0</v>
      </c>
      <c r="P1388" s="35">
        <f t="shared" si="1090"/>
        <v>0</v>
      </c>
      <c r="Q1388" s="35">
        <f t="shared" si="1090"/>
        <v>0</v>
      </c>
      <c r="R1388" s="35">
        <f t="shared" si="1090"/>
        <v>4310</v>
      </c>
      <c r="S1388" s="35">
        <f t="shared" si="1090"/>
        <v>0</v>
      </c>
      <c r="T1388" s="35">
        <f t="shared" si="1091"/>
        <v>0</v>
      </c>
      <c r="U1388" s="35">
        <f t="shared" si="1091"/>
        <v>0</v>
      </c>
      <c r="V1388" s="35">
        <f t="shared" si="1091"/>
        <v>0</v>
      </c>
      <c r="W1388" s="35">
        <f t="shared" si="1091"/>
        <v>0</v>
      </c>
      <c r="X1388" s="35">
        <f t="shared" si="1091"/>
        <v>4310</v>
      </c>
      <c r="Y1388" s="35">
        <f t="shared" si="1091"/>
        <v>0</v>
      </c>
    </row>
    <row r="1389" spans="1:25" s="158" customFormat="1" ht="66">
      <c r="A1389" s="32" t="s">
        <v>177</v>
      </c>
      <c r="B1389" s="58" t="s">
        <v>172</v>
      </c>
      <c r="C1389" s="58" t="s">
        <v>72</v>
      </c>
      <c r="D1389" s="77" t="s">
        <v>738</v>
      </c>
      <c r="E1389" s="79">
        <v>630</v>
      </c>
      <c r="F1389" s="35">
        <v>4310</v>
      </c>
      <c r="G1389" s="35"/>
      <c r="H1389" s="36"/>
      <c r="I1389" s="36"/>
      <c r="J1389" s="36"/>
      <c r="K1389" s="37"/>
      <c r="L1389" s="35">
        <f>F1389+H1389+I1389+J1389+K1389</f>
        <v>4310</v>
      </c>
      <c r="M1389" s="35">
        <f>G1389+K1389</f>
        <v>0</v>
      </c>
      <c r="N1389" s="36"/>
      <c r="O1389" s="36"/>
      <c r="P1389" s="36"/>
      <c r="Q1389" s="37"/>
      <c r="R1389" s="35">
        <f>L1389+N1389+O1389+P1389+Q1389</f>
        <v>4310</v>
      </c>
      <c r="S1389" s="35">
        <f>M1389+Q1389</f>
        <v>0</v>
      </c>
      <c r="T1389" s="36"/>
      <c r="U1389" s="36"/>
      <c r="V1389" s="36"/>
      <c r="W1389" s="37"/>
      <c r="X1389" s="35">
        <f>R1389+T1389+U1389+V1389+W1389</f>
        <v>4310</v>
      </c>
      <c r="Y1389" s="35">
        <f>S1389+W1389</f>
        <v>0</v>
      </c>
    </row>
    <row r="1390" spans="1:25" s="159" customFormat="1" ht="82.5" hidden="1">
      <c r="A1390" s="32" t="s">
        <v>739</v>
      </c>
      <c r="B1390" s="77" t="s">
        <v>172</v>
      </c>
      <c r="C1390" s="77" t="s">
        <v>72</v>
      </c>
      <c r="D1390" s="77" t="s">
        <v>740</v>
      </c>
      <c r="E1390" s="35"/>
      <c r="F1390" s="35">
        <f>F1391</f>
        <v>0</v>
      </c>
      <c r="G1390" s="35">
        <f>G1391</f>
        <v>0</v>
      </c>
      <c r="H1390" s="56">
        <f t="shared" ref="H1390:W1391" si="1092">H1391</f>
        <v>0</v>
      </c>
      <c r="I1390" s="56">
        <f t="shared" si="1092"/>
        <v>0</v>
      </c>
      <c r="J1390" s="56">
        <f t="shared" si="1092"/>
        <v>0</v>
      </c>
      <c r="K1390" s="56">
        <f t="shared" si="1092"/>
        <v>0</v>
      </c>
      <c r="L1390" s="56">
        <f t="shared" si="1092"/>
        <v>0</v>
      </c>
      <c r="M1390" s="56">
        <f t="shared" si="1092"/>
        <v>0</v>
      </c>
      <c r="N1390" s="56">
        <f t="shared" si="1092"/>
        <v>0</v>
      </c>
      <c r="O1390" s="56">
        <f t="shared" si="1092"/>
        <v>0</v>
      </c>
      <c r="P1390" s="56">
        <f t="shared" si="1092"/>
        <v>0</v>
      </c>
      <c r="Q1390" s="56">
        <f t="shared" si="1092"/>
        <v>0</v>
      </c>
      <c r="R1390" s="56">
        <f t="shared" si="1092"/>
        <v>0</v>
      </c>
      <c r="S1390" s="56">
        <f t="shared" si="1092"/>
        <v>0</v>
      </c>
      <c r="T1390" s="56">
        <f t="shared" si="1092"/>
        <v>0</v>
      </c>
      <c r="U1390" s="56">
        <f t="shared" si="1092"/>
        <v>0</v>
      </c>
      <c r="V1390" s="56">
        <f t="shared" si="1092"/>
        <v>0</v>
      </c>
      <c r="W1390" s="56">
        <f t="shared" si="1092"/>
        <v>0</v>
      </c>
      <c r="X1390" s="56">
        <f t="shared" ref="T1390:Y1391" si="1093">X1391</f>
        <v>0</v>
      </c>
      <c r="Y1390" s="56">
        <f t="shared" si="1093"/>
        <v>0</v>
      </c>
    </row>
    <row r="1391" spans="1:25" s="159" customFormat="1" ht="49.5" hidden="1">
      <c r="A1391" s="42" t="s">
        <v>99</v>
      </c>
      <c r="B1391" s="77" t="s">
        <v>172</v>
      </c>
      <c r="C1391" s="77" t="s">
        <v>72</v>
      </c>
      <c r="D1391" s="77" t="s">
        <v>740</v>
      </c>
      <c r="E1391" s="79">
        <v>600</v>
      </c>
      <c r="F1391" s="35">
        <f>F1392</f>
        <v>0</v>
      </c>
      <c r="G1391" s="35">
        <f>G1392</f>
        <v>0</v>
      </c>
      <c r="H1391" s="56">
        <f t="shared" si="1092"/>
        <v>0</v>
      </c>
      <c r="I1391" s="56">
        <f t="shared" si="1092"/>
        <v>0</v>
      </c>
      <c r="J1391" s="56">
        <f t="shared" si="1092"/>
        <v>0</v>
      </c>
      <c r="K1391" s="56">
        <f t="shared" si="1092"/>
        <v>0</v>
      </c>
      <c r="L1391" s="56">
        <f t="shared" si="1092"/>
        <v>0</v>
      </c>
      <c r="M1391" s="56">
        <f t="shared" si="1092"/>
        <v>0</v>
      </c>
      <c r="N1391" s="56">
        <f t="shared" si="1092"/>
        <v>0</v>
      </c>
      <c r="O1391" s="56">
        <f t="shared" si="1092"/>
        <v>0</v>
      </c>
      <c r="P1391" s="56">
        <f t="shared" si="1092"/>
        <v>0</v>
      </c>
      <c r="Q1391" s="56">
        <f t="shared" si="1092"/>
        <v>0</v>
      </c>
      <c r="R1391" s="56">
        <f t="shared" si="1092"/>
        <v>0</v>
      </c>
      <c r="S1391" s="56">
        <f t="shared" si="1092"/>
        <v>0</v>
      </c>
      <c r="T1391" s="56">
        <f t="shared" si="1093"/>
        <v>0</v>
      </c>
      <c r="U1391" s="56">
        <f t="shared" si="1093"/>
        <v>0</v>
      </c>
      <c r="V1391" s="56">
        <f t="shared" si="1093"/>
        <v>0</v>
      </c>
      <c r="W1391" s="56">
        <f t="shared" si="1093"/>
        <v>0</v>
      </c>
      <c r="X1391" s="56">
        <f t="shared" si="1093"/>
        <v>0</v>
      </c>
      <c r="Y1391" s="56">
        <f t="shared" si="1093"/>
        <v>0</v>
      </c>
    </row>
    <row r="1392" spans="1:25" s="174" customFormat="1" ht="66" hidden="1">
      <c r="A1392" s="80" t="s">
        <v>177</v>
      </c>
      <c r="B1392" s="81" t="s">
        <v>172</v>
      </c>
      <c r="C1392" s="81" t="s">
        <v>72</v>
      </c>
      <c r="D1392" s="81" t="s">
        <v>740</v>
      </c>
      <c r="E1392" s="82">
        <v>630</v>
      </c>
      <c r="F1392" s="56"/>
      <c r="G1392" s="56"/>
      <c r="H1392" s="56"/>
      <c r="I1392" s="56"/>
      <c r="J1392" s="56"/>
      <c r="K1392" s="56"/>
      <c r="L1392" s="56">
        <f>F1392+H1392+I1392+J1392+K1392</f>
        <v>0</v>
      </c>
      <c r="M1392" s="56">
        <f>G1392+K1392</f>
        <v>0</v>
      </c>
      <c r="N1392" s="56"/>
      <c r="O1392" s="56"/>
      <c r="P1392" s="56"/>
      <c r="Q1392" s="56"/>
      <c r="R1392" s="56">
        <f>L1392+N1392+O1392+P1392+Q1392</f>
        <v>0</v>
      </c>
      <c r="S1392" s="56">
        <f>M1392+Q1392</f>
        <v>0</v>
      </c>
      <c r="T1392" s="56"/>
      <c r="U1392" s="56"/>
      <c r="V1392" s="56"/>
      <c r="W1392" s="56"/>
      <c r="X1392" s="56">
        <f>R1392+T1392+U1392+V1392+W1392</f>
        <v>0</v>
      </c>
      <c r="Y1392" s="56">
        <f>S1392+W1392</f>
        <v>0</v>
      </c>
    </row>
    <row r="1393" spans="1:25" s="159" customFormat="1" ht="49.5" hidden="1">
      <c r="A1393" s="32" t="s">
        <v>741</v>
      </c>
      <c r="B1393" s="58" t="s">
        <v>172</v>
      </c>
      <c r="C1393" s="58" t="s">
        <v>72</v>
      </c>
      <c r="D1393" s="77" t="s">
        <v>742</v>
      </c>
      <c r="E1393" s="58"/>
      <c r="F1393" s="35">
        <f>F1394</f>
        <v>0</v>
      </c>
      <c r="G1393" s="35">
        <f>G1394</f>
        <v>0</v>
      </c>
      <c r="H1393" s="56">
        <f t="shared" ref="H1393:W1394" si="1094">H1394</f>
        <v>0</v>
      </c>
      <c r="I1393" s="56">
        <f t="shared" si="1094"/>
        <v>0</v>
      </c>
      <c r="J1393" s="56">
        <f t="shared" si="1094"/>
        <v>0</v>
      </c>
      <c r="K1393" s="56">
        <f t="shared" si="1094"/>
        <v>0</v>
      </c>
      <c r="L1393" s="56">
        <f t="shared" si="1094"/>
        <v>0</v>
      </c>
      <c r="M1393" s="56">
        <f t="shared" si="1094"/>
        <v>0</v>
      </c>
      <c r="N1393" s="56">
        <f t="shared" si="1094"/>
        <v>0</v>
      </c>
      <c r="O1393" s="56">
        <f t="shared" si="1094"/>
        <v>0</v>
      </c>
      <c r="P1393" s="56">
        <f t="shared" si="1094"/>
        <v>0</v>
      </c>
      <c r="Q1393" s="56">
        <f t="shared" si="1094"/>
        <v>0</v>
      </c>
      <c r="R1393" s="56">
        <f t="shared" si="1094"/>
        <v>0</v>
      </c>
      <c r="S1393" s="56">
        <f t="shared" si="1094"/>
        <v>0</v>
      </c>
      <c r="T1393" s="56">
        <f t="shared" si="1094"/>
        <v>0</v>
      </c>
      <c r="U1393" s="56">
        <f t="shared" si="1094"/>
        <v>0</v>
      </c>
      <c r="V1393" s="56">
        <f t="shared" si="1094"/>
        <v>0</v>
      </c>
      <c r="W1393" s="56">
        <f t="shared" si="1094"/>
        <v>0</v>
      </c>
      <c r="X1393" s="56">
        <f t="shared" ref="T1393:Y1394" si="1095">X1394</f>
        <v>0</v>
      </c>
      <c r="Y1393" s="56">
        <f t="shared" si="1095"/>
        <v>0</v>
      </c>
    </row>
    <row r="1394" spans="1:25" s="159" customFormat="1" ht="49.5" hidden="1">
      <c r="A1394" s="32" t="s">
        <v>99</v>
      </c>
      <c r="B1394" s="58" t="s">
        <v>172</v>
      </c>
      <c r="C1394" s="58" t="s">
        <v>72</v>
      </c>
      <c r="D1394" s="77" t="s">
        <v>742</v>
      </c>
      <c r="E1394" s="79">
        <v>600</v>
      </c>
      <c r="F1394" s="35">
        <f>F1395</f>
        <v>0</v>
      </c>
      <c r="G1394" s="35">
        <f>G1395</f>
        <v>0</v>
      </c>
      <c r="H1394" s="56">
        <f t="shared" si="1094"/>
        <v>0</v>
      </c>
      <c r="I1394" s="56">
        <f t="shared" si="1094"/>
        <v>0</v>
      </c>
      <c r="J1394" s="56">
        <f t="shared" si="1094"/>
        <v>0</v>
      </c>
      <c r="K1394" s="56">
        <f t="shared" si="1094"/>
        <v>0</v>
      </c>
      <c r="L1394" s="56">
        <f t="shared" si="1094"/>
        <v>0</v>
      </c>
      <c r="M1394" s="56">
        <f t="shared" si="1094"/>
        <v>0</v>
      </c>
      <c r="N1394" s="56">
        <f t="shared" si="1094"/>
        <v>0</v>
      </c>
      <c r="O1394" s="56">
        <f t="shared" si="1094"/>
        <v>0</v>
      </c>
      <c r="P1394" s="56">
        <f t="shared" si="1094"/>
        <v>0</v>
      </c>
      <c r="Q1394" s="56">
        <f t="shared" si="1094"/>
        <v>0</v>
      </c>
      <c r="R1394" s="56">
        <f t="shared" si="1094"/>
        <v>0</v>
      </c>
      <c r="S1394" s="56">
        <f t="shared" si="1094"/>
        <v>0</v>
      </c>
      <c r="T1394" s="56">
        <f t="shared" si="1095"/>
        <v>0</v>
      </c>
      <c r="U1394" s="56">
        <f t="shared" si="1095"/>
        <v>0</v>
      </c>
      <c r="V1394" s="56">
        <f t="shared" si="1095"/>
        <v>0</v>
      </c>
      <c r="W1394" s="56">
        <f t="shared" si="1095"/>
        <v>0</v>
      </c>
      <c r="X1394" s="56">
        <f t="shared" si="1095"/>
        <v>0</v>
      </c>
      <c r="Y1394" s="56">
        <f t="shared" si="1095"/>
        <v>0</v>
      </c>
    </row>
    <row r="1395" spans="1:25" s="174" customFormat="1" ht="66" hidden="1">
      <c r="A1395" s="80" t="s">
        <v>177</v>
      </c>
      <c r="B1395" s="86" t="s">
        <v>172</v>
      </c>
      <c r="C1395" s="86" t="s">
        <v>72</v>
      </c>
      <c r="D1395" s="81" t="s">
        <v>742</v>
      </c>
      <c r="E1395" s="82">
        <v>630</v>
      </c>
      <c r="F1395" s="56"/>
      <c r="G1395" s="56"/>
      <c r="H1395" s="56"/>
      <c r="I1395" s="56"/>
      <c r="J1395" s="56"/>
      <c r="K1395" s="56"/>
      <c r="L1395" s="56">
        <f>F1395+H1395+I1395+J1395+K1395</f>
        <v>0</v>
      </c>
      <c r="M1395" s="56">
        <f>G1395+K1395</f>
        <v>0</v>
      </c>
      <c r="N1395" s="56"/>
      <c r="O1395" s="56"/>
      <c r="P1395" s="56"/>
      <c r="Q1395" s="56"/>
      <c r="R1395" s="56">
        <f>L1395+N1395+O1395+P1395+Q1395</f>
        <v>0</v>
      </c>
      <c r="S1395" s="56">
        <f>M1395+Q1395</f>
        <v>0</v>
      </c>
      <c r="T1395" s="56"/>
      <c r="U1395" s="56"/>
      <c r="V1395" s="56"/>
      <c r="W1395" s="56"/>
      <c r="X1395" s="56">
        <f>R1395+T1395+U1395+V1395+W1395</f>
        <v>0</v>
      </c>
      <c r="Y1395" s="56">
        <f>S1395+W1395</f>
        <v>0</v>
      </c>
    </row>
    <row r="1396" spans="1:25" s="158" customFormat="1" ht="16.5">
      <c r="A1396" s="32"/>
      <c r="B1396" s="33"/>
      <c r="C1396" s="33"/>
      <c r="D1396" s="52"/>
      <c r="E1396" s="33"/>
      <c r="F1396" s="160"/>
      <c r="G1396" s="160"/>
      <c r="H1396" s="160"/>
      <c r="I1396" s="160"/>
      <c r="J1396" s="160"/>
      <c r="K1396" s="160"/>
      <c r="L1396" s="160"/>
      <c r="M1396" s="160"/>
      <c r="N1396" s="160"/>
      <c r="O1396" s="160"/>
      <c r="P1396" s="160"/>
      <c r="Q1396" s="160"/>
      <c r="R1396" s="160">
        <v>0</v>
      </c>
      <c r="S1396" s="160"/>
      <c r="T1396" s="160"/>
      <c r="U1396" s="160"/>
      <c r="V1396" s="160"/>
      <c r="W1396" s="160"/>
      <c r="X1396" s="160">
        <v>0</v>
      </c>
      <c r="Y1396" s="160"/>
    </row>
    <row r="1397" spans="1:25" s="158" customFormat="1" ht="21" customHeight="1">
      <c r="A1397" s="16" t="s">
        <v>743</v>
      </c>
      <c r="B1397" s="17" t="s">
        <v>744</v>
      </c>
      <c r="C1397" s="17"/>
      <c r="D1397" s="52"/>
      <c r="E1397" s="33"/>
      <c r="F1397" s="19">
        <f>F1399+F1413+F1423</f>
        <v>287927</v>
      </c>
      <c r="G1397" s="19">
        <f>G1399+G1413+G1423</f>
        <v>0</v>
      </c>
      <c r="H1397" s="19">
        <f t="shared" ref="H1397:M1397" si="1096">H1399+H1413+H1423</f>
        <v>0</v>
      </c>
      <c r="I1397" s="19">
        <f t="shared" si="1096"/>
        <v>0</v>
      </c>
      <c r="J1397" s="19">
        <f t="shared" si="1096"/>
        <v>0</v>
      </c>
      <c r="K1397" s="19">
        <f t="shared" si="1096"/>
        <v>0</v>
      </c>
      <c r="L1397" s="19">
        <f t="shared" si="1096"/>
        <v>287927</v>
      </c>
      <c r="M1397" s="19">
        <f t="shared" si="1096"/>
        <v>0</v>
      </c>
      <c r="N1397" s="19">
        <f t="shared" ref="N1397:S1397" si="1097">N1399+N1413+N1423</f>
        <v>0</v>
      </c>
      <c r="O1397" s="19">
        <f t="shared" si="1097"/>
        <v>0</v>
      </c>
      <c r="P1397" s="19">
        <f t="shared" si="1097"/>
        <v>0</v>
      </c>
      <c r="Q1397" s="19">
        <f t="shared" si="1097"/>
        <v>0</v>
      </c>
      <c r="R1397" s="19">
        <f t="shared" si="1097"/>
        <v>287927</v>
      </c>
      <c r="S1397" s="19">
        <f t="shared" si="1097"/>
        <v>0</v>
      </c>
      <c r="T1397" s="19">
        <f t="shared" ref="T1397:Y1397" si="1098">T1399+T1413+T1423</f>
        <v>0</v>
      </c>
      <c r="U1397" s="19">
        <f t="shared" si="1098"/>
        <v>0</v>
      </c>
      <c r="V1397" s="19">
        <f t="shared" si="1098"/>
        <v>0</v>
      </c>
      <c r="W1397" s="19">
        <f t="shared" si="1098"/>
        <v>0</v>
      </c>
      <c r="X1397" s="19">
        <f t="shared" si="1098"/>
        <v>287927</v>
      </c>
      <c r="Y1397" s="19">
        <f t="shared" si="1098"/>
        <v>0</v>
      </c>
    </row>
    <row r="1398" spans="1:25" s="158" customFormat="1" ht="15.75" customHeight="1">
      <c r="A1398" s="16"/>
      <c r="B1398" s="17"/>
      <c r="C1398" s="17"/>
      <c r="D1398" s="52"/>
      <c r="E1398" s="33"/>
      <c r="F1398" s="160"/>
      <c r="G1398" s="160"/>
      <c r="H1398" s="160"/>
      <c r="I1398" s="160"/>
      <c r="J1398" s="160"/>
      <c r="K1398" s="160"/>
      <c r="L1398" s="160"/>
      <c r="M1398" s="160"/>
      <c r="N1398" s="160"/>
      <c r="O1398" s="160"/>
      <c r="P1398" s="160"/>
      <c r="Q1398" s="160"/>
      <c r="R1398" s="160">
        <v>0</v>
      </c>
      <c r="S1398" s="160"/>
      <c r="T1398" s="160"/>
      <c r="U1398" s="160"/>
      <c r="V1398" s="160"/>
      <c r="W1398" s="160"/>
      <c r="X1398" s="160">
        <v>0</v>
      </c>
      <c r="Y1398" s="160"/>
    </row>
    <row r="1399" spans="1:25" s="158" customFormat="1" ht="18.75">
      <c r="A1399" s="25" t="s">
        <v>745</v>
      </c>
      <c r="B1399" s="26" t="s">
        <v>76</v>
      </c>
      <c r="C1399" s="26" t="s">
        <v>21</v>
      </c>
      <c r="D1399" s="52"/>
      <c r="E1399" s="33"/>
      <c r="F1399" s="28">
        <f>F1400</f>
        <v>22663</v>
      </c>
      <c r="G1399" s="28">
        <f>G1400</f>
        <v>0</v>
      </c>
      <c r="H1399" s="28">
        <f t="shared" ref="H1399:Y1399" si="1099">H1400</f>
        <v>0</v>
      </c>
      <c r="I1399" s="28">
        <f t="shared" si="1099"/>
        <v>0</v>
      </c>
      <c r="J1399" s="28">
        <f t="shared" si="1099"/>
        <v>0</v>
      </c>
      <c r="K1399" s="28">
        <f t="shared" si="1099"/>
        <v>0</v>
      </c>
      <c r="L1399" s="28">
        <f t="shared" si="1099"/>
        <v>22663</v>
      </c>
      <c r="M1399" s="28">
        <f t="shared" si="1099"/>
        <v>0</v>
      </c>
      <c r="N1399" s="28">
        <f t="shared" si="1099"/>
        <v>0</v>
      </c>
      <c r="O1399" s="28">
        <f t="shared" si="1099"/>
        <v>0</v>
      </c>
      <c r="P1399" s="28">
        <f t="shared" si="1099"/>
        <v>0</v>
      </c>
      <c r="Q1399" s="28">
        <f t="shared" si="1099"/>
        <v>0</v>
      </c>
      <c r="R1399" s="28">
        <f t="shared" si="1099"/>
        <v>22663</v>
      </c>
      <c r="S1399" s="28">
        <f t="shared" si="1099"/>
        <v>0</v>
      </c>
      <c r="T1399" s="28">
        <f t="shared" si="1099"/>
        <v>0</v>
      </c>
      <c r="U1399" s="28">
        <f t="shared" si="1099"/>
        <v>0</v>
      </c>
      <c r="V1399" s="28">
        <f t="shared" si="1099"/>
        <v>0</v>
      </c>
      <c r="W1399" s="28">
        <f t="shared" si="1099"/>
        <v>0</v>
      </c>
      <c r="X1399" s="28">
        <f t="shared" si="1099"/>
        <v>22663</v>
      </c>
      <c r="Y1399" s="28">
        <f t="shared" si="1099"/>
        <v>0</v>
      </c>
    </row>
    <row r="1400" spans="1:25" s="158" customFormat="1" ht="49.5">
      <c r="A1400" s="134" t="s">
        <v>499</v>
      </c>
      <c r="B1400" s="77" t="s">
        <v>76</v>
      </c>
      <c r="C1400" s="77" t="s">
        <v>21</v>
      </c>
      <c r="D1400" s="77" t="s">
        <v>500</v>
      </c>
      <c r="E1400" s="33"/>
      <c r="F1400" s="35">
        <f>F1401+F1405</f>
        <v>22663</v>
      </c>
      <c r="G1400" s="35">
        <f>G1401+G1405</f>
        <v>0</v>
      </c>
      <c r="H1400" s="35">
        <f t="shared" ref="H1400:M1400" si="1100">H1401+H1405</f>
        <v>0</v>
      </c>
      <c r="I1400" s="35">
        <f t="shared" si="1100"/>
        <v>0</v>
      </c>
      <c r="J1400" s="35">
        <f t="shared" si="1100"/>
        <v>0</v>
      </c>
      <c r="K1400" s="35">
        <f t="shared" si="1100"/>
        <v>0</v>
      </c>
      <c r="L1400" s="35">
        <f t="shared" si="1100"/>
        <v>22663</v>
      </c>
      <c r="M1400" s="35">
        <f t="shared" si="1100"/>
        <v>0</v>
      </c>
      <c r="N1400" s="35">
        <f t="shared" ref="N1400:S1400" si="1101">N1401+N1405</f>
        <v>0</v>
      </c>
      <c r="O1400" s="35">
        <f t="shared" si="1101"/>
        <v>0</v>
      </c>
      <c r="P1400" s="35">
        <f t="shared" si="1101"/>
        <v>0</v>
      </c>
      <c r="Q1400" s="35">
        <f t="shared" si="1101"/>
        <v>0</v>
      </c>
      <c r="R1400" s="35">
        <f t="shared" si="1101"/>
        <v>22663</v>
      </c>
      <c r="S1400" s="35">
        <f t="shared" si="1101"/>
        <v>0</v>
      </c>
      <c r="T1400" s="35">
        <f t="shared" ref="T1400:Y1400" si="1102">T1401+T1405</f>
        <v>0</v>
      </c>
      <c r="U1400" s="35">
        <f t="shared" si="1102"/>
        <v>0</v>
      </c>
      <c r="V1400" s="35">
        <f t="shared" si="1102"/>
        <v>0</v>
      </c>
      <c r="W1400" s="35">
        <f t="shared" si="1102"/>
        <v>0</v>
      </c>
      <c r="X1400" s="35">
        <f t="shared" si="1102"/>
        <v>22663</v>
      </c>
      <c r="Y1400" s="35">
        <f t="shared" si="1102"/>
        <v>0</v>
      </c>
    </row>
    <row r="1401" spans="1:25" s="158" customFormat="1" ht="33">
      <c r="A1401" s="48" t="s">
        <v>95</v>
      </c>
      <c r="B1401" s="77" t="s">
        <v>76</v>
      </c>
      <c r="C1401" s="77" t="s">
        <v>21</v>
      </c>
      <c r="D1401" s="77" t="s">
        <v>501</v>
      </c>
      <c r="E1401" s="77"/>
      <c r="F1401" s="35">
        <f t="shared" ref="F1401:U1403" si="1103">F1402</f>
        <v>22557</v>
      </c>
      <c r="G1401" s="35">
        <f t="shared" si="1103"/>
        <v>0</v>
      </c>
      <c r="H1401" s="35">
        <f t="shared" si="1103"/>
        <v>0</v>
      </c>
      <c r="I1401" s="35">
        <f t="shared" si="1103"/>
        <v>0</v>
      </c>
      <c r="J1401" s="35">
        <f t="shared" si="1103"/>
        <v>0</v>
      </c>
      <c r="K1401" s="35">
        <f t="shared" si="1103"/>
        <v>0</v>
      </c>
      <c r="L1401" s="35">
        <f t="shared" si="1103"/>
        <v>22557</v>
      </c>
      <c r="M1401" s="35">
        <f t="shared" si="1103"/>
        <v>0</v>
      </c>
      <c r="N1401" s="35">
        <f t="shared" si="1103"/>
        <v>0</v>
      </c>
      <c r="O1401" s="35">
        <f t="shared" si="1103"/>
        <v>0</v>
      </c>
      <c r="P1401" s="35">
        <f t="shared" si="1103"/>
        <v>0</v>
      </c>
      <c r="Q1401" s="35">
        <f t="shared" si="1103"/>
        <v>0</v>
      </c>
      <c r="R1401" s="35">
        <f t="shared" si="1103"/>
        <v>22557</v>
      </c>
      <c r="S1401" s="35">
        <f t="shared" si="1103"/>
        <v>0</v>
      </c>
      <c r="T1401" s="35">
        <f t="shared" si="1103"/>
        <v>0</v>
      </c>
      <c r="U1401" s="35">
        <f t="shared" si="1103"/>
        <v>0</v>
      </c>
      <c r="V1401" s="35">
        <f t="shared" ref="T1401:Y1403" si="1104">V1402</f>
        <v>0</v>
      </c>
      <c r="W1401" s="35">
        <f t="shared" si="1104"/>
        <v>0</v>
      </c>
      <c r="X1401" s="35">
        <f t="shared" si="1104"/>
        <v>22557</v>
      </c>
      <c r="Y1401" s="35">
        <f t="shared" si="1104"/>
        <v>0</v>
      </c>
    </row>
    <row r="1402" spans="1:25" s="158" customFormat="1" ht="33">
      <c r="A1402" s="42" t="s">
        <v>746</v>
      </c>
      <c r="B1402" s="77" t="s">
        <v>76</v>
      </c>
      <c r="C1402" s="77" t="s">
        <v>21</v>
      </c>
      <c r="D1402" s="77" t="s">
        <v>747</v>
      </c>
      <c r="E1402" s="77"/>
      <c r="F1402" s="35">
        <f t="shared" si="1103"/>
        <v>22557</v>
      </c>
      <c r="G1402" s="35">
        <f t="shared" si="1103"/>
        <v>0</v>
      </c>
      <c r="H1402" s="35">
        <f t="shared" si="1103"/>
        <v>0</v>
      </c>
      <c r="I1402" s="35">
        <f t="shared" si="1103"/>
        <v>0</v>
      </c>
      <c r="J1402" s="35">
        <f t="shared" si="1103"/>
        <v>0</v>
      </c>
      <c r="K1402" s="35">
        <f t="shared" si="1103"/>
        <v>0</v>
      </c>
      <c r="L1402" s="35">
        <f t="shared" si="1103"/>
        <v>22557</v>
      </c>
      <c r="M1402" s="35">
        <f t="shared" si="1103"/>
        <v>0</v>
      </c>
      <c r="N1402" s="35">
        <f t="shared" si="1103"/>
        <v>0</v>
      </c>
      <c r="O1402" s="35">
        <f t="shared" si="1103"/>
        <v>0</v>
      </c>
      <c r="P1402" s="35">
        <f t="shared" si="1103"/>
        <v>0</v>
      </c>
      <c r="Q1402" s="35">
        <f t="shared" si="1103"/>
        <v>0</v>
      </c>
      <c r="R1402" s="35">
        <f t="shared" si="1103"/>
        <v>22557</v>
      </c>
      <c r="S1402" s="35">
        <f t="shared" si="1103"/>
        <v>0</v>
      </c>
      <c r="T1402" s="35">
        <f t="shared" si="1104"/>
        <v>0</v>
      </c>
      <c r="U1402" s="35">
        <f t="shared" si="1104"/>
        <v>0</v>
      </c>
      <c r="V1402" s="35">
        <f t="shared" si="1104"/>
        <v>0</v>
      </c>
      <c r="W1402" s="35">
        <f t="shared" si="1104"/>
        <v>0</v>
      </c>
      <c r="X1402" s="35">
        <f t="shared" si="1104"/>
        <v>22557</v>
      </c>
      <c r="Y1402" s="35">
        <f t="shared" si="1104"/>
        <v>0</v>
      </c>
    </row>
    <row r="1403" spans="1:25" s="158" customFormat="1" ht="49.5">
      <c r="A1403" s="42" t="s">
        <v>99</v>
      </c>
      <c r="B1403" s="77" t="s">
        <v>76</v>
      </c>
      <c r="C1403" s="77" t="s">
        <v>21</v>
      </c>
      <c r="D1403" s="77" t="s">
        <v>747</v>
      </c>
      <c r="E1403" s="77">
        <v>600</v>
      </c>
      <c r="F1403" s="35">
        <f t="shared" si="1103"/>
        <v>22557</v>
      </c>
      <c r="G1403" s="35">
        <f t="shared" si="1103"/>
        <v>0</v>
      </c>
      <c r="H1403" s="35">
        <f t="shared" si="1103"/>
        <v>0</v>
      </c>
      <c r="I1403" s="35">
        <f t="shared" si="1103"/>
        <v>0</v>
      </c>
      <c r="J1403" s="35">
        <f t="shared" si="1103"/>
        <v>0</v>
      </c>
      <c r="K1403" s="35">
        <f t="shared" si="1103"/>
        <v>0</v>
      </c>
      <c r="L1403" s="35">
        <f t="shared" si="1103"/>
        <v>22557</v>
      </c>
      <c r="M1403" s="35">
        <f t="shared" si="1103"/>
        <v>0</v>
      </c>
      <c r="N1403" s="35">
        <f t="shared" si="1103"/>
        <v>0</v>
      </c>
      <c r="O1403" s="35">
        <f t="shared" si="1103"/>
        <v>0</v>
      </c>
      <c r="P1403" s="35">
        <f t="shared" si="1103"/>
        <v>0</v>
      </c>
      <c r="Q1403" s="35">
        <f t="shared" si="1103"/>
        <v>0</v>
      </c>
      <c r="R1403" s="35">
        <f t="shared" si="1103"/>
        <v>22557</v>
      </c>
      <c r="S1403" s="35">
        <f t="shared" si="1103"/>
        <v>0</v>
      </c>
      <c r="T1403" s="35">
        <f t="shared" si="1104"/>
        <v>0</v>
      </c>
      <c r="U1403" s="35">
        <f t="shared" si="1104"/>
        <v>0</v>
      </c>
      <c r="V1403" s="35">
        <f t="shared" si="1104"/>
        <v>0</v>
      </c>
      <c r="W1403" s="35">
        <f t="shared" si="1104"/>
        <v>0</v>
      </c>
      <c r="X1403" s="35">
        <f t="shared" si="1104"/>
        <v>22557</v>
      </c>
      <c r="Y1403" s="35">
        <f t="shared" si="1104"/>
        <v>0</v>
      </c>
    </row>
    <row r="1404" spans="1:25" s="158" customFormat="1" ht="16.5">
      <c r="A1404" s="32" t="s">
        <v>181</v>
      </c>
      <c r="B1404" s="77" t="s">
        <v>76</v>
      </c>
      <c r="C1404" s="77" t="s">
        <v>21</v>
      </c>
      <c r="D1404" s="77" t="s">
        <v>747</v>
      </c>
      <c r="E1404" s="79">
        <v>610</v>
      </c>
      <c r="F1404" s="35">
        <v>22557</v>
      </c>
      <c r="G1404" s="35"/>
      <c r="H1404" s="36"/>
      <c r="I1404" s="36"/>
      <c r="J1404" s="36"/>
      <c r="K1404" s="37"/>
      <c r="L1404" s="35">
        <f>F1404+H1404+I1404+J1404+K1404</f>
        <v>22557</v>
      </c>
      <c r="M1404" s="35">
        <f>G1404+K1404</f>
        <v>0</v>
      </c>
      <c r="N1404" s="36"/>
      <c r="O1404" s="36"/>
      <c r="P1404" s="36"/>
      <c r="Q1404" s="37"/>
      <c r="R1404" s="35">
        <f>L1404+N1404+O1404+P1404+Q1404</f>
        <v>22557</v>
      </c>
      <c r="S1404" s="35">
        <f>M1404+Q1404</f>
        <v>0</v>
      </c>
      <c r="T1404" s="36"/>
      <c r="U1404" s="36"/>
      <c r="V1404" s="36"/>
      <c r="W1404" s="37"/>
      <c r="X1404" s="35">
        <f>R1404+T1404+U1404+V1404+W1404</f>
        <v>22557</v>
      </c>
      <c r="Y1404" s="35">
        <f>S1404+W1404</f>
        <v>0</v>
      </c>
    </row>
    <row r="1405" spans="1:25" s="158" customFormat="1" ht="16.5">
      <c r="A1405" s="42" t="s">
        <v>85</v>
      </c>
      <c r="B1405" s="77" t="s">
        <v>76</v>
      </c>
      <c r="C1405" s="77" t="s">
        <v>21</v>
      </c>
      <c r="D1405" s="77" t="s">
        <v>503</v>
      </c>
      <c r="E1405" s="77"/>
      <c r="F1405" s="35">
        <f>F1406+F1409</f>
        <v>106</v>
      </c>
      <c r="G1405" s="35">
        <f>G1406+G1409</f>
        <v>0</v>
      </c>
      <c r="H1405" s="35">
        <f t="shared" ref="H1405:M1405" si="1105">H1406+H1409</f>
        <v>0</v>
      </c>
      <c r="I1405" s="35">
        <f t="shared" si="1105"/>
        <v>0</v>
      </c>
      <c r="J1405" s="35">
        <f t="shared" si="1105"/>
        <v>0</v>
      </c>
      <c r="K1405" s="35">
        <f t="shared" si="1105"/>
        <v>0</v>
      </c>
      <c r="L1405" s="35">
        <f t="shared" si="1105"/>
        <v>106</v>
      </c>
      <c r="M1405" s="35">
        <f t="shared" si="1105"/>
        <v>0</v>
      </c>
      <c r="N1405" s="35">
        <f t="shared" ref="N1405:S1405" si="1106">N1406+N1409</f>
        <v>0</v>
      </c>
      <c r="O1405" s="35">
        <f t="shared" si="1106"/>
        <v>0</v>
      </c>
      <c r="P1405" s="35">
        <f t="shared" si="1106"/>
        <v>0</v>
      </c>
      <c r="Q1405" s="35">
        <f t="shared" si="1106"/>
        <v>0</v>
      </c>
      <c r="R1405" s="35">
        <f t="shared" si="1106"/>
        <v>106</v>
      </c>
      <c r="S1405" s="35">
        <f t="shared" si="1106"/>
        <v>0</v>
      </c>
      <c r="T1405" s="35">
        <f t="shared" ref="T1405:Y1405" si="1107">T1406+T1409</f>
        <v>0</v>
      </c>
      <c r="U1405" s="35">
        <f t="shared" si="1107"/>
        <v>0</v>
      </c>
      <c r="V1405" s="35">
        <f t="shared" si="1107"/>
        <v>0</v>
      </c>
      <c r="W1405" s="35">
        <f t="shared" si="1107"/>
        <v>0</v>
      </c>
      <c r="X1405" s="35">
        <f t="shared" si="1107"/>
        <v>106</v>
      </c>
      <c r="Y1405" s="35">
        <f t="shared" si="1107"/>
        <v>0</v>
      </c>
    </row>
    <row r="1406" spans="1:25" s="159" customFormat="1" ht="33" hidden="1">
      <c r="A1406" s="42" t="s">
        <v>748</v>
      </c>
      <c r="B1406" s="77" t="s">
        <v>76</v>
      </c>
      <c r="C1406" s="77" t="s">
        <v>21</v>
      </c>
      <c r="D1406" s="77" t="s">
        <v>749</v>
      </c>
      <c r="E1406" s="77"/>
      <c r="F1406" s="35">
        <f>F1407</f>
        <v>0</v>
      </c>
      <c r="G1406" s="35">
        <f>G1407</f>
        <v>0</v>
      </c>
      <c r="H1406" s="56">
        <f t="shared" ref="H1406:W1407" si="1108">H1407</f>
        <v>0</v>
      </c>
      <c r="I1406" s="56">
        <f t="shared" si="1108"/>
        <v>0</v>
      </c>
      <c r="J1406" s="56">
        <f t="shared" si="1108"/>
        <v>0</v>
      </c>
      <c r="K1406" s="56">
        <f t="shared" si="1108"/>
        <v>0</v>
      </c>
      <c r="L1406" s="56">
        <f t="shared" si="1108"/>
        <v>0</v>
      </c>
      <c r="M1406" s="56">
        <f t="shared" si="1108"/>
        <v>0</v>
      </c>
      <c r="N1406" s="56">
        <f t="shared" si="1108"/>
        <v>0</v>
      </c>
      <c r="O1406" s="56">
        <f t="shared" si="1108"/>
        <v>0</v>
      </c>
      <c r="P1406" s="56">
        <f t="shared" si="1108"/>
        <v>0</v>
      </c>
      <c r="Q1406" s="56">
        <f t="shared" si="1108"/>
        <v>0</v>
      </c>
      <c r="R1406" s="56">
        <f t="shared" si="1108"/>
        <v>0</v>
      </c>
      <c r="S1406" s="56">
        <f t="shared" si="1108"/>
        <v>0</v>
      </c>
      <c r="T1406" s="56">
        <f t="shared" si="1108"/>
        <v>0</v>
      </c>
      <c r="U1406" s="56">
        <f t="shared" si="1108"/>
        <v>0</v>
      </c>
      <c r="V1406" s="56">
        <f t="shared" si="1108"/>
        <v>0</v>
      </c>
      <c r="W1406" s="56">
        <f t="shared" si="1108"/>
        <v>0</v>
      </c>
      <c r="X1406" s="56">
        <f t="shared" ref="T1406:Y1407" si="1109">X1407</f>
        <v>0</v>
      </c>
      <c r="Y1406" s="56">
        <f t="shared" si="1109"/>
        <v>0</v>
      </c>
    </row>
    <row r="1407" spans="1:25" s="159" customFormat="1" ht="49.5" hidden="1">
      <c r="A1407" s="42" t="s">
        <v>99</v>
      </c>
      <c r="B1407" s="77" t="s">
        <v>76</v>
      </c>
      <c r="C1407" s="77" t="s">
        <v>21</v>
      </c>
      <c r="D1407" s="77" t="s">
        <v>749</v>
      </c>
      <c r="E1407" s="77">
        <v>600</v>
      </c>
      <c r="F1407" s="35">
        <f>F1408</f>
        <v>0</v>
      </c>
      <c r="G1407" s="35">
        <f>G1408</f>
        <v>0</v>
      </c>
      <c r="H1407" s="56">
        <f t="shared" si="1108"/>
        <v>0</v>
      </c>
      <c r="I1407" s="56">
        <f t="shared" si="1108"/>
        <v>0</v>
      </c>
      <c r="J1407" s="56">
        <f t="shared" si="1108"/>
        <v>0</v>
      </c>
      <c r="K1407" s="56">
        <f t="shared" si="1108"/>
        <v>0</v>
      </c>
      <c r="L1407" s="56">
        <f t="shared" si="1108"/>
        <v>0</v>
      </c>
      <c r="M1407" s="56">
        <f t="shared" si="1108"/>
        <v>0</v>
      </c>
      <c r="N1407" s="56">
        <f t="shared" si="1108"/>
        <v>0</v>
      </c>
      <c r="O1407" s="56">
        <f t="shared" si="1108"/>
        <v>0</v>
      </c>
      <c r="P1407" s="56">
        <f t="shared" si="1108"/>
        <v>0</v>
      </c>
      <c r="Q1407" s="56">
        <f t="shared" si="1108"/>
        <v>0</v>
      </c>
      <c r="R1407" s="56">
        <f t="shared" si="1108"/>
        <v>0</v>
      </c>
      <c r="S1407" s="56">
        <f t="shared" si="1108"/>
        <v>0</v>
      </c>
      <c r="T1407" s="56">
        <f t="shared" si="1109"/>
        <v>0</v>
      </c>
      <c r="U1407" s="56">
        <f t="shared" si="1109"/>
        <v>0</v>
      </c>
      <c r="V1407" s="56">
        <f t="shared" si="1109"/>
        <v>0</v>
      </c>
      <c r="W1407" s="56">
        <f t="shared" si="1109"/>
        <v>0</v>
      </c>
      <c r="X1407" s="56">
        <f t="shared" si="1109"/>
        <v>0</v>
      </c>
      <c r="Y1407" s="56">
        <f t="shared" si="1109"/>
        <v>0</v>
      </c>
    </row>
    <row r="1408" spans="1:25" s="174" customFormat="1" ht="16.5" hidden="1">
      <c r="A1408" s="80" t="s">
        <v>181</v>
      </c>
      <c r="B1408" s="81" t="s">
        <v>76</v>
      </c>
      <c r="C1408" s="81" t="s">
        <v>21</v>
      </c>
      <c r="D1408" s="81" t="s">
        <v>749</v>
      </c>
      <c r="E1408" s="82">
        <v>610</v>
      </c>
      <c r="F1408" s="56"/>
      <c r="G1408" s="56"/>
      <c r="H1408" s="56"/>
      <c r="I1408" s="56"/>
      <c r="J1408" s="56"/>
      <c r="K1408" s="56"/>
      <c r="L1408" s="56">
        <f>F1408+H1408+I1408+J1408+K1408</f>
        <v>0</v>
      </c>
      <c r="M1408" s="56">
        <f>G1408+K1408</f>
        <v>0</v>
      </c>
      <c r="N1408" s="56"/>
      <c r="O1408" s="56"/>
      <c r="P1408" s="56"/>
      <c r="Q1408" s="56"/>
      <c r="R1408" s="56">
        <f>L1408+N1408+O1408+P1408+Q1408</f>
        <v>0</v>
      </c>
      <c r="S1408" s="56">
        <f>M1408+Q1408</f>
        <v>0</v>
      </c>
      <c r="T1408" s="56"/>
      <c r="U1408" s="56"/>
      <c r="V1408" s="56"/>
      <c r="W1408" s="56"/>
      <c r="X1408" s="56">
        <f>R1408+T1408+U1408+V1408+W1408</f>
        <v>0</v>
      </c>
      <c r="Y1408" s="56">
        <f>S1408+W1408</f>
        <v>0</v>
      </c>
    </row>
    <row r="1409" spans="1:25" s="158" customFormat="1" ht="49.5">
      <c r="A1409" s="32" t="s">
        <v>750</v>
      </c>
      <c r="B1409" s="77" t="s">
        <v>76</v>
      </c>
      <c r="C1409" s="77" t="s">
        <v>21</v>
      </c>
      <c r="D1409" s="77" t="s">
        <v>751</v>
      </c>
      <c r="E1409" s="77"/>
      <c r="F1409" s="35">
        <f>F1410</f>
        <v>106</v>
      </c>
      <c r="G1409" s="35">
        <f>G1410</f>
        <v>0</v>
      </c>
      <c r="H1409" s="35">
        <f t="shared" ref="H1409:W1410" si="1110">H1410</f>
        <v>0</v>
      </c>
      <c r="I1409" s="35">
        <f t="shared" si="1110"/>
        <v>0</v>
      </c>
      <c r="J1409" s="35">
        <f t="shared" si="1110"/>
        <v>0</v>
      </c>
      <c r="K1409" s="35">
        <f t="shared" si="1110"/>
        <v>0</v>
      </c>
      <c r="L1409" s="35">
        <f t="shared" si="1110"/>
        <v>106</v>
      </c>
      <c r="M1409" s="35">
        <f t="shared" si="1110"/>
        <v>0</v>
      </c>
      <c r="N1409" s="35">
        <f t="shared" si="1110"/>
        <v>0</v>
      </c>
      <c r="O1409" s="35">
        <f t="shared" si="1110"/>
        <v>0</v>
      </c>
      <c r="P1409" s="35">
        <f t="shared" si="1110"/>
        <v>0</v>
      </c>
      <c r="Q1409" s="35">
        <f t="shared" si="1110"/>
        <v>0</v>
      </c>
      <c r="R1409" s="35">
        <f t="shared" si="1110"/>
        <v>106</v>
      </c>
      <c r="S1409" s="35">
        <f t="shared" si="1110"/>
        <v>0</v>
      </c>
      <c r="T1409" s="35">
        <f t="shared" si="1110"/>
        <v>0</v>
      </c>
      <c r="U1409" s="35">
        <f t="shared" si="1110"/>
        <v>0</v>
      </c>
      <c r="V1409" s="35">
        <f t="shared" si="1110"/>
        <v>0</v>
      </c>
      <c r="W1409" s="35">
        <f t="shared" si="1110"/>
        <v>0</v>
      </c>
      <c r="X1409" s="35">
        <f t="shared" ref="T1409:Y1410" si="1111">X1410</f>
        <v>106</v>
      </c>
      <c r="Y1409" s="35">
        <f t="shared" si="1111"/>
        <v>0</v>
      </c>
    </row>
    <row r="1410" spans="1:25" s="158" customFormat="1" ht="33">
      <c r="A1410" s="32" t="s">
        <v>42</v>
      </c>
      <c r="B1410" s="77" t="s">
        <v>76</v>
      </c>
      <c r="C1410" s="77" t="s">
        <v>21</v>
      </c>
      <c r="D1410" s="77" t="s">
        <v>751</v>
      </c>
      <c r="E1410" s="79">
        <v>200</v>
      </c>
      <c r="F1410" s="35">
        <f>F1411</f>
        <v>106</v>
      </c>
      <c r="G1410" s="35">
        <f>G1411</f>
        <v>0</v>
      </c>
      <c r="H1410" s="35">
        <f t="shared" si="1110"/>
        <v>0</v>
      </c>
      <c r="I1410" s="35">
        <f t="shared" si="1110"/>
        <v>0</v>
      </c>
      <c r="J1410" s="35">
        <f t="shared" si="1110"/>
        <v>0</v>
      </c>
      <c r="K1410" s="35">
        <f t="shared" si="1110"/>
        <v>0</v>
      </c>
      <c r="L1410" s="35">
        <f t="shared" si="1110"/>
        <v>106</v>
      </c>
      <c r="M1410" s="35">
        <f t="shared" si="1110"/>
        <v>0</v>
      </c>
      <c r="N1410" s="35">
        <f t="shared" si="1110"/>
        <v>0</v>
      </c>
      <c r="O1410" s="35">
        <f t="shared" si="1110"/>
        <v>0</v>
      </c>
      <c r="P1410" s="35">
        <f t="shared" si="1110"/>
        <v>0</v>
      </c>
      <c r="Q1410" s="35">
        <f t="shared" si="1110"/>
        <v>0</v>
      </c>
      <c r="R1410" s="35">
        <f t="shared" si="1110"/>
        <v>106</v>
      </c>
      <c r="S1410" s="35">
        <f t="shared" si="1110"/>
        <v>0</v>
      </c>
      <c r="T1410" s="35">
        <f t="shared" si="1111"/>
        <v>0</v>
      </c>
      <c r="U1410" s="35">
        <f t="shared" si="1111"/>
        <v>0</v>
      </c>
      <c r="V1410" s="35">
        <f t="shared" si="1111"/>
        <v>0</v>
      </c>
      <c r="W1410" s="35">
        <f t="shared" si="1111"/>
        <v>0</v>
      </c>
      <c r="X1410" s="35">
        <f t="shared" si="1111"/>
        <v>106</v>
      </c>
      <c r="Y1410" s="35">
        <f t="shared" si="1111"/>
        <v>0</v>
      </c>
    </row>
    <row r="1411" spans="1:25" s="158" customFormat="1" ht="49.5">
      <c r="A1411" s="42" t="s">
        <v>43</v>
      </c>
      <c r="B1411" s="77" t="s">
        <v>76</v>
      </c>
      <c r="C1411" s="77" t="s">
        <v>21</v>
      </c>
      <c r="D1411" s="77" t="s">
        <v>751</v>
      </c>
      <c r="E1411" s="79">
        <v>240</v>
      </c>
      <c r="F1411" s="35">
        <v>106</v>
      </c>
      <c r="G1411" s="35"/>
      <c r="H1411" s="36"/>
      <c r="I1411" s="36"/>
      <c r="J1411" s="36"/>
      <c r="K1411" s="37"/>
      <c r="L1411" s="35">
        <f>F1411+H1411+I1411+J1411+K1411</f>
        <v>106</v>
      </c>
      <c r="M1411" s="35">
        <f>G1411+K1411</f>
        <v>0</v>
      </c>
      <c r="N1411" s="36"/>
      <c r="O1411" s="36"/>
      <c r="P1411" s="36"/>
      <c r="Q1411" s="37"/>
      <c r="R1411" s="35">
        <f>L1411+N1411+O1411+P1411+Q1411</f>
        <v>106</v>
      </c>
      <c r="S1411" s="35">
        <f>M1411+Q1411</f>
        <v>0</v>
      </c>
      <c r="T1411" s="36"/>
      <c r="U1411" s="36"/>
      <c r="V1411" s="36"/>
      <c r="W1411" s="37"/>
      <c r="X1411" s="35">
        <f>R1411+T1411+U1411+V1411+W1411</f>
        <v>106</v>
      </c>
      <c r="Y1411" s="35">
        <f>S1411+W1411</f>
        <v>0</v>
      </c>
    </row>
    <row r="1412" spans="1:25" s="158" customFormat="1" ht="16.5">
      <c r="A1412" s="42"/>
      <c r="B1412" s="77"/>
      <c r="C1412" s="77"/>
      <c r="D1412" s="77"/>
      <c r="E1412" s="77"/>
      <c r="F1412" s="35"/>
      <c r="G1412" s="35"/>
      <c r="H1412" s="35"/>
      <c r="I1412" s="35"/>
      <c r="J1412" s="35"/>
      <c r="K1412" s="35"/>
      <c r="L1412" s="35"/>
      <c r="M1412" s="35"/>
      <c r="N1412" s="35"/>
      <c r="O1412" s="35"/>
      <c r="P1412" s="35"/>
      <c r="Q1412" s="35"/>
      <c r="R1412" s="35">
        <v>0</v>
      </c>
      <c r="S1412" s="35"/>
      <c r="T1412" s="35"/>
      <c r="U1412" s="35"/>
      <c r="V1412" s="35"/>
      <c r="W1412" s="35"/>
      <c r="X1412" s="35">
        <v>0</v>
      </c>
      <c r="Y1412" s="35"/>
    </row>
    <row r="1413" spans="1:25" s="158" customFormat="1" ht="18.75">
      <c r="A1413" s="25" t="s">
        <v>752</v>
      </c>
      <c r="B1413" s="26" t="s">
        <v>76</v>
      </c>
      <c r="C1413" s="26" t="s">
        <v>22</v>
      </c>
      <c r="D1413" s="52"/>
      <c r="E1413" s="33"/>
      <c r="F1413" s="28">
        <f>F1414</f>
        <v>5500</v>
      </c>
      <c r="G1413" s="28">
        <f>G1414</f>
        <v>0</v>
      </c>
      <c r="H1413" s="28">
        <f t="shared" ref="H1413:W1414" si="1112">H1414</f>
        <v>0</v>
      </c>
      <c r="I1413" s="28">
        <f t="shared" si="1112"/>
        <v>0</v>
      </c>
      <c r="J1413" s="28">
        <f t="shared" si="1112"/>
        <v>0</v>
      </c>
      <c r="K1413" s="28">
        <f t="shared" si="1112"/>
        <v>0</v>
      </c>
      <c r="L1413" s="28">
        <f t="shared" si="1112"/>
        <v>5500</v>
      </c>
      <c r="M1413" s="28">
        <f t="shared" si="1112"/>
        <v>0</v>
      </c>
      <c r="N1413" s="28">
        <f t="shared" si="1112"/>
        <v>0</v>
      </c>
      <c r="O1413" s="28">
        <f t="shared" si="1112"/>
        <v>0</v>
      </c>
      <c r="P1413" s="28">
        <f t="shared" si="1112"/>
        <v>0</v>
      </c>
      <c r="Q1413" s="28">
        <f t="shared" si="1112"/>
        <v>0</v>
      </c>
      <c r="R1413" s="28">
        <f t="shared" si="1112"/>
        <v>5500</v>
      </c>
      <c r="S1413" s="28">
        <f t="shared" si="1112"/>
        <v>0</v>
      </c>
      <c r="T1413" s="28">
        <f t="shared" si="1112"/>
        <v>0</v>
      </c>
      <c r="U1413" s="28">
        <f t="shared" si="1112"/>
        <v>0</v>
      </c>
      <c r="V1413" s="28">
        <f t="shared" si="1112"/>
        <v>0</v>
      </c>
      <c r="W1413" s="28">
        <f t="shared" si="1112"/>
        <v>0</v>
      </c>
      <c r="X1413" s="28">
        <f t="shared" ref="T1413:Y1414" si="1113">X1414</f>
        <v>5500</v>
      </c>
      <c r="Y1413" s="28">
        <f t="shared" si="1113"/>
        <v>0</v>
      </c>
    </row>
    <row r="1414" spans="1:25" s="158" customFormat="1" ht="49.5">
      <c r="A1414" s="134" t="s">
        <v>499</v>
      </c>
      <c r="B1414" s="77" t="s">
        <v>76</v>
      </c>
      <c r="C1414" s="77" t="s">
        <v>22</v>
      </c>
      <c r="D1414" s="77" t="s">
        <v>500</v>
      </c>
      <c r="E1414" s="77"/>
      <c r="F1414" s="35">
        <f>F1415</f>
        <v>5500</v>
      </c>
      <c r="G1414" s="35">
        <f>G1415</f>
        <v>0</v>
      </c>
      <c r="H1414" s="35">
        <f t="shared" si="1112"/>
        <v>0</v>
      </c>
      <c r="I1414" s="35">
        <f t="shared" si="1112"/>
        <v>0</v>
      </c>
      <c r="J1414" s="35">
        <f t="shared" si="1112"/>
        <v>0</v>
      </c>
      <c r="K1414" s="35">
        <f t="shared" si="1112"/>
        <v>0</v>
      </c>
      <c r="L1414" s="35">
        <f t="shared" si="1112"/>
        <v>5500</v>
      </c>
      <c r="M1414" s="35">
        <f t="shared" si="1112"/>
        <v>0</v>
      </c>
      <c r="N1414" s="35">
        <f t="shared" si="1112"/>
        <v>0</v>
      </c>
      <c r="O1414" s="35">
        <f t="shared" si="1112"/>
        <v>0</v>
      </c>
      <c r="P1414" s="35">
        <f t="shared" si="1112"/>
        <v>0</v>
      </c>
      <c r="Q1414" s="35">
        <f t="shared" si="1112"/>
        <v>0</v>
      </c>
      <c r="R1414" s="35">
        <f t="shared" si="1112"/>
        <v>5500</v>
      </c>
      <c r="S1414" s="35">
        <f t="shared" si="1112"/>
        <v>0</v>
      </c>
      <c r="T1414" s="35">
        <f t="shared" si="1113"/>
        <v>0</v>
      </c>
      <c r="U1414" s="35">
        <f t="shared" si="1113"/>
        <v>0</v>
      </c>
      <c r="V1414" s="35">
        <f t="shared" si="1113"/>
        <v>0</v>
      </c>
      <c r="W1414" s="35">
        <f t="shared" si="1113"/>
        <v>0</v>
      </c>
      <c r="X1414" s="35">
        <f t="shared" si="1113"/>
        <v>5500</v>
      </c>
      <c r="Y1414" s="35">
        <f t="shared" si="1113"/>
        <v>0</v>
      </c>
    </row>
    <row r="1415" spans="1:25" s="158" customFormat="1" ht="16.5">
      <c r="A1415" s="42" t="s">
        <v>85</v>
      </c>
      <c r="B1415" s="77" t="s">
        <v>76</v>
      </c>
      <c r="C1415" s="77" t="s">
        <v>22</v>
      </c>
      <c r="D1415" s="77" t="s">
        <v>503</v>
      </c>
      <c r="E1415" s="77"/>
      <c r="F1415" s="35">
        <f>F1416+F1419</f>
        <v>5500</v>
      </c>
      <c r="G1415" s="35">
        <f>G1416+G1419</f>
        <v>0</v>
      </c>
      <c r="H1415" s="35">
        <f t="shared" ref="H1415:M1415" si="1114">H1416+H1419</f>
        <v>0</v>
      </c>
      <c r="I1415" s="35">
        <f t="shared" si="1114"/>
        <v>0</v>
      </c>
      <c r="J1415" s="35">
        <f t="shared" si="1114"/>
        <v>0</v>
      </c>
      <c r="K1415" s="35">
        <f t="shared" si="1114"/>
        <v>0</v>
      </c>
      <c r="L1415" s="35">
        <f t="shared" si="1114"/>
        <v>5500</v>
      </c>
      <c r="M1415" s="35">
        <f t="shared" si="1114"/>
        <v>0</v>
      </c>
      <c r="N1415" s="35">
        <f t="shared" ref="N1415:S1415" si="1115">N1416+N1419</f>
        <v>0</v>
      </c>
      <c r="O1415" s="35">
        <f t="shared" si="1115"/>
        <v>0</v>
      </c>
      <c r="P1415" s="35">
        <f t="shared" si="1115"/>
        <v>0</v>
      </c>
      <c r="Q1415" s="35">
        <f t="shared" si="1115"/>
        <v>0</v>
      </c>
      <c r="R1415" s="35">
        <f t="shared" si="1115"/>
        <v>5500</v>
      </c>
      <c r="S1415" s="35">
        <f t="shared" si="1115"/>
        <v>0</v>
      </c>
      <c r="T1415" s="35">
        <f t="shared" ref="T1415:Y1415" si="1116">T1416+T1419</f>
        <v>0</v>
      </c>
      <c r="U1415" s="35">
        <f t="shared" si="1116"/>
        <v>0</v>
      </c>
      <c r="V1415" s="35">
        <f t="shared" si="1116"/>
        <v>0</v>
      </c>
      <c r="W1415" s="35">
        <f t="shared" si="1116"/>
        <v>0</v>
      </c>
      <c r="X1415" s="35">
        <f t="shared" si="1116"/>
        <v>5500</v>
      </c>
      <c r="Y1415" s="35">
        <f t="shared" si="1116"/>
        <v>0</v>
      </c>
    </row>
    <row r="1416" spans="1:25" s="159" customFormat="1" ht="16.5" hidden="1">
      <c r="A1416" s="48" t="s">
        <v>271</v>
      </c>
      <c r="B1416" s="33" t="s">
        <v>76</v>
      </c>
      <c r="C1416" s="33" t="s">
        <v>22</v>
      </c>
      <c r="D1416" s="33" t="s">
        <v>753</v>
      </c>
      <c r="E1416" s="33"/>
      <c r="F1416" s="35">
        <f>F1417</f>
        <v>0</v>
      </c>
      <c r="G1416" s="35">
        <f>G1417</f>
        <v>0</v>
      </c>
      <c r="H1416" s="56">
        <f t="shared" ref="H1416:W1417" si="1117">H1417</f>
        <v>0</v>
      </c>
      <c r="I1416" s="56">
        <f t="shared" si="1117"/>
        <v>0</v>
      </c>
      <c r="J1416" s="56">
        <f t="shared" si="1117"/>
        <v>0</v>
      </c>
      <c r="K1416" s="56">
        <f t="shared" si="1117"/>
        <v>0</v>
      </c>
      <c r="L1416" s="56">
        <f t="shared" si="1117"/>
        <v>0</v>
      </c>
      <c r="M1416" s="56">
        <f t="shared" si="1117"/>
        <v>0</v>
      </c>
      <c r="N1416" s="56">
        <f t="shared" si="1117"/>
        <v>0</v>
      </c>
      <c r="O1416" s="56">
        <f t="shared" si="1117"/>
        <v>0</v>
      </c>
      <c r="P1416" s="56">
        <f t="shared" si="1117"/>
        <v>0</v>
      </c>
      <c r="Q1416" s="56">
        <f t="shared" si="1117"/>
        <v>0</v>
      </c>
      <c r="R1416" s="56">
        <f t="shared" si="1117"/>
        <v>0</v>
      </c>
      <c r="S1416" s="56">
        <f t="shared" si="1117"/>
        <v>0</v>
      </c>
      <c r="T1416" s="56">
        <f t="shared" si="1117"/>
        <v>0</v>
      </c>
      <c r="U1416" s="56">
        <f t="shared" si="1117"/>
        <v>0</v>
      </c>
      <c r="V1416" s="56">
        <f t="shared" si="1117"/>
        <v>0</v>
      </c>
      <c r="W1416" s="56">
        <f t="shared" si="1117"/>
        <v>0</v>
      </c>
      <c r="X1416" s="56">
        <f t="shared" ref="T1416:Y1417" si="1118">X1417</f>
        <v>0</v>
      </c>
      <c r="Y1416" s="56">
        <f t="shared" si="1118"/>
        <v>0</v>
      </c>
    </row>
    <row r="1417" spans="1:25" s="159" customFormat="1" ht="33" hidden="1">
      <c r="A1417" s="32" t="s">
        <v>273</v>
      </c>
      <c r="B1417" s="33" t="s">
        <v>76</v>
      </c>
      <c r="C1417" s="33" t="s">
        <v>22</v>
      </c>
      <c r="D1417" s="33" t="s">
        <v>753</v>
      </c>
      <c r="E1417" s="40">
        <v>400</v>
      </c>
      <c r="F1417" s="35">
        <f>F1418</f>
        <v>0</v>
      </c>
      <c r="G1417" s="35">
        <f>G1418</f>
        <v>0</v>
      </c>
      <c r="H1417" s="56">
        <f t="shared" si="1117"/>
        <v>0</v>
      </c>
      <c r="I1417" s="56">
        <f t="shared" si="1117"/>
        <v>0</v>
      </c>
      <c r="J1417" s="56">
        <f t="shared" si="1117"/>
        <v>0</v>
      </c>
      <c r="K1417" s="56">
        <f t="shared" si="1117"/>
        <v>0</v>
      </c>
      <c r="L1417" s="56">
        <f t="shared" si="1117"/>
        <v>0</v>
      </c>
      <c r="M1417" s="56">
        <f t="shared" si="1117"/>
        <v>0</v>
      </c>
      <c r="N1417" s="56">
        <f t="shared" si="1117"/>
        <v>0</v>
      </c>
      <c r="O1417" s="56">
        <f t="shared" si="1117"/>
        <v>0</v>
      </c>
      <c r="P1417" s="56">
        <f t="shared" si="1117"/>
        <v>0</v>
      </c>
      <c r="Q1417" s="56">
        <f t="shared" si="1117"/>
        <v>0</v>
      </c>
      <c r="R1417" s="56">
        <f t="shared" si="1117"/>
        <v>0</v>
      </c>
      <c r="S1417" s="56">
        <f t="shared" si="1117"/>
        <v>0</v>
      </c>
      <c r="T1417" s="56">
        <f t="shared" si="1118"/>
        <v>0</v>
      </c>
      <c r="U1417" s="56">
        <f t="shared" si="1118"/>
        <v>0</v>
      </c>
      <c r="V1417" s="56">
        <f t="shared" si="1118"/>
        <v>0</v>
      </c>
      <c r="W1417" s="56">
        <f t="shared" si="1118"/>
        <v>0</v>
      </c>
      <c r="X1417" s="56">
        <f t="shared" si="1118"/>
        <v>0</v>
      </c>
      <c r="Y1417" s="56">
        <f t="shared" si="1118"/>
        <v>0</v>
      </c>
    </row>
    <row r="1418" spans="1:25" s="174" customFormat="1" ht="16.5" hidden="1">
      <c r="A1418" s="96" t="s">
        <v>271</v>
      </c>
      <c r="B1418" s="64" t="s">
        <v>76</v>
      </c>
      <c r="C1418" s="64" t="s">
        <v>22</v>
      </c>
      <c r="D1418" s="64" t="s">
        <v>753</v>
      </c>
      <c r="E1418" s="66">
        <v>410</v>
      </c>
      <c r="F1418" s="56"/>
      <c r="G1418" s="56"/>
      <c r="H1418" s="56"/>
      <c r="I1418" s="56"/>
      <c r="J1418" s="56"/>
      <c r="K1418" s="56"/>
      <c r="L1418" s="56">
        <f>F1418+H1418+I1418+J1418+K1418</f>
        <v>0</v>
      </c>
      <c r="M1418" s="56">
        <f>G1418+K1418</f>
        <v>0</v>
      </c>
      <c r="N1418" s="56"/>
      <c r="O1418" s="56"/>
      <c r="P1418" s="56"/>
      <c r="Q1418" s="56"/>
      <c r="R1418" s="56">
        <f>L1418+N1418+O1418+P1418+Q1418</f>
        <v>0</v>
      </c>
      <c r="S1418" s="56">
        <f>M1418+Q1418</f>
        <v>0</v>
      </c>
      <c r="T1418" s="56"/>
      <c r="U1418" s="56"/>
      <c r="V1418" s="56"/>
      <c r="W1418" s="56"/>
      <c r="X1418" s="56">
        <f>R1418+T1418+U1418+V1418+W1418</f>
        <v>0</v>
      </c>
      <c r="Y1418" s="56">
        <f>S1418+W1418</f>
        <v>0</v>
      </c>
    </row>
    <row r="1419" spans="1:25" s="158" customFormat="1" ht="33">
      <c r="A1419" s="42" t="s">
        <v>748</v>
      </c>
      <c r="B1419" s="77" t="s">
        <v>76</v>
      </c>
      <c r="C1419" s="77" t="s">
        <v>22</v>
      </c>
      <c r="D1419" s="77" t="s">
        <v>749</v>
      </c>
      <c r="E1419" s="77"/>
      <c r="F1419" s="35">
        <f>F1420</f>
        <v>5500</v>
      </c>
      <c r="G1419" s="35">
        <f>G1420</f>
        <v>0</v>
      </c>
      <c r="H1419" s="35">
        <f t="shared" ref="H1419:W1420" si="1119">H1420</f>
        <v>0</v>
      </c>
      <c r="I1419" s="35">
        <f t="shared" si="1119"/>
        <v>0</v>
      </c>
      <c r="J1419" s="35">
        <f t="shared" si="1119"/>
        <v>0</v>
      </c>
      <c r="K1419" s="35">
        <f t="shared" si="1119"/>
        <v>0</v>
      </c>
      <c r="L1419" s="35">
        <f t="shared" si="1119"/>
        <v>5500</v>
      </c>
      <c r="M1419" s="35">
        <f t="shared" si="1119"/>
        <v>0</v>
      </c>
      <c r="N1419" s="35">
        <f t="shared" si="1119"/>
        <v>0</v>
      </c>
      <c r="O1419" s="35">
        <f t="shared" si="1119"/>
        <v>0</v>
      </c>
      <c r="P1419" s="35">
        <f t="shared" si="1119"/>
        <v>0</v>
      </c>
      <c r="Q1419" s="35">
        <f t="shared" si="1119"/>
        <v>0</v>
      </c>
      <c r="R1419" s="35">
        <f t="shared" si="1119"/>
        <v>5500</v>
      </c>
      <c r="S1419" s="35">
        <f t="shared" si="1119"/>
        <v>0</v>
      </c>
      <c r="T1419" s="35">
        <f t="shared" si="1119"/>
        <v>0</v>
      </c>
      <c r="U1419" s="35">
        <f t="shared" si="1119"/>
        <v>0</v>
      </c>
      <c r="V1419" s="35">
        <f t="shared" si="1119"/>
        <v>0</v>
      </c>
      <c r="W1419" s="35">
        <f t="shared" si="1119"/>
        <v>0</v>
      </c>
      <c r="X1419" s="35">
        <f t="shared" ref="T1419:Y1420" si="1120">X1420</f>
        <v>5500</v>
      </c>
      <c r="Y1419" s="35">
        <f t="shared" si="1120"/>
        <v>0</v>
      </c>
    </row>
    <row r="1420" spans="1:25" s="158" customFormat="1" ht="49.5">
      <c r="A1420" s="42" t="s">
        <v>99</v>
      </c>
      <c r="B1420" s="77" t="s">
        <v>76</v>
      </c>
      <c r="C1420" s="77" t="s">
        <v>22</v>
      </c>
      <c r="D1420" s="77" t="s">
        <v>749</v>
      </c>
      <c r="E1420" s="77">
        <v>600</v>
      </c>
      <c r="F1420" s="35">
        <f>F1421</f>
        <v>5500</v>
      </c>
      <c r="G1420" s="35">
        <f>G1421</f>
        <v>0</v>
      </c>
      <c r="H1420" s="35">
        <f t="shared" si="1119"/>
        <v>0</v>
      </c>
      <c r="I1420" s="35">
        <f t="shared" si="1119"/>
        <v>0</v>
      </c>
      <c r="J1420" s="35">
        <f t="shared" si="1119"/>
        <v>0</v>
      </c>
      <c r="K1420" s="35">
        <f t="shared" si="1119"/>
        <v>0</v>
      </c>
      <c r="L1420" s="35">
        <f t="shared" si="1119"/>
        <v>5500</v>
      </c>
      <c r="M1420" s="35">
        <f t="shared" si="1119"/>
        <v>0</v>
      </c>
      <c r="N1420" s="35">
        <f t="shared" si="1119"/>
        <v>0</v>
      </c>
      <c r="O1420" s="35">
        <f t="shared" si="1119"/>
        <v>0</v>
      </c>
      <c r="P1420" s="35">
        <f t="shared" si="1119"/>
        <v>0</v>
      </c>
      <c r="Q1420" s="35">
        <f t="shared" si="1119"/>
        <v>0</v>
      </c>
      <c r="R1420" s="35">
        <f t="shared" si="1119"/>
        <v>5500</v>
      </c>
      <c r="S1420" s="35">
        <f t="shared" si="1119"/>
        <v>0</v>
      </c>
      <c r="T1420" s="35">
        <f t="shared" si="1120"/>
        <v>0</v>
      </c>
      <c r="U1420" s="35">
        <f t="shared" si="1120"/>
        <v>0</v>
      </c>
      <c r="V1420" s="35">
        <f t="shared" si="1120"/>
        <v>0</v>
      </c>
      <c r="W1420" s="35">
        <f t="shared" si="1120"/>
        <v>0</v>
      </c>
      <c r="X1420" s="35">
        <f t="shared" si="1120"/>
        <v>5500</v>
      </c>
      <c r="Y1420" s="35">
        <f t="shared" si="1120"/>
        <v>0</v>
      </c>
    </row>
    <row r="1421" spans="1:25" s="158" customFormat="1" ht="16.5">
      <c r="A1421" s="32" t="s">
        <v>181</v>
      </c>
      <c r="B1421" s="77" t="s">
        <v>76</v>
      </c>
      <c r="C1421" s="77" t="s">
        <v>22</v>
      </c>
      <c r="D1421" s="77" t="s">
        <v>749</v>
      </c>
      <c r="E1421" s="79">
        <v>610</v>
      </c>
      <c r="F1421" s="35">
        <v>5500</v>
      </c>
      <c r="G1421" s="35"/>
      <c r="H1421" s="36"/>
      <c r="I1421" s="36"/>
      <c r="J1421" s="36"/>
      <c r="K1421" s="37"/>
      <c r="L1421" s="35">
        <f>F1421+H1421+I1421+J1421+K1421</f>
        <v>5500</v>
      </c>
      <c r="M1421" s="35">
        <f>G1421+K1421</f>
        <v>0</v>
      </c>
      <c r="N1421" s="36"/>
      <c r="O1421" s="36"/>
      <c r="P1421" s="36"/>
      <c r="Q1421" s="37"/>
      <c r="R1421" s="35">
        <f>L1421+N1421+O1421+P1421+Q1421</f>
        <v>5500</v>
      </c>
      <c r="S1421" s="35">
        <f>M1421+Q1421</f>
        <v>0</v>
      </c>
      <c r="T1421" s="36"/>
      <c r="U1421" s="36"/>
      <c r="V1421" s="36"/>
      <c r="W1421" s="37"/>
      <c r="X1421" s="35">
        <f>R1421+T1421+U1421+V1421+W1421</f>
        <v>5500</v>
      </c>
      <c r="Y1421" s="35">
        <f>S1421+W1421</f>
        <v>0</v>
      </c>
    </row>
    <row r="1422" spans="1:25" s="158" customFormat="1" ht="16.5">
      <c r="A1422" s="32"/>
      <c r="B1422" s="77"/>
      <c r="C1422" s="77"/>
      <c r="D1422" s="77"/>
      <c r="E1422" s="77"/>
      <c r="F1422" s="35"/>
      <c r="G1422" s="35"/>
      <c r="H1422" s="35"/>
      <c r="I1422" s="35"/>
      <c r="J1422" s="35"/>
      <c r="K1422" s="35"/>
      <c r="L1422" s="35"/>
      <c r="M1422" s="35"/>
      <c r="N1422" s="35"/>
      <c r="O1422" s="35"/>
      <c r="P1422" s="35"/>
      <c r="Q1422" s="35"/>
      <c r="R1422" s="35">
        <v>0</v>
      </c>
      <c r="S1422" s="35"/>
      <c r="T1422" s="35"/>
      <c r="U1422" s="35"/>
      <c r="V1422" s="35"/>
      <c r="W1422" s="35"/>
      <c r="X1422" s="35">
        <v>0</v>
      </c>
      <c r="Y1422" s="35"/>
    </row>
    <row r="1423" spans="1:25" s="158" customFormat="1" ht="18.75">
      <c r="A1423" s="25" t="s">
        <v>754</v>
      </c>
      <c r="B1423" s="26" t="s">
        <v>76</v>
      </c>
      <c r="C1423" s="26" t="s">
        <v>32</v>
      </c>
      <c r="D1423" s="52"/>
      <c r="E1423" s="33"/>
      <c r="F1423" s="28">
        <f>F1424+F1439+F1443+F1448</f>
        <v>259764</v>
      </c>
      <c r="G1423" s="28">
        <f>G1424+G1439+G1443+G1448</f>
        <v>0</v>
      </c>
      <c r="H1423" s="28">
        <f t="shared" ref="H1423:M1423" si="1121">H1424+H1439+H1443+H1448</f>
        <v>0</v>
      </c>
      <c r="I1423" s="28">
        <f t="shared" si="1121"/>
        <v>0</v>
      </c>
      <c r="J1423" s="28">
        <f t="shared" si="1121"/>
        <v>0</v>
      </c>
      <c r="K1423" s="28">
        <f t="shared" si="1121"/>
        <v>0</v>
      </c>
      <c r="L1423" s="28">
        <f t="shared" si="1121"/>
        <v>259764</v>
      </c>
      <c r="M1423" s="28">
        <f t="shared" si="1121"/>
        <v>0</v>
      </c>
      <c r="N1423" s="28">
        <f t="shared" ref="N1423:S1423" si="1122">N1424+N1439+N1443+N1448</f>
        <v>0</v>
      </c>
      <c r="O1423" s="28">
        <f t="shared" si="1122"/>
        <v>0</v>
      </c>
      <c r="P1423" s="28">
        <f t="shared" si="1122"/>
        <v>0</v>
      </c>
      <c r="Q1423" s="28">
        <f t="shared" si="1122"/>
        <v>0</v>
      </c>
      <c r="R1423" s="28">
        <f t="shared" si="1122"/>
        <v>259764</v>
      </c>
      <c r="S1423" s="28">
        <f t="shared" si="1122"/>
        <v>0</v>
      </c>
      <c r="T1423" s="28">
        <f t="shared" ref="T1423:Y1423" si="1123">T1424+T1439+T1443+T1448</f>
        <v>0</v>
      </c>
      <c r="U1423" s="28">
        <f t="shared" si="1123"/>
        <v>0</v>
      </c>
      <c r="V1423" s="28">
        <f t="shared" si="1123"/>
        <v>0</v>
      </c>
      <c r="W1423" s="28">
        <f t="shared" si="1123"/>
        <v>0</v>
      </c>
      <c r="X1423" s="28">
        <f t="shared" si="1123"/>
        <v>259764</v>
      </c>
      <c r="Y1423" s="28">
        <f t="shared" si="1123"/>
        <v>0</v>
      </c>
    </row>
    <row r="1424" spans="1:25" s="158" customFormat="1" ht="49.5">
      <c r="A1424" s="134" t="s">
        <v>499</v>
      </c>
      <c r="B1424" s="77" t="s">
        <v>76</v>
      </c>
      <c r="C1424" s="77" t="s">
        <v>32</v>
      </c>
      <c r="D1424" s="77" t="s">
        <v>500</v>
      </c>
      <c r="E1424" s="77"/>
      <c r="F1424" s="35">
        <f>F1425+F1429+F1433+F1436</f>
        <v>259764</v>
      </c>
      <c r="G1424" s="35">
        <f>G1425+G1429+G1433+G1436</f>
        <v>0</v>
      </c>
      <c r="H1424" s="35">
        <f t="shared" ref="H1424:M1424" si="1124">H1425+H1429+H1433+H1436</f>
        <v>0</v>
      </c>
      <c r="I1424" s="35">
        <f t="shared" si="1124"/>
        <v>0</v>
      </c>
      <c r="J1424" s="35">
        <f t="shared" si="1124"/>
        <v>0</v>
      </c>
      <c r="K1424" s="35">
        <f t="shared" si="1124"/>
        <v>0</v>
      </c>
      <c r="L1424" s="35">
        <f t="shared" si="1124"/>
        <v>259764</v>
      </c>
      <c r="M1424" s="35">
        <f t="shared" si="1124"/>
        <v>0</v>
      </c>
      <c r="N1424" s="35">
        <f t="shared" ref="N1424:S1424" si="1125">N1425+N1429+N1433+N1436</f>
        <v>0</v>
      </c>
      <c r="O1424" s="35">
        <f t="shared" si="1125"/>
        <v>0</v>
      </c>
      <c r="P1424" s="35">
        <f t="shared" si="1125"/>
        <v>0</v>
      </c>
      <c r="Q1424" s="35">
        <f t="shared" si="1125"/>
        <v>0</v>
      </c>
      <c r="R1424" s="35">
        <f t="shared" si="1125"/>
        <v>259764</v>
      </c>
      <c r="S1424" s="35">
        <f t="shared" si="1125"/>
        <v>0</v>
      </c>
      <c r="T1424" s="35">
        <f t="shared" ref="T1424:Y1424" si="1126">T1425+T1429+T1433+T1436</f>
        <v>0</v>
      </c>
      <c r="U1424" s="35">
        <f t="shared" si="1126"/>
        <v>0</v>
      </c>
      <c r="V1424" s="35">
        <f t="shared" si="1126"/>
        <v>0</v>
      </c>
      <c r="W1424" s="35">
        <f t="shared" si="1126"/>
        <v>0</v>
      </c>
      <c r="X1424" s="35">
        <f t="shared" si="1126"/>
        <v>259764</v>
      </c>
      <c r="Y1424" s="35">
        <f t="shared" si="1126"/>
        <v>0</v>
      </c>
    </row>
    <row r="1425" spans="1:25" s="158" customFormat="1" ht="33">
      <c r="A1425" s="48" t="s">
        <v>95</v>
      </c>
      <c r="B1425" s="77" t="s">
        <v>76</v>
      </c>
      <c r="C1425" s="77" t="s">
        <v>32</v>
      </c>
      <c r="D1425" s="77" t="s">
        <v>501</v>
      </c>
      <c r="E1425" s="77"/>
      <c r="F1425" s="35">
        <f t="shared" ref="F1425:U1427" si="1127">F1426</f>
        <v>256799</v>
      </c>
      <c r="G1425" s="35">
        <f t="shared" si="1127"/>
        <v>0</v>
      </c>
      <c r="H1425" s="35">
        <f t="shared" si="1127"/>
        <v>0</v>
      </c>
      <c r="I1425" s="35">
        <f t="shared" si="1127"/>
        <v>0</v>
      </c>
      <c r="J1425" s="35">
        <f t="shared" si="1127"/>
        <v>0</v>
      </c>
      <c r="K1425" s="35">
        <f t="shared" si="1127"/>
        <v>0</v>
      </c>
      <c r="L1425" s="35">
        <f t="shared" si="1127"/>
        <v>256799</v>
      </c>
      <c r="M1425" s="35">
        <f t="shared" si="1127"/>
        <v>0</v>
      </c>
      <c r="N1425" s="35">
        <f t="shared" si="1127"/>
        <v>0</v>
      </c>
      <c r="O1425" s="35">
        <f t="shared" si="1127"/>
        <v>0</v>
      </c>
      <c r="P1425" s="35">
        <f t="shared" si="1127"/>
        <v>0</v>
      </c>
      <c r="Q1425" s="35">
        <f t="shared" si="1127"/>
        <v>0</v>
      </c>
      <c r="R1425" s="35">
        <f t="shared" si="1127"/>
        <v>256799</v>
      </c>
      <c r="S1425" s="35">
        <f t="shared" si="1127"/>
        <v>0</v>
      </c>
      <c r="T1425" s="35">
        <f t="shared" si="1127"/>
        <v>0</v>
      </c>
      <c r="U1425" s="35">
        <f t="shared" si="1127"/>
        <v>0</v>
      </c>
      <c r="V1425" s="35">
        <f t="shared" ref="T1425:Y1427" si="1128">V1426</f>
        <v>0</v>
      </c>
      <c r="W1425" s="35">
        <f t="shared" si="1128"/>
        <v>0</v>
      </c>
      <c r="X1425" s="35">
        <f t="shared" si="1128"/>
        <v>256799</v>
      </c>
      <c r="Y1425" s="35">
        <f t="shared" si="1128"/>
        <v>0</v>
      </c>
    </row>
    <row r="1426" spans="1:25" s="158" customFormat="1" ht="33">
      <c r="A1426" s="42" t="s">
        <v>755</v>
      </c>
      <c r="B1426" s="33" t="s">
        <v>76</v>
      </c>
      <c r="C1426" s="33" t="s">
        <v>32</v>
      </c>
      <c r="D1426" s="52" t="s">
        <v>756</v>
      </c>
      <c r="E1426" s="33"/>
      <c r="F1426" s="35">
        <f t="shared" si="1127"/>
        <v>256799</v>
      </c>
      <c r="G1426" s="35">
        <f t="shared" si="1127"/>
        <v>0</v>
      </c>
      <c r="H1426" s="35">
        <f t="shared" si="1127"/>
        <v>0</v>
      </c>
      <c r="I1426" s="35">
        <f t="shared" si="1127"/>
        <v>0</v>
      </c>
      <c r="J1426" s="35">
        <f t="shared" si="1127"/>
        <v>0</v>
      </c>
      <c r="K1426" s="35">
        <f t="shared" si="1127"/>
        <v>0</v>
      </c>
      <c r="L1426" s="35">
        <f t="shared" si="1127"/>
        <v>256799</v>
      </c>
      <c r="M1426" s="35">
        <f t="shared" si="1127"/>
        <v>0</v>
      </c>
      <c r="N1426" s="35">
        <f t="shared" si="1127"/>
        <v>0</v>
      </c>
      <c r="O1426" s="35">
        <f t="shared" si="1127"/>
        <v>0</v>
      </c>
      <c r="P1426" s="35">
        <f t="shared" si="1127"/>
        <v>0</v>
      </c>
      <c r="Q1426" s="35">
        <f t="shared" si="1127"/>
        <v>0</v>
      </c>
      <c r="R1426" s="35">
        <f t="shared" si="1127"/>
        <v>256799</v>
      </c>
      <c r="S1426" s="35">
        <f t="shared" si="1127"/>
        <v>0</v>
      </c>
      <c r="T1426" s="35">
        <f t="shared" si="1128"/>
        <v>0</v>
      </c>
      <c r="U1426" s="35">
        <f t="shared" si="1128"/>
        <v>0</v>
      </c>
      <c r="V1426" s="35">
        <f t="shared" si="1128"/>
        <v>0</v>
      </c>
      <c r="W1426" s="35">
        <f t="shared" si="1128"/>
        <v>0</v>
      </c>
      <c r="X1426" s="35">
        <f t="shared" si="1128"/>
        <v>256799</v>
      </c>
      <c r="Y1426" s="35">
        <f t="shared" si="1128"/>
        <v>0</v>
      </c>
    </row>
    <row r="1427" spans="1:25" s="158" customFormat="1" ht="49.5">
      <c r="A1427" s="42" t="s">
        <v>99</v>
      </c>
      <c r="B1427" s="33" t="s">
        <v>76</v>
      </c>
      <c r="C1427" s="33" t="s">
        <v>32</v>
      </c>
      <c r="D1427" s="52" t="s">
        <v>756</v>
      </c>
      <c r="E1427" s="40">
        <v>600</v>
      </c>
      <c r="F1427" s="35">
        <f t="shared" si="1127"/>
        <v>256799</v>
      </c>
      <c r="G1427" s="35">
        <f t="shared" si="1127"/>
        <v>0</v>
      </c>
      <c r="H1427" s="35">
        <f t="shared" si="1127"/>
        <v>0</v>
      </c>
      <c r="I1427" s="35">
        <f t="shared" si="1127"/>
        <v>0</v>
      </c>
      <c r="J1427" s="35">
        <f t="shared" si="1127"/>
        <v>0</v>
      </c>
      <c r="K1427" s="35">
        <f t="shared" si="1127"/>
        <v>0</v>
      </c>
      <c r="L1427" s="35">
        <f t="shared" si="1127"/>
        <v>256799</v>
      </c>
      <c r="M1427" s="35">
        <f t="shared" si="1127"/>
        <v>0</v>
      </c>
      <c r="N1427" s="35">
        <f t="shared" si="1127"/>
        <v>0</v>
      </c>
      <c r="O1427" s="35">
        <f t="shared" si="1127"/>
        <v>0</v>
      </c>
      <c r="P1427" s="35">
        <f t="shared" si="1127"/>
        <v>0</v>
      </c>
      <c r="Q1427" s="35">
        <f t="shared" si="1127"/>
        <v>0</v>
      </c>
      <c r="R1427" s="35">
        <f t="shared" si="1127"/>
        <v>256799</v>
      </c>
      <c r="S1427" s="35">
        <f t="shared" si="1127"/>
        <v>0</v>
      </c>
      <c r="T1427" s="35">
        <f t="shared" si="1128"/>
        <v>0</v>
      </c>
      <c r="U1427" s="35">
        <f t="shared" si="1128"/>
        <v>0</v>
      </c>
      <c r="V1427" s="35">
        <f t="shared" si="1128"/>
        <v>0</v>
      </c>
      <c r="W1427" s="35">
        <f t="shared" si="1128"/>
        <v>0</v>
      </c>
      <c r="X1427" s="35">
        <f t="shared" si="1128"/>
        <v>256799</v>
      </c>
      <c r="Y1427" s="35">
        <f t="shared" si="1128"/>
        <v>0</v>
      </c>
    </row>
    <row r="1428" spans="1:25" s="158" customFormat="1" ht="16.5">
      <c r="A1428" s="42" t="s">
        <v>181</v>
      </c>
      <c r="B1428" s="33" t="s">
        <v>76</v>
      </c>
      <c r="C1428" s="33" t="s">
        <v>32</v>
      </c>
      <c r="D1428" s="52" t="s">
        <v>756</v>
      </c>
      <c r="E1428" s="40">
        <v>610</v>
      </c>
      <c r="F1428" s="35">
        <v>256799</v>
      </c>
      <c r="G1428" s="35"/>
      <c r="H1428" s="36"/>
      <c r="I1428" s="36"/>
      <c r="J1428" s="36"/>
      <c r="K1428" s="37"/>
      <c r="L1428" s="35">
        <f>F1428+H1428+I1428+J1428+K1428</f>
        <v>256799</v>
      </c>
      <c r="M1428" s="35">
        <f>G1428+K1428</f>
        <v>0</v>
      </c>
      <c r="N1428" s="36"/>
      <c r="O1428" s="36"/>
      <c r="P1428" s="36"/>
      <c r="Q1428" s="37"/>
      <c r="R1428" s="35">
        <f>L1428+N1428+O1428+P1428+Q1428</f>
        <v>256799</v>
      </c>
      <c r="S1428" s="35">
        <f>M1428+Q1428</f>
        <v>0</v>
      </c>
      <c r="T1428" s="36"/>
      <c r="U1428" s="36"/>
      <c r="V1428" s="36"/>
      <c r="W1428" s="37"/>
      <c r="X1428" s="35">
        <f>R1428+T1428+U1428+V1428+W1428</f>
        <v>256799</v>
      </c>
      <c r="Y1428" s="35">
        <f>S1428+W1428</f>
        <v>0</v>
      </c>
    </row>
    <row r="1429" spans="1:25" s="158" customFormat="1" ht="16.5">
      <c r="A1429" s="103" t="s">
        <v>85</v>
      </c>
      <c r="B1429" s="33" t="s">
        <v>76</v>
      </c>
      <c r="C1429" s="33" t="s">
        <v>32</v>
      </c>
      <c r="D1429" s="52" t="s">
        <v>503</v>
      </c>
      <c r="E1429" s="33"/>
      <c r="F1429" s="35">
        <f t="shared" ref="F1429:U1431" si="1129">F1430</f>
        <v>2583</v>
      </c>
      <c r="G1429" s="35">
        <f t="shared" si="1129"/>
        <v>0</v>
      </c>
      <c r="H1429" s="35">
        <f t="shared" si="1129"/>
        <v>0</v>
      </c>
      <c r="I1429" s="35">
        <f t="shared" si="1129"/>
        <v>0</v>
      </c>
      <c r="J1429" s="35">
        <f t="shared" si="1129"/>
        <v>0</v>
      </c>
      <c r="K1429" s="35">
        <f t="shared" si="1129"/>
        <v>0</v>
      </c>
      <c r="L1429" s="35">
        <f t="shared" si="1129"/>
        <v>2583</v>
      </c>
      <c r="M1429" s="35">
        <f t="shared" si="1129"/>
        <v>0</v>
      </c>
      <c r="N1429" s="35">
        <f t="shared" si="1129"/>
        <v>0</v>
      </c>
      <c r="O1429" s="35">
        <f t="shared" si="1129"/>
        <v>0</v>
      </c>
      <c r="P1429" s="35">
        <f t="shared" si="1129"/>
        <v>0</v>
      </c>
      <c r="Q1429" s="35">
        <f t="shared" si="1129"/>
        <v>0</v>
      </c>
      <c r="R1429" s="35">
        <f t="shared" si="1129"/>
        <v>2583</v>
      </c>
      <c r="S1429" s="35">
        <f t="shared" si="1129"/>
        <v>0</v>
      </c>
      <c r="T1429" s="35">
        <f t="shared" si="1129"/>
        <v>0</v>
      </c>
      <c r="U1429" s="35">
        <f t="shared" si="1129"/>
        <v>0</v>
      </c>
      <c r="V1429" s="35">
        <f t="shared" ref="T1429:Y1431" si="1130">V1430</f>
        <v>0</v>
      </c>
      <c r="W1429" s="35">
        <f t="shared" si="1130"/>
        <v>0</v>
      </c>
      <c r="X1429" s="35">
        <f t="shared" si="1130"/>
        <v>2583</v>
      </c>
      <c r="Y1429" s="35">
        <f t="shared" si="1130"/>
        <v>0</v>
      </c>
    </row>
    <row r="1430" spans="1:25" s="158" customFormat="1" ht="33">
      <c r="A1430" s="42" t="s">
        <v>757</v>
      </c>
      <c r="B1430" s="33" t="s">
        <v>76</v>
      </c>
      <c r="C1430" s="33" t="s">
        <v>32</v>
      </c>
      <c r="D1430" s="52" t="s">
        <v>758</v>
      </c>
      <c r="E1430" s="33"/>
      <c r="F1430" s="35">
        <f t="shared" si="1129"/>
        <v>2583</v>
      </c>
      <c r="G1430" s="35">
        <f t="shared" si="1129"/>
        <v>0</v>
      </c>
      <c r="H1430" s="35">
        <f t="shared" si="1129"/>
        <v>0</v>
      </c>
      <c r="I1430" s="35">
        <f t="shared" si="1129"/>
        <v>0</v>
      </c>
      <c r="J1430" s="35">
        <f t="shared" si="1129"/>
        <v>0</v>
      </c>
      <c r="K1430" s="35">
        <f t="shared" si="1129"/>
        <v>0</v>
      </c>
      <c r="L1430" s="35">
        <f t="shared" si="1129"/>
        <v>2583</v>
      </c>
      <c r="M1430" s="35">
        <f t="shared" si="1129"/>
        <v>0</v>
      </c>
      <c r="N1430" s="35">
        <f t="shared" si="1129"/>
        <v>0</v>
      </c>
      <c r="O1430" s="35">
        <f t="shared" si="1129"/>
        <v>0</v>
      </c>
      <c r="P1430" s="35">
        <f t="shared" si="1129"/>
        <v>0</v>
      </c>
      <c r="Q1430" s="35">
        <f t="shared" si="1129"/>
        <v>0</v>
      </c>
      <c r="R1430" s="35">
        <f t="shared" si="1129"/>
        <v>2583</v>
      </c>
      <c r="S1430" s="35">
        <f t="shared" si="1129"/>
        <v>0</v>
      </c>
      <c r="T1430" s="35">
        <f t="shared" si="1130"/>
        <v>0</v>
      </c>
      <c r="U1430" s="35">
        <f t="shared" si="1130"/>
        <v>0</v>
      </c>
      <c r="V1430" s="35">
        <f t="shared" si="1130"/>
        <v>0</v>
      </c>
      <c r="W1430" s="35">
        <f t="shared" si="1130"/>
        <v>0</v>
      </c>
      <c r="X1430" s="35">
        <f t="shared" si="1130"/>
        <v>2583</v>
      </c>
      <c r="Y1430" s="35">
        <f t="shared" si="1130"/>
        <v>0</v>
      </c>
    </row>
    <row r="1431" spans="1:25" s="158" customFormat="1" ht="49.5">
      <c r="A1431" s="42" t="s">
        <v>99</v>
      </c>
      <c r="B1431" s="33" t="s">
        <v>76</v>
      </c>
      <c r="C1431" s="33" t="s">
        <v>32</v>
      </c>
      <c r="D1431" s="52" t="s">
        <v>758</v>
      </c>
      <c r="E1431" s="40">
        <v>600</v>
      </c>
      <c r="F1431" s="35">
        <f t="shared" si="1129"/>
        <v>2583</v>
      </c>
      <c r="G1431" s="35">
        <f t="shared" si="1129"/>
        <v>0</v>
      </c>
      <c r="H1431" s="35">
        <f t="shared" si="1129"/>
        <v>0</v>
      </c>
      <c r="I1431" s="35">
        <f t="shared" si="1129"/>
        <v>0</v>
      </c>
      <c r="J1431" s="35">
        <f t="shared" si="1129"/>
        <v>0</v>
      </c>
      <c r="K1431" s="35">
        <f t="shared" si="1129"/>
        <v>0</v>
      </c>
      <c r="L1431" s="35">
        <f t="shared" si="1129"/>
        <v>2583</v>
      </c>
      <c r="M1431" s="35">
        <f t="shared" si="1129"/>
        <v>0</v>
      </c>
      <c r="N1431" s="35">
        <f t="shared" si="1129"/>
        <v>0</v>
      </c>
      <c r="O1431" s="35">
        <f t="shared" si="1129"/>
        <v>0</v>
      </c>
      <c r="P1431" s="35">
        <f t="shared" si="1129"/>
        <v>0</v>
      </c>
      <c r="Q1431" s="35">
        <f t="shared" si="1129"/>
        <v>0</v>
      </c>
      <c r="R1431" s="35">
        <f t="shared" si="1129"/>
        <v>2583</v>
      </c>
      <c r="S1431" s="35">
        <f t="shared" si="1129"/>
        <v>0</v>
      </c>
      <c r="T1431" s="35">
        <f t="shared" si="1130"/>
        <v>0</v>
      </c>
      <c r="U1431" s="35">
        <f t="shared" si="1130"/>
        <v>0</v>
      </c>
      <c r="V1431" s="35">
        <f t="shared" si="1130"/>
        <v>0</v>
      </c>
      <c r="W1431" s="35">
        <f t="shared" si="1130"/>
        <v>0</v>
      </c>
      <c r="X1431" s="35">
        <f t="shared" si="1130"/>
        <v>2583</v>
      </c>
      <c r="Y1431" s="35">
        <f t="shared" si="1130"/>
        <v>0</v>
      </c>
    </row>
    <row r="1432" spans="1:25" s="158" customFormat="1" ht="16.5">
      <c r="A1432" s="42" t="s">
        <v>181</v>
      </c>
      <c r="B1432" s="33" t="s">
        <v>76</v>
      </c>
      <c r="C1432" s="33" t="s">
        <v>32</v>
      </c>
      <c r="D1432" s="52" t="s">
        <v>758</v>
      </c>
      <c r="E1432" s="40">
        <v>610</v>
      </c>
      <c r="F1432" s="35">
        <v>2583</v>
      </c>
      <c r="G1432" s="35"/>
      <c r="H1432" s="36"/>
      <c r="I1432" s="36"/>
      <c r="J1432" s="36"/>
      <c r="K1432" s="37"/>
      <c r="L1432" s="35">
        <f>F1432+H1432+I1432+J1432+K1432</f>
        <v>2583</v>
      </c>
      <c r="M1432" s="35">
        <f>G1432+K1432</f>
        <v>0</v>
      </c>
      <c r="N1432" s="36"/>
      <c r="O1432" s="36"/>
      <c r="P1432" s="36"/>
      <c r="Q1432" s="37"/>
      <c r="R1432" s="35">
        <f>L1432+N1432+O1432+P1432+Q1432</f>
        <v>2583</v>
      </c>
      <c r="S1432" s="35">
        <f>M1432+Q1432</f>
        <v>0</v>
      </c>
      <c r="T1432" s="36"/>
      <c r="U1432" s="36"/>
      <c r="V1432" s="36"/>
      <c r="W1432" s="37"/>
      <c r="X1432" s="35">
        <f>R1432+T1432+U1432+V1432+W1432</f>
        <v>2583</v>
      </c>
      <c r="Y1432" s="35">
        <f>S1432+W1432</f>
        <v>0</v>
      </c>
    </row>
    <row r="1433" spans="1:25" s="158" customFormat="1" ht="66">
      <c r="A1433" s="120" t="s">
        <v>505</v>
      </c>
      <c r="B1433" s="77" t="s">
        <v>76</v>
      </c>
      <c r="C1433" s="77" t="s">
        <v>32</v>
      </c>
      <c r="D1433" s="77" t="s">
        <v>759</v>
      </c>
      <c r="E1433" s="77"/>
      <c r="F1433" s="35">
        <f>F1434</f>
        <v>382</v>
      </c>
      <c r="G1433" s="35">
        <f>G1434</f>
        <v>0</v>
      </c>
      <c r="H1433" s="35">
        <f t="shared" ref="H1433:W1434" si="1131">H1434</f>
        <v>0</v>
      </c>
      <c r="I1433" s="35">
        <f t="shared" si="1131"/>
        <v>0</v>
      </c>
      <c r="J1433" s="35">
        <f t="shared" si="1131"/>
        <v>0</v>
      </c>
      <c r="K1433" s="35">
        <f t="shared" si="1131"/>
        <v>0</v>
      </c>
      <c r="L1433" s="35">
        <f t="shared" si="1131"/>
        <v>382</v>
      </c>
      <c r="M1433" s="35">
        <f t="shared" si="1131"/>
        <v>0</v>
      </c>
      <c r="N1433" s="35">
        <f t="shared" si="1131"/>
        <v>0</v>
      </c>
      <c r="O1433" s="35">
        <f t="shared" si="1131"/>
        <v>0</v>
      </c>
      <c r="P1433" s="35">
        <f t="shared" si="1131"/>
        <v>0</v>
      </c>
      <c r="Q1433" s="35">
        <f t="shared" si="1131"/>
        <v>0</v>
      </c>
      <c r="R1433" s="35">
        <f t="shared" si="1131"/>
        <v>382</v>
      </c>
      <c r="S1433" s="35">
        <f t="shared" si="1131"/>
        <v>0</v>
      </c>
      <c r="T1433" s="35">
        <f t="shared" si="1131"/>
        <v>0</v>
      </c>
      <c r="U1433" s="35">
        <f t="shared" si="1131"/>
        <v>0</v>
      </c>
      <c r="V1433" s="35">
        <f t="shared" si="1131"/>
        <v>0</v>
      </c>
      <c r="W1433" s="35">
        <f t="shared" si="1131"/>
        <v>0</v>
      </c>
      <c r="X1433" s="35">
        <f t="shared" ref="T1433:Y1434" si="1132">X1434</f>
        <v>382</v>
      </c>
      <c r="Y1433" s="35">
        <f t="shared" si="1132"/>
        <v>0</v>
      </c>
    </row>
    <row r="1434" spans="1:25" s="158" customFormat="1" ht="49.5">
      <c r="A1434" s="32" t="s">
        <v>99</v>
      </c>
      <c r="B1434" s="77" t="s">
        <v>76</v>
      </c>
      <c r="C1434" s="77" t="s">
        <v>32</v>
      </c>
      <c r="D1434" s="77" t="s">
        <v>759</v>
      </c>
      <c r="E1434" s="79">
        <v>600</v>
      </c>
      <c r="F1434" s="35">
        <f>F1435</f>
        <v>382</v>
      </c>
      <c r="G1434" s="35">
        <f>G1435</f>
        <v>0</v>
      </c>
      <c r="H1434" s="35">
        <f t="shared" si="1131"/>
        <v>0</v>
      </c>
      <c r="I1434" s="35">
        <f t="shared" si="1131"/>
        <v>0</v>
      </c>
      <c r="J1434" s="35">
        <f t="shared" si="1131"/>
        <v>0</v>
      </c>
      <c r="K1434" s="35">
        <f t="shared" si="1131"/>
        <v>0</v>
      </c>
      <c r="L1434" s="35">
        <f t="shared" si="1131"/>
        <v>382</v>
      </c>
      <c r="M1434" s="35">
        <f t="shared" si="1131"/>
        <v>0</v>
      </c>
      <c r="N1434" s="35">
        <f t="shared" si="1131"/>
        <v>0</v>
      </c>
      <c r="O1434" s="35">
        <f t="shared" si="1131"/>
        <v>0</v>
      </c>
      <c r="P1434" s="35">
        <f t="shared" si="1131"/>
        <v>0</v>
      </c>
      <c r="Q1434" s="35">
        <f t="shared" si="1131"/>
        <v>0</v>
      </c>
      <c r="R1434" s="35">
        <f t="shared" si="1131"/>
        <v>382</v>
      </c>
      <c r="S1434" s="35">
        <f t="shared" si="1131"/>
        <v>0</v>
      </c>
      <c r="T1434" s="35">
        <f t="shared" si="1132"/>
        <v>0</v>
      </c>
      <c r="U1434" s="35">
        <f t="shared" si="1132"/>
        <v>0</v>
      </c>
      <c r="V1434" s="35">
        <f t="shared" si="1132"/>
        <v>0</v>
      </c>
      <c r="W1434" s="35">
        <f t="shared" si="1132"/>
        <v>0</v>
      </c>
      <c r="X1434" s="35">
        <f t="shared" si="1132"/>
        <v>382</v>
      </c>
      <c r="Y1434" s="35">
        <f t="shared" si="1132"/>
        <v>0</v>
      </c>
    </row>
    <row r="1435" spans="1:25" s="158" customFormat="1" ht="16.5">
      <c r="A1435" s="32" t="s">
        <v>181</v>
      </c>
      <c r="B1435" s="77" t="s">
        <v>76</v>
      </c>
      <c r="C1435" s="77" t="s">
        <v>32</v>
      </c>
      <c r="D1435" s="77" t="s">
        <v>759</v>
      </c>
      <c r="E1435" s="79">
        <v>610</v>
      </c>
      <c r="F1435" s="35">
        <v>382</v>
      </c>
      <c r="G1435" s="35"/>
      <c r="H1435" s="36"/>
      <c r="I1435" s="36"/>
      <c r="J1435" s="36"/>
      <c r="K1435" s="37"/>
      <c r="L1435" s="35">
        <f>F1435+H1435+I1435+J1435+K1435</f>
        <v>382</v>
      </c>
      <c r="M1435" s="35">
        <f>G1435+K1435</f>
        <v>0</v>
      </c>
      <c r="N1435" s="36"/>
      <c r="O1435" s="36"/>
      <c r="P1435" s="36"/>
      <c r="Q1435" s="37"/>
      <c r="R1435" s="35">
        <f>L1435+N1435+O1435+P1435+Q1435</f>
        <v>382</v>
      </c>
      <c r="S1435" s="35">
        <f>M1435+Q1435</f>
        <v>0</v>
      </c>
      <c r="T1435" s="36"/>
      <c r="U1435" s="36"/>
      <c r="V1435" s="36"/>
      <c r="W1435" s="37"/>
      <c r="X1435" s="35">
        <f>R1435+T1435+U1435+V1435+W1435</f>
        <v>382</v>
      </c>
      <c r="Y1435" s="35">
        <f>S1435+W1435</f>
        <v>0</v>
      </c>
    </row>
    <row r="1436" spans="1:25" s="159" customFormat="1" ht="82.5" hidden="1">
      <c r="A1436" s="32" t="s">
        <v>495</v>
      </c>
      <c r="B1436" s="77" t="s">
        <v>76</v>
      </c>
      <c r="C1436" s="77" t="s">
        <v>32</v>
      </c>
      <c r="D1436" s="77" t="s">
        <v>509</v>
      </c>
      <c r="E1436" s="77"/>
      <c r="F1436" s="35">
        <f>F1437</f>
        <v>0</v>
      </c>
      <c r="G1436" s="35">
        <f>G1437</f>
        <v>0</v>
      </c>
      <c r="H1436" s="56">
        <f t="shared" ref="H1436:W1437" si="1133">H1437</f>
        <v>0</v>
      </c>
      <c r="I1436" s="56">
        <f t="shared" si="1133"/>
        <v>0</v>
      </c>
      <c r="J1436" s="56">
        <f t="shared" si="1133"/>
        <v>0</v>
      </c>
      <c r="K1436" s="56">
        <f t="shared" si="1133"/>
        <v>0</v>
      </c>
      <c r="L1436" s="56">
        <f t="shared" si="1133"/>
        <v>0</v>
      </c>
      <c r="M1436" s="56">
        <f t="shared" si="1133"/>
        <v>0</v>
      </c>
      <c r="N1436" s="56">
        <f t="shared" si="1133"/>
        <v>0</v>
      </c>
      <c r="O1436" s="56">
        <f t="shared" si="1133"/>
        <v>0</v>
      </c>
      <c r="P1436" s="56">
        <f t="shared" si="1133"/>
        <v>0</v>
      </c>
      <c r="Q1436" s="56">
        <f t="shared" si="1133"/>
        <v>0</v>
      </c>
      <c r="R1436" s="56">
        <f t="shared" si="1133"/>
        <v>0</v>
      </c>
      <c r="S1436" s="56">
        <f t="shared" si="1133"/>
        <v>0</v>
      </c>
      <c r="T1436" s="56">
        <f t="shared" si="1133"/>
        <v>0</v>
      </c>
      <c r="U1436" s="56">
        <f t="shared" si="1133"/>
        <v>0</v>
      </c>
      <c r="V1436" s="56">
        <f t="shared" si="1133"/>
        <v>0</v>
      </c>
      <c r="W1436" s="56">
        <f t="shared" si="1133"/>
        <v>0</v>
      </c>
      <c r="X1436" s="56">
        <f t="shared" ref="T1436:Y1437" si="1134">X1437</f>
        <v>0</v>
      </c>
      <c r="Y1436" s="56">
        <f t="shared" si="1134"/>
        <v>0</v>
      </c>
    </row>
    <row r="1437" spans="1:25" s="159" customFormat="1" ht="49.5" hidden="1">
      <c r="A1437" s="32" t="s">
        <v>99</v>
      </c>
      <c r="B1437" s="77" t="s">
        <v>76</v>
      </c>
      <c r="C1437" s="77" t="s">
        <v>32</v>
      </c>
      <c r="D1437" s="77" t="s">
        <v>509</v>
      </c>
      <c r="E1437" s="79">
        <v>600</v>
      </c>
      <c r="F1437" s="35">
        <f>F1438</f>
        <v>0</v>
      </c>
      <c r="G1437" s="35">
        <f>G1438</f>
        <v>0</v>
      </c>
      <c r="H1437" s="56">
        <f t="shared" si="1133"/>
        <v>0</v>
      </c>
      <c r="I1437" s="56">
        <f t="shared" si="1133"/>
        <v>0</v>
      </c>
      <c r="J1437" s="56">
        <f t="shared" si="1133"/>
        <v>0</v>
      </c>
      <c r="K1437" s="56">
        <f t="shared" si="1133"/>
        <v>0</v>
      </c>
      <c r="L1437" s="56">
        <f t="shared" si="1133"/>
        <v>0</v>
      </c>
      <c r="M1437" s="56">
        <f t="shared" si="1133"/>
        <v>0</v>
      </c>
      <c r="N1437" s="56">
        <f t="shared" si="1133"/>
        <v>0</v>
      </c>
      <c r="O1437" s="56">
        <f t="shared" si="1133"/>
        <v>0</v>
      </c>
      <c r="P1437" s="56">
        <f t="shared" si="1133"/>
        <v>0</v>
      </c>
      <c r="Q1437" s="56">
        <f t="shared" si="1133"/>
        <v>0</v>
      </c>
      <c r="R1437" s="56">
        <f t="shared" si="1133"/>
        <v>0</v>
      </c>
      <c r="S1437" s="56">
        <f t="shared" si="1133"/>
        <v>0</v>
      </c>
      <c r="T1437" s="56">
        <f t="shared" si="1134"/>
        <v>0</v>
      </c>
      <c r="U1437" s="56">
        <f t="shared" si="1134"/>
        <v>0</v>
      </c>
      <c r="V1437" s="56">
        <f t="shared" si="1134"/>
        <v>0</v>
      </c>
      <c r="W1437" s="56">
        <f t="shared" si="1134"/>
        <v>0</v>
      </c>
      <c r="X1437" s="56">
        <f t="shared" si="1134"/>
        <v>0</v>
      </c>
      <c r="Y1437" s="56">
        <f t="shared" si="1134"/>
        <v>0</v>
      </c>
    </row>
    <row r="1438" spans="1:25" s="159" customFormat="1" ht="16.5" hidden="1">
      <c r="A1438" s="32" t="s">
        <v>181</v>
      </c>
      <c r="B1438" s="77" t="s">
        <v>76</v>
      </c>
      <c r="C1438" s="77" t="s">
        <v>32</v>
      </c>
      <c r="D1438" s="77" t="s">
        <v>509</v>
      </c>
      <c r="E1438" s="79">
        <v>610</v>
      </c>
      <c r="F1438" s="35"/>
      <c r="G1438" s="35"/>
      <c r="H1438" s="36"/>
      <c r="I1438" s="36"/>
      <c r="J1438" s="36"/>
      <c r="K1438" s="37"/>
      <c r="L1438" s="35">
        <f>F1438+H1438+I1438+J1438+K1438</f>
        <v>0</v>
      </c>
      <c r="M1438" s="35">
        <f>G1438+K1438</f>
        <v>0</v>
      </c>
      <c r="N1438" s="36"/>
      <c r="O1438" s="36"/>
      <c r="P1438" s="36"/>
      <c r="Q1438" s="37"/>
      <c r="R1438" s="35">
        <f>L1438+N1438+O1438+P1438+Q1438</f>
        <v>0</v>
      </c>
      <c r="S1438" s="35">
        <f>M1438+Q1438</f>
        <v>0</v>
      </c>
      <c r="T1438" s="36"/>
      <c r="U1438" s="36"/>
      <c r="V1438" s="36"/>
      <c r="W1438" s="37"/>
      <c r="X1438" s="35">
        <f>R1438+T1438+U1438+V1438+W1438</f>
        <v>0</v>
      </c>
      <c r="Y1438" s="35">
        <f>S1438+W1438</f>
        <v>0</v>
      </c>
    </row>
    <row r="1439" spans="1:25" s="159" customFormat="1" ht="99" hidden="1">
      <c r="A1439" s="61" t="s">
        <v>89</v>
      </c>
      <c r="B1439" s="77" t="s">
        <v>76</v>
      </c>
      <c r="C1439" s="77" t="s">
        <v>32</v>
      </c>
      <c r="D1439" s="77" t="s">
        <v>90</v>
      </c>
      <c r="E1439" s="77"/>
      <c r="F1439" s="35">
        <f t="shared" ref="F1439:U1441" si="1135">F1440</f>
        <v>0</v>
      </c>
      <c r="G1439" s="35">
        <f t="shared" si="1135"/>
        <v>0</v>
      </c>
      <c r="H1439" s="56">
        <f t="shared" si="1135"/>
        <v>0</v>
      </c>
      <c r="I1439" s="56">
        <f t="shared" si="1135"/>
        <v>0</v>
      </c>
      <c r="J1439" s="56">
        <f t="shared" si="1135"/>
        <v>0</v>
      </c>
      <c r="K1439" s="56">
        <f t="shared" si="1135"/>
        <v>0</v>
      </c>
      <c r="L1439" s="56">
        <f t="shared" si="1135"/>
        <v>0</v>
      </c>
      <c r="M1439" s="56">
        <f t="shared" si="1135"/>
        <v>0</v>
      </c>
      <c r="N1439" s="56">
        <f t="shared" si="1135"/>
        <v>0</v>
      </c>
      <c r="O1439" s="56">
        <f t="shared" si="1135"/>
        <v>0</v>
      </c>
      <c r="P1439" s="56">
        <f t="shared" si="1135"/>
        <v>0</v>
      </c>
      <c r="Q1439" s="56">
        <f t="shared" si="1135"/>
        <v>0</v>
      </c>
      <c r="R1439" s="56">
        <f t="shared" si="1135"/>
        <v>0</v>
      </c>
      <c r="S1439" s="56">
        <f t="shared" si="1135"/>
        <v>0</v>
      </c>
      <c r="T1439" s="56">
        <f t="shared" si="1135"/>
        <v>0</v>
      </c>
      <c r="U1439" s="56">
        <f t="shared" si="1135"/>
        <v>0</v>
      </c>
      <c r="V1439" s="56">
        <f t="shared" ref="T1439:Y1441" si="1136">V1440</f>
        <v>0</v>
      </c>
      <c r="W1439" s="56">
        <f t="shared" si="1136"/>
        <v>0</v>
      </c>
      <c r="X1439" s="56">
        <f t="shared" si="1136"/>
        <v>0</v>
      </c>
      <c r="Y1439" s="56">
        <f t="shared" si="1136"/>
        <v>0</v>
      </c>
    </row>
    <row r="1440" spans="1:25" s="159" customFormat="1" ht="33" hidden="1">
      <c r="A1440" s="42" t="s">
        <v>757</v>
      </c>
      <c r="B1440" s="33" t="s">
        <v>76</v>
      </c>
      <c r="C1440" s="33" t="s">
        <v>32</v>
      </c>
      <c r="D1440" s="52" t="s">
        <v>760</v>
      </c>
      <c r="E1440" s="33"/>
      <c r="F1440" s="35">
        <f t="shared" si="1135"/>
        <v>0</v>
      </c>
      <c r="G1440" s="35">
        <f t="shared" si="1135"/>
        <v>0</v>
      </c>
      <c r="H1440" s="56">
        <f t="shared" si="1135"/>
        <v>0</v>
      </c>
      <c r="I1440" s="56">
        <f t="shared" si="1135"/>
        <v>0</v>
      </c>
      <c r="J1440" s="56">
        <f t="shared" si="1135"/>
        <v>0</v>
      </c>
      <c r="K1440" s="56">
        <f t="shared" si="1135"/>
        <v>0</v>
      </c>
      <c r="L1440" s="56">
        <f t="shared" si="1135"/>
        <v>0</v>
      </c>
      <c r="M1440" s="56">
        <f t="shared" si="1135"/>
        <v>0</v>
      </c>
      <c r="N1440" s="56">
        <f t="shared" si="1135"/>
        <v>0</v>
      </c>
      <c r="O1440" s="56">
        <f t="shared" si="1135"/>
        <v>0</v>
      </c>
      <c r="P1440" s="56">
        <f t="shared" si="1135"/>
        <v>0</v>
      </c>
      <c r="Q1440" s="56">
        <f t="shared" si="1135"/>
        <v>0</v>
      </c>
      <c r="R1440" s="56">
        <f t="shared" si="1135"/>
        <v>0</v>
      </c>
      <c r="S1440" s="56">
        <f t="shared" si="1135"/>
        <v>0</v>
      </c>
      <c r="T1440" s="56">
        <f t="shared" si="1136"/>
        <v>0</v>
      </c>
      <c r="U1440" s="56">
        <f t="shared" si="1136"/>
        <v>0</v>
      </c>
      <c r="V1440" s="56">
        <f t="shared" si="1136"/>
        <v>0</v>
      </c>
      <c r="W1440" s="56">
        <f t="shared" si="1136"/>
        <v>0</v>
      </c>
      <c r="X1440" s="56">
        <f t="shared" si="1136"/>
        <v>0</v>
      </c>
      <c r="Y1440" s="56">
        <f t="shared" si="1136"/>
        <v>0</v>
      </c>
    </row>
    <row r="1441" spans="1:25" s="159" customFormat="1" ht="49.5" hidden="1">
      <c r="A1441" s="42" t="s">
        <v>99</v>
      </c>
      <c r="B1441" s="33" t="s">
        <v>76</v>
      </c>
      <c r="C1441" s="33" t="s">
        <v>32</v>
      </c>
      <c r="D1441" s="52" t="s">
        <v>760</v>
      </c>
      <c r="E1441" s="40">
        <v>600</v>
      </c>
      <c r="F1441" s="35">
        <f t="shared" si="1135"/>
        <v>0</v>
      </c>
      <c r="G1441" s="35">
        <f t="shared" si="1135"/>
        <v>0</v>
      </c>
      <c r="H1441" s="56">
        <f t="shared" si="1135"/>
        <v>0</v>
      </c>
      <c r="I1441" s="56">
        <f t="shared" si="1135"/>
        <v>0</v>
      </c>
      <c r="J1441" s="56">
        <f t="shared" si="1135"/>
        <v>0</v>
      </c>
      <c r="K1441" s="56">
        <f t="shared" si="1135"/>
        <v>0</v>
      </c>
      <c r="L1441" s="56">
        <f t="shared" si="1135"/>
        <v>0</v>
      </c>
      <c r="M1441" s="56">
        <f t="shared" si="1135"/>
        <v>0</v>
      </c>
      <c r="N1441" s="56">
        <f t="shared" si="1135"/>
        <v>0</v>
      </c>
      <c r="O1441" s="56">
        <f t="shared" si="1135"/>
        <v>0</v>
      </c>
      <c r="P1441" s="56">
        <f t="shared" si="1135"/>
        <v>0</v>
      </c>
      <c r="Q1441" s="56">
        <f t="shared" si="1135"/>
        <v>0</v>
      </c>
      <c r="R1441" s="56">
        <f t="shared" si="1135"/>
        <v>0</v>
      </c>
      <c r="S1441" s="56">
        <f t="shared" si="1135"/>
        <v>0</v>
      </c>
      <c r="T1441" s="56">
        <f t="shared" si="1136"/>
        <v>0</v>
      </c>
      <c r="U1441" s="56">
        <f t="shared" si="1136"/>
        <v>0</v>
      </c>
      <c r="V1441" s="56">
        <f t="shared" si="1136"/>
        <v>0</v>
      </c>
      <c r="W1441" s="56">
        <f t="shared" si="1136"/>
        <v>0</v>
      </c>
      <c r="X1441" s="56">
        <f t="shared" si="1136"/>
        <v>0</v>
      </c>
      <c r="Y1441" s="56">
        <f t="shared" si="1136"/>
        <v>0</v>
      </c>
    </row>
    <row r="1442" spans="1:25" s="159" customFormat="1" ht="16.5" hidden="1">
      <c r="A1442" s="42" t="s">
        <v>181</v>
      </c>
      <c r="B1442" s="33" t="s">
        <v>76</v>
      </c>
      <c r="C1442" s="33" t="s">
        <v>32</v>
      </c>
      <c r="D1442" s="52" t="s">
        <v>760</v>
      </c>
      <c r="E1442" s="40">
        <v>610</v>
      </c>
      <c r="F1442" s="35"/>
      <c r="G1442" s="35"/>
      <c r="H1442" s="36"/>
      <c r="I1442" s="36"/>
      <c r="J1442" s="36"/>
      <c r="K1442" s="37"/>
      <c r="L1442" s="35">
        <f>F1442+H1442+I1442+J1442+K1442</f>
        <v>0</v>
      </c>
      <c r="M1442" s="35">
        <f>G1442+K1442</f>
        <v>0</v>
      </c>
      <c r="N1442" s="36"/>
      <c r="O1442" s="36"/>
      <c r="P1442" s="36"/>
      <c r="Q1442" s="37"/>
      <c r="R1442" s="35">
        <f>L1442+N1442+O1442+P1442+Q1442</f>
        <v>0</v>
      </c>
      <c r="S1442" s="35">
        <f>M1442+Q1442</f>
        <v>0</v>
      </c>
      <c r="T1442" s="36"/>
      <c r="U1442" s="36"/>
      <c r="V1442" s="36"/>
      <c r="W1442" s="37"/>
      <c r="X1442" s="35">
        <f>R1442+T1442+U1442+V1442+W1442</f>
        <v>0</v>
      </c>
      <c r="Y1442" s="35">
        <f>S1442+W1442</f>
        <v>0</v>
      </c>
    </row>
    <row r="1443" spans="1:25" s="159" customFormat="1" ht="33" hidden="1">
      <c r="A1443" s="32" t="s">
        <v>113</v>
      </c>
      <c r="B1443" s="33" t="s">
        <v>76</v>
      </c>
      <c r="C1443" s="33" t="s">
        <v>32</v>
      </c>
      <c r="D1443" s="52" t="s">
        <v>114</v>
      </c>
      <c r="E1443" s="33"/>
      <c r="F1443" s="35">
        <f>F1444</f>
        <v>0</v>
      </c>
      <c r="G1443" s="136">
        <f>G1444</f>
        <v>0</v>
      </c>
      <c r="H1443" s="56">
        <f t="shared" ref="H1443:W1446" si="1137">H1444</f>
        <v>0</v>
      </c>
      <c r="I1443" s="56">
        <f t="shared" si="1137"/>
        <v>0</v>
      </c>
      <c r="J1443" s="56">
        <f t="shared" si="1137"/>
        <v>0</v>
      </c>
      <c r="K1443" s="56">
        <f t="shared" si="1137"/>
        <v>0</v>
      </c>
      <c r="L1443" s="56">
        <f t="shared" si="1137"/>
        <v>0</v>
      </c>
      <c r="M1443" s="56">
        <f t="shared" si="1137"/>
        <v>0</v>
      </c>
      <c r="N1443" s="56">
        <f t="shared" si="1137"/>
        <v>0</v>
      </c>
      <c r="O1443" s="56">
        <f t="shared" si="1137"/>
        <v>0</v>
      </c>
      <c r="P1443" s="56">
        <f t="shared" si="1137"/>
        <v>0</v>
      </c>
      <c r="Q1443" s="56">
        <f t="shared" si="1137"/>
        <v>0</v>
      </c>
      <c r="R1443" s="56">
        <f t="shared" si="1137"/>
        <v>0</v>
      </c>
      <c r="S1443" s="56">
        <f t="shared" si="1137"/>
        <v>0</v>
      </c>
      <c r="T1443" s="56">
        <f t="shared" si="1137"/>
        <v>0</v>
      </c>
      <c r="U1443" s="56">
        <f t="shared" si="1137"/>
        <v>0</v>
      </c>
      <c r="V1443" s="56">
        <f t="shared" si="1137"/>
        <v>0</v>
      </c>
      <c r="W1443" s="56">
        <f t="shared" si="1137"/>
        <v>0</v>
      </c>
      <c r="X1443" s="56">
        <f t="shared" ref="T1443:Y1446" si="1138">X1444</f>
        <v>0</v>
      </c>
      <c r="Y1443" s="56">
        <f t="shared" si="1138"/>
        <v>0</v>
      </c>
    </row>
    <row r="1444" spans="1:25" s="159" customFormat="1" ht="16.5" hidden="1">
      <c r="A1444" s="32" t="s">
        <v>85</v>
      </c>
      <c r="B1444" s="33" t="s">
        <v>76</v>
      </c>
      <c r="C1444" s="33" t="s">
        <v>32</v>
      </c>
      <c r="D1444" s="52" t="s">
        <v>363</v>
      </c>
      <c r="E1444" s="33"/>
      <c r="F1444" s="35">
        <f t="shared" ref="F1444:G1446" si="1139">F1445</f>
        <v>0</v>
      </c>
      <c r="G1444" s="35">
        <f t="shared" si="1139"/>
        <v>0</v>
      </c>
      <c r="H1444" s="56">
        <f t="shared" si="1137"/>
        <v>0</v>
      </c>
      <c r="I1444" s="56">
        <f t="shared" si="1137"/>
        <v>0</v>
      </c>
      <c r="J1444" s="56">
        <f t="shared" si="1137"/>
        <v>0</v>
      </c>
      <c r="K1444" s="56">
        <f t="shared" si="1137"/>
        <v>0</v>
      </c>
      <c r="L1444" s="56">
        <f t="shared" si="1137"/>
        <v>0</v>
      </c>
      <c r="M1444" s="56">
        <f t="shared" si="1137"/>
        <v>0</v>
      </c>
      <c r="N1444" s="56">
        <f t="shared" si="1137"/>
        <v>0</v>
      </c>
      <c r="O1444" s="56">
        <f t="shared" si="1137"/>
        <v>0</v>
      </c>
      <c r="P1444" s="56">
        <f t="shared" si="1137"/>
        <v>0</v>
      </c>
      <c r="Q1444" s="56">
        <f t="shared" si="1137"/>
        <v>0</v>
      </c>
      <c r="R1444" s="56">
        <f t="shared" si="1137"/>
        <v>0</v>
      </c>
      <c r="S1444" s="56">
        <f t="shared" si="1137"/>
        <v>0</v>
      </c>
      <c r="T1444" s="56">
        <f t="shared" si="1138"/>
        <v>0</v>
      </c>
      <c r="U1444" s="56">
        <f t="shared" si="1138"/>
        <v>0</v>
      </c>
      <c r="V1444" s="56">
        <f t="shared" si="1138"/>
        <v>0</v>
      </c>
      <c r="W1444" s="56">
        <f t="shared" si="1138"/>
        <v>0</v>
      </c>
      <c r="X1444" s="56">
        <f t="shared" si="1138"/>
        <v>0</v>
      </c>
      <c r="Y1444" s="56">
        <f t="shared" si="1138"/>
        <v>0</v>
      </c>
    </row>
    <row r="1445" spans="1:25" s="159" customFormat="1" ht="33" hidden="1">
      <c r="A1445" s="42" t="s">
        <v>757</v>
      </c>
      <c r="B1445" s="33" t="s">
        <v>76</v>
      </c>
      <c r="C1445" s="33" t="s">
        <v>32</v>
      </c>
      <c r="D1445" s="52" t="s">
        <v>761</v>
      </c>
      <c r="E1445" s="33"/>
      <c r="F1445" s="35">
        <f t="shared" si="1139"/>
        <v>0</v>
      </c>
      <c r="G1445" s="35">
        <f t="shared" si="1139"/>
        <v>0</v>
      </c>
      <c r="H1445" s="56">
        <f t="shared" si="1137"/>
        <v>0</v>
      </c>
      <c r="I1445" s="56">
        <f t="shared" si="1137"/>
        <v>0</v>
      </c>
      <c r="J1445" s="56">
        <f t="shared" si="1137"/>
        <v>0</v>
      </c>
      <c r="K1445" s="56">
        <f t="shared" si="1137"/>
        <v>0</v>
      </c>
      <c r="L1445" s="56">
        <f t="shared" si="1137"/>
        <v>0</v>
      </c>
      <c r="M1445" s="56">
        <f t="shared" si="1137"/>
        <v>0</v>
      </c>
      <c r="N1445" s="56">
        <f t="shared" si="1137"/>
        <v>0</v>
      </c>
      <c r="O1445" s="56">
        <f t="shared" si="1137"/>
        <v>0</v>
      </c>
      <c r="P1445" s="56">
        <f t="shared" si="1137"/>
        <v>0</v>
      </c>
      <c r="Q1445" s="56">
        <f t="shared" si="1137"/>
        <v>0</v>
      </c>
      <c r="R1445" s="56">
        <f t="shared" si="1137"/>
        <v>0</v>
      </c>
      <c r="S1445" s="56">
        <f t="shared" si="1137"/>
        <v>0</v>
      </c>
      <c r="T1445" s="56">
        <f t="shared" si="1138"/>
        <v>0</v>
      </c>
      <c r="U1445" s="56">
        <f t="shared" si="1138"/>
        <v>0</v>
      </c>
      <c r="V1445" s="56">
        <f t="shared" si="1138"/>
        <v>0</v>
      </c>
      <c r="W1445" s="56">
        <f t="shared" si="1138"/>
        <v>0</v>
      </c>
      <c r="X1445" s="56">
        <f t="shared" si="1138"/>
        <v>0</v>
      </c>
      <c r="Y1445" s="56">
        <f t="shared" si="1138"/>
        <v>0</v>
      </c>
    </row>
    <row r="1446" spans="1:25" s="159" customFormat="1" ht="49.5" hidden="1">
      <c r="A1446" s="42" t="s">
        <v>99</v>
      </c>
      <c r="B1446" s="33" t="s">
        <v>76</v>
      </c>
      <c r="C1446" s="33" t="s">
        <v>32</v>
      </c>
      <c r="D1446" s="52" t="s">
        <v>761</v>
      </c>
      <c r="E1446" s="40">
        <v>600</v>
      </c>
      <c r="F1446" s="35">
        <f t="shared" si="1139"/>
        <v>0</v>
      </c>
      <c r="G1446" s="35">
        <f t="shared" si="1139"/>
        <v>0</v>
      </c>
      <c r="H1446" s="56">
        <f t="shared" si="1137"/>
        <v>0</v>
      </c>
      <c r="I1446" s="56">
        <f t="shared" si="1137"/>
        <v>0</v>
      </c>
      <c r="J1446" s="56">
        <f t="shared" si="1137"/>
        <v>0</v>
      </c>
      <c r="K1446" s="56">
        <f t="shared" si="1137"/>
        <v>0</v>
      </c>
      <c r="L1446" s="56">
        <f t="shared" si="1137"/>
        <v>0</v>
      </c>
      <c r="M1446" s="56">
        <f t="shared" si="1137"/>
        <v>0</v>
      </c>
      <c r="N1446" s="56">
        <f t="shared" si="1137"/>
        <v>0</v>
      </c>
      <c r="O1446" s="56">
        <f t="shared" si="1137"/>
        <v>0</v>
      </c>
      <c r="P1446" s="56">
        <f t="shared" si="1137"/>
        <v>0</v>
      </c>
      <c r="Q1446" s="56">
        <f t="shared" si="1137"/>
        <v>0</v>
      </c>
      <c r="R1446" s="56">
        <f t="shared" si="1137"/>
        <v>0</v>
      </c>
      <c r="S1446" s="56">
        <f t="shared" si="1137"/>
        <v>0</v>
      </c>
      <c r="T1446" s="56">
        <f t="shared" si="1138"/>
        <v>0</v>
      </c>
      <c r="U1446" s="56">
        <f t="shared" si="1138"/>
        <v>0</v>
      </c>
      <c r="V1446" s="56">
        <f t="shared" si="1138"/>
        <v>0</v>
      </c>
      <c r="W1446" s="56">
        <f t="shared" si="1138"/>
        <v>0</v>
      </c>
      <c r="X1446" s="56">
        <f t="shared" si="1138"/>
        <v>0</v>
      </c>
      <c r="Y1446" s="56">
        <f t="shared" si="1138"/>
        <v>0</v>
      </c>
    </row>
    <row r="1447" spans="1:25" s="159" customFormat="1" ht="16.5" hidden="1">
      <c r="A1447" s="42" t="s">
        <v>181</v>
      </c>
      <c r="B1447" s="33" t="s">
        <v>76</v>
      </c>
      <c r="C1447" s="33" t="s">
        <v>32</v>
      </c>
      <c r="D1447" s="52" t="s">
        <v>761</v>
      </c>
      <c r="E1447" s="40">
        <v>610</v>
      </c>
      <c r="F1447" s="35"/>
      <c r="G1447" s="35"/>
      <c r="H1447" s="36"/>
      <c r="I1447" s="36"/>
      <c r="J1447" s="36"/>
      <c r="K1447" s="37"/>
      <c r="L1447" s="35">
        <f>F1447+H1447+I1447+J1447+K1447</f>
        <v>0</v>
      </c>
      <c r="M1447" s="35">
        <f>G1447+K1447</f>
        <v>0</v>
      </c>
      <c r="N1447" s="36"/>
      <c r="O1447" s="36"/>
      <c r="P1447" s="36"/>
      <c r="Q1447" s="37"/>
      <c r="R1447" s="35">
        <f>L1447+N1447+O1447+P1447+Q1447</f>
        <v>0</v>
      </c>
      <c r="S1447" s="35">
        <f>M1447+Q1447</f>
        <v>0</v>
      </c>
      <c r="T1447" s="36"/>
      <c r="U1447" s="36"/>
      <c r="V1447" s="36"/>
      <c r="W1447" s="37"/>
      <c r="X1447" s="35">
        <f>R1447+T1447+U1447+V1447+W1447</f>
        <v>0</v>
      </c>
      <c r="Y1447" s="35">
        <f>S1447+W1447</f>
        <v>0</v>
      </c>
    </row>
    <row r="1448" spans="1:25" s="159" customFormat="1" ht="16.5" hidden="1">
      <c r="A1448" s="42" t="s">
        <v>33</v>
      </c>
      <c r="B1448" s="33" t="s">
        <v>76</v>
      </c>
      <c r="C1448" s="33" t="s">
        <v>32</v>
      </c>
      <c r="D1448" s="45" t="s">
        <v>34</v>
      </c>
      <c r="E1448" s="33"/>
      <c r="F1448" s="35">
        <f t="shared" ref="F1448:U1451" si="1140">F1449</f>
        <v>0</v>
      </c>
      <c r="G1448" s="59">
        <f t="shared" si="1140"/>
        <v>0</v>
      </c>
      <c r="H1448" s="56">
        <f t="shared" si="1140"/>
        <v>0</v>
      </c>
      <c r="I1448" s="56">
        <f t="shared" si="1140"/>
        <v>0</v>
      </c>
      <c r="J1448" s="56">
        <f t="shared" si="1140"/>
        <v>0</v>
      </c>
      <c r="K1448" s="56">
        <f t="shared" si="1140"/>
        <v>0</v>
      </c>
      <c r="L1448" s="56">
        <f t="shared" si="1140"/>
        <v>0</v>
      </c>
      <c r="M1448" s="56">
        <f t="shared" si="1140"/>
        <v>0</v>
      </c>
      <c r="N1448" s="56">
        <f t="shared" si="1140"/>
        <v>0</v>
      </c>
      <c r="O1448" s="56">
        <f t="shared" si="1140"/>
        <v>0</v>
      </c>
      <c r="P1448" s="56">
        <f t="shared" si="1140"/>
        <v>0</v>
      </c>
      <c r="Q1448" s="56">
        <f t="shared" si="1140"/>
        <v>0</v>
      </c>
      <c r="R1448" s="56">
        <f t="shared" si="1140"/>
        <v>0</v>
      </c>
      <c r="S1448" s="56">
        <f t="shared" si="1140"/>
        <v>0</v>
      </c>
      <c r="T1448" s="56">
        <f t="shared" si="1140"/>
        <v>0</v>
      </c>
      <c r="U1448" s="56">
        <f t="shared" si="1140"/>
        <v>0</v>
      </c>
      <c r="V1448" s="56">
        <f t="shared" ref="T1448:Y1451" si="1141">V1449</f>
        <v>0</v>
      </c>
      <c r="W1448" s="56">
        <f t="shared" si="1141"/>
        <v>0</v>
      </c>
      <c r="X1448" s="56">
        <f t="shared" si="1141"/>
        <v>0</v>
      </c>
      <c r="Y1448" s="56">
        <f t="shared" si="1141"/>
        <v>0</v>
      </c>
    </row>
    <row r="1449" spans="1:25" s="159" customFormat="1" ht="16.5" hidden="1">
      <c r="A1449" s="32" t="s">
        <v>85</v>
      </c>
      <c r="B1449" s="33" t="s">
        <v>76</v>
      </c>
      <c r="C1449" s="33" t="s">
        <v>32</v>
      </c>
      <c r="D1449" s="52" t="s">
        <v>154</v>
      </c>
      <c r="E1449" s="33"/>
      <c r="F1449" s="35">
        <f t="shared" si="1140"/>
        <v>0</v>
      </c>
      <c r="G1449" s="59">
        <f t="shared" si="1140"/>
        <v>0</v>
      </c>
      <c r="H1449" s="56">
        <f t="shared" si="1140"/>
        <v>0</v>
      </c>
      <c r="I1449" s="56">
        <f t="shared" si="1140"/>
        <v>0</v>
      </c>
      <c r="J1449" s="56">
        <f t="shared" si="1140"/>
        <v>0</v>
      </c>
      <c r="K1449" s="56">
        <f t="shared" si="1140"/>
        <v>0</v>
      </c>
      <c r="L1449" s="56">
        <f t="shared" si="1140"/>
        <v>0</v>
      </c>
      <c r="M1449" s="56">
        <f t="shared" si="1140"/>
        <v>0</v>
      </c>
      <c r="N1449" s="56">
        <f t="shared" si="1140"/>
        <v>0</v>
      </c>
      <c r="O1449" s="56">
        <f t="shared" si="1140"/>
        <v>0</v>
      </c>
      <c r="P1449" s="56">
        <f t="shared" si="1140"/>
        <v>0</v>
      </c>
      <c r="Q1449" s="56">
        <f t="shared" si="1140"/>
        <v>0</v>
      </c>
      <c r="R1449" s="56">
        <f t="shared" si="1140"/>
        <v>0</v>
      </c>
      <c r="S1449" s="56">
        <f t="shared" si="1140"/>
        <v>0</v>
      </c>
      <c r="T1449" s="56">
        <f t="shared" si="1141"/>
        <v>0</v>
      </c>
      <c r="U1449" s="56">
        <f t="shared" si="1141"/>
        <v>0</v>
      </c>
      <c r="V1449" s="56">
        <f t="shared" si="1141"/>
        <v>0</v>
      </c>
      <c r="W1449" s="56">
        <f t="shared" si="1141"/>
        <v>0</v>
      </c>
      <c r="X1449" s="56">
        <f t="shared" si="1141"/>
        <v>0</v>
      </c>
      <c r="Y1449" s="56">
        <f t="shared" si="1141"/>
        <v>0</v>
      </c>
    </row>
    <row r="1450" spans="1:25" s="159" customFormat="1" ht="33" hidden="1">
      <c r="A1450" s="134" t="s">
        <v>757</v>
      </c>
      <c r="B1450" s="33" t="s">
        <v>76</v>
      </c>
      <c r="C1450" s="33" t="s">
        <v>32</v>
      </c>
      <c r="D1450" s="52" t="s">
        <v>762</v>
      </c>
      <c r="E1450" s="33"/>
      <c r="F1450" s="35">
        <f t="shared" si="1140"/>
        <v>0</v>
      </c>
      <c r="G1450" s="59">
        <f t="shared" si="1140"/>
        <v>0</v>
      </c>
      <c r="H1450" s="56">
        <f t="shared" si="1140"/>
        <v>0</v>
      </c>
      <c r="I1450" s="56">
        <f t="shared" si="1140"/>
        <v>0</v>
      </c>
      <c r="J1450" s="56">
        <f t="shared" si="1140"/>
        <v>0</v>
      </c>
      <c r="K1450" s="56">
        <f t="shared" si="1140"/>
        <v>0</v>
      </c>
      <c r="L1450" s="56">
        <f t="shared" si="1140"/>
        <v>0</v>
      </c>
      <c r="M1450" s="56">
        <f t="shared" si="1140"/>
        <v>0</v>
      </c>
      <c r="N1450" s="56">
        <f t="shared" si="1140"/>
        <v>0</v>
      </c>
      <c r="O1450" s="56">
        <f t="shared" si="1140"/>
        <v>0</v>
      </c>
      <c r="P1450" s="56">
        <f t="shared" si="1140"/>
        <v>0</v>
      </c>
      <c r="Q1450" s="56">
        <f t="shared" si="1140"/>
        <v>0</v>
      </c>
      <c r="R1450" s="56">
        <f t="shared" si="1140"/>
        <v>0</v>
      </c>
      <c r="S1450" s="56">
        <f t="shared" si="1140"/>
        <v>0</v>
      </c>
      <c r="T1450" s="56">
        <f t="shared" si="1141"/>
        <v>0</v>
      </c>
      <c r="U1450" s="56">
        <f t="shared" si="1141"/>
        <v>0</v>
      </c>
      <c r="V1450" s="56">
        <f t="shared" si="1141"/>
        <v>0</v>
      </c>
      <c r="W1450" s="56">
        <f t="shared" si="1141"/>
        <v>0</v>
      </c>
      <c r="X1450" s="56">
        <f t="shared" si="1141"/>
        <v>0</v>
      </c>
      <c r="Y1450" s="56">
        <f t="shared" si="1141"/>
        <v>0</v>
      </c>
    </row>
    <row r="1451" spans="1:25" s="159" customFormat="1" ht="49.5" hidden="1">
      <c r="A1451" s="42" t="s">
        <v>99</v>
      </c>
      <c r="B1451" s="33" t="s">
        <v>76</v>
      </c>
      <c r="C1451" s="33" t="s">
        <v>32</v>
      </c>
      <c r="D1451" s="52" t="s">
        <v>762</v>
      </c>
      <c r="E1451" s="40">
        <v>600</v>
      </c>
      <c r="F1451" s="35">
        <f>F1452</f>
        <v>0</v>
      </c>
      <c r="G1451" s="59"/>
      <c r="H1451" s="56">
        <f t="shared" si="1140"/>
        <v>0</v>
      </c>
      <c r="I1451" s="56">
        <f t="shared" si="1140"/>
        <v>0</v>
      </c>
      <c r="J1451" s="56">
        <f t="shared" si="1140"/>
        <v>0</v>
      </c>
      <c r="K1451" s="56">
        <f t="shared" si="1140"/>
        <v>0</v>
      </c>
      <c r="L1451" s="56">
        <f t="shared" si="1140"/>
        <v>0</v>
      </c>
      <c r="M1451" s="56">
        <f t="shared" si="1140"/>
        <v>0</v>
      </c>
      <c r="N1451" s="56">
        <f t="shared" si="1140"/>
        <v>0</v>
      </c>
      <c r="O1451" s="56">
        <f t="shared" si="1140"/>
        <v>0</v>
      </c>
      <c r="P1451" s="56">
        <f t="shared" si="1140"/>
        <v>0</v>
      </c>
      <c r="Q1451" s="56">
        <f t="shared" si="1140"/>
        <v>0</v>
      </c>
      <c r="R1451" s="56">
        <f t="shared" si="1140"/>
        <v>0</v>
      </c>
      <c r="S1451" s="56">
        <f t="shared" si="1140"/>
        <v>0</v>
      </c>
      <c r="T1451" s="56">
        <f t="shared" si="1141"/>
        <v>0</v>
      </c>
      <c r="U1451" s="56">
        <f t="shared" si="1141"/>
        <v>0</v>
      </c>
      <c r="V1451" s="56">
        <f t="shared" si="1141"/>
        <v>0</v>
      </c>
      <c r="W1451" s="56">
        <f t="shared" si="1141"/>
        <v>0</v>
      </c>
      <c r="X1451" s="56">
        <f t="shared" si="1141"/>
        <v>0</v>
      </c>
      <c r="Y1451" s="56">
        <f t="shared" si="1141"/>
        <v>0</v>
      </c>
    </row>
    <row r="1452" spans="1:25" s="174" customFormat="1" ht="16.5" hidden="1">
      <c r="A1452" s="72" t="s">
        <v>181</v>
      </c>
      <c r="B1452" s="64" t="s">
        <v>76</v>
      </c>
      <c r="C1452" s="64" t="s">
        <v>32</v>
      </c>
      <c r="D1452" s="98" t="s">
        <v>762</v>
      </c>
      <c r="E1452" s="66">
        <v>610</v>
      </c>
      <c r="F1452" s="56"/>
      <c r="G1452" s="56"/>
      <c r="H1452" s="56"/>
      <c r="I1452" s="56"/>
      <c r="J1452" s="56"/>
      <c r="K1452" s="56"/>
      <c r="L1452" s="56">
        <f>F1452+H1452+I1452+J1452+K1452</f>
        <v>0</v>
      </c>
      <c r="M1452" s="56">
        <f>G1452+K1452</f>
        <v>0</v>
      </c>
      <c r="N1452" s="56"/>
      <c r="O1452" s="56"/>
      <c r="P1452" s="56"/>
      <c r="Q1452" s="56"/>
      <c r="R1452" s="56">
        <f>L1452+N1452+O1452+P1452+Q1452</f>
        <v>0</v>
      </c>
      <c r="S1452" s="56">
        <f>M1452+Q1452</f>
        <v>0</v>
      </c>
      <c r="T1452" s="56"/>
      <c r="U1452" s="56"/>
      <c r="V1452" s="56"/>
      <c r="W1452" s="56"/>
      <c r="X1452" s="56">
        <f>R1452+T1452+U1452+V1452+W1452</f>
        <v>0</v>
      </c>
      <c r="Y1452" s="56">
        <f>S1452+W1452</f>
        <v>0</v>
      </c>
    </row>
    <row r="1453" spans="1:25" s="158" customFormat="1">
      <c r="A1453" s="160">
        <v>0</v>
      </c>
      <c r="B1453" s="160">
        <v>0</v>
      </c>
      <c r="C1453" s="160">
        <v>0</v>
      </c>
      <c r="D1453" s="160">
        <v>0</v>
      </c>
      <c r="E1453" s="160">
        <v>0</v>
      </c>
      <c r="F1453" s="160">
        <v>0</v>
      </c>
      <c r="G1453" s="160">
        <v>0</v>
      </c>
      <c r="H1453" s="160">
        <v>0</v>
      </c>
      <c r="I1453" s="160">
        <v>0</v>
      </c>
      <c r="J1453" s="160">
        <v>0</v>
      </c>
      <c r="K1453" s="160">
        <v>0</v>
      </c>
      <c r="L1453" s="160">
        <v>0</v>
      </c>
      <c r="M1453" s="160">
        <v>0</v>
      </c>
      <c r="N1453" s="160">
        <v>0</v>
      </c>
      <c r="O1453" s="160">
        <v>0</v>
      </c>
      <c r="P1453" s="160">
        <v>0</v>
      </c>
      <c r="Q1453" s="160">
        <v>0</v>
      </c>
      <c r="R1453" s="160">
        <v>0</v>
      </c>
      <c r="S1453" s="160"/>
      <c r="T1453" s="160">
        <v>0</v>
      </c>
      <c r="U1453" s="160">
        <v>0</v>
      </c>
      <c r="V1453" s="160">
        <v>0</v>
      </c>
      <c r="W1453" s="160">
        <v>0</v>
      </c>
      <c r="X1453" s="160">
        <v>0</v>
      </c>
      <c r="Y1453" s="160"/>
    </row>
    <row r="1454" spans="1:25" s="158" customFormat="1" ht="40.5">
      <c r="A1454" s="16" t="s">
        <v>763</v>
      </c>
      <c r="B1454" s="17" t="s">
        <v>764</v>
      </c>
      <c r="C1454" s="17"/>
      <c r="D1454" s="52"/>
      <c r="E1454" s="33"/>
      <c r="F1454" s="19">
        <f>F1456</f>
        <v>7172</v>
      </c>
      <c r="G1454" s="19">
        <f>G1456</f>
        <v>0</v>
      </c>
      <c r="H1454" s="19">
        <f t="shared" ref="H1454:M1454" si="1142">H1456</f>
        <v>0</v>
      </c>
      <c r="I1454" s="19">
        <f t="shared" si="1142"/>
        <v>0</v>
      </c>
      <c r="J1454" s="19">
        <f t="shared" si="1142"/>
        <v>0</v>
      </c>
      <c r="K1454" s="19">
        <f t="shared" si="1142"/>
        <v>0</v>
      </c>
      <c r="L1454" s="19">
        <f t="shared" si="1142"/>
        <v>7172</v>
      </c>
      <c r="M1454" s="19">
        <f t="shared" si="1142"/>
        <v>0</v>
      </c>
      <c r="N1454" s="19">
        <f t="shared" ref="N1454:S1454" si="1143">N1456</f>
        <v>0</v>
      </c>
      <c r="O1454" s="19">
        <f t="shared" si="1143"/>
        <v>0</v>
      </c>
      <c r="P1454" s="19">
        <f t="shared" si="1143"/>
        <v>0</v>
      </c>
      <c r="Q1454" s="19">
        <f t="shared" si="1143"/>
        <v>0</v>
      </c>
      <c r="R1454" s="19">
        <f t="shared" si="1143"/>
        <v>7172</v>
      </c>
      <c r="S1454" s="19">
        <f t="shared" si="1143"/>
        <v>0</v>
      </c>
      <c r="T1454" s="19">
        <f t="shared" ref="T1454:Y1454" si="1144">T1456</f>
        <v>0</v>
      </c>
      <c r="U1454" s="19">
        <f t="shared" si="1144"/>
        <v>0</v>
      </c>
      <c r="V1454" s="19">
        <f t="shared" si="1144"/>
        <v>0</v>
      </c>
      <c r="W1454" s="19">
        <f t="shared" si="1144"/>
        <v>0</v>
      </c>
      <c r="X1454" s="19">
        <f t="shared" si="1144"/>
        <v>7172</v>
      </c>
      <c r="Y1454" s="19">
        <f t="shared" si="1144"/>
        <v>0</v>
      </c>
    </row>
    <row r="1455" spans="1:25" s="158" customFormat="1">
      <c r="A1455" s="160"/>
      <c r="B1455" s="160"/>
      <c r="C1455" s="160"/>
      <c r="D1455" s="160"/>
      <c r="E1455" s="160"/>
      <c r="F1455" s="160"/>
      <c r="G1455" s="160"/>
      <c r="H1455" s="160"/>
      <c r="I1455" s="160"/>
      <c r="J1455" s="160"/>
      <c r="K1455" s="160"/>
      <c r="L1455" s="160"/>
      <c r="M1455" s="160"/>
      <c r="N1455" s="160"/>
      <c r="O1455" s="160"/>
      <c r="P1455" s="160"/>
      <c r="Q1455" s="160"/>
      <c r="R1455" s="160"/>
      <c r="S1455" s="160"/>
      <c r="T1455" s="160"/>
      <c r="U1455" s="160"/>
      <c r="V1455" s="160"/>
      <c r="W1455" s="160"/>
      <c r="X1455" s="160"/>
      <c r="Y1455" s="160"/>
    </row>
    <row r="1456" spans="1:25" s="158" customFormat="1" ht="37.5">
      <c r="A1456" s="25" t="s">
        <v>765</v>
      </c>
      <c r="B1456" s="26" t="s">
        <v>296</v>
      </c>
      <c r="C1456" s="26" t="s">
        <v>51</v>
      </c>
      <c r="D1456" s="52"/>
      <c r="E1456" s="33"/>
      <c r="F1456" s="28">
        <f t="shared" ref="F1456:U1460" si="1145">F1457</f>
        <v>7172</v>
      </c>
      <c r="G1456" s="28">
        <f t="shared" si="1145"/>
        <v>0</v>
      </c>
      <c r="H1456" s="28">
        <f t="shared" si="1145"/>
        <v>0</v>
      </c>
      <c r="I1456" s="28">
        <f t="shared" si="1145"/>
        <v>0</v>
      </c>
      <c r="J1456" s="28">
        <f t="shared" si="1145"/>
        <v>0</v>
      </c>
      <c r="K1456" s="28">
        <f t="shared" si="1145"/>
        <v>0</v>
      </c>
      <c r="L1456" s="28">
        <f t="shared" si="1145"/>
        <v>7172</v>
      </c>
      <c r="M1456" s="28">
        <f t="shared" si="1145"/>
        <v>0</v>
      </c>
      <c r="N1456" s="28">
        <f t="shared" si="1145"/>
        <v>0</v>
      </c>
      <c r="O1456" s="28">
        <f t="shared" si="1145"/>
        <v>0</v>
      </c>
      <c r="P1456" s="28">
        <f t="shared" si="1145"/>
        <v>0</v>
      </c>
      <c r="Q1456" s="28">
        <f t="shared" si="1145"/>
        <v>0</v>
      </c>
      <c r="R1456" s="28">
        <f t="shared" si="1145"/>
        <v>7172</v>
      </c>
      <c r="S1456" s="28">
        <f t="shared" si="1145"/>
        <v>0</v>
      </c>
      <c r="T1456" s="28">
        <f t="shared" si="1145"/>
        <v>0</v>
      </c>
      <c r="U1456" s="28">
        <f t="shared" si="1145"/>
        <v>0</v>
      </c>
      <c r="V1456" s="28">
        <f t="shared" ref="T1456:Y1460" si="1146">V1457</f>
        <v>0</v>
      </c>
      <c r="W1456" s="28">
        <f t="shared" si="1146"/>
        <v>0</v>
      </c>
      <c r="X1456" s="28">
        <f t="shared" si="1146"/>
        <v>7172</v>
      </c>
      <c r="Y1456" s="28">
        <f t="shared" si="1146"/>
        <v>0</v>
      </c>
    </row>
    <row r="1457" spans="1:25" s="158" customFormat="1" ht="51">
      <c r="A1457" s="32" t="s">
        <v>23</v>
      </c>
      <c r="B1457" s="33" t="s">
        <v>296</v>
      </c>
      <c r="C1457" s="33" t="s">
        <v>51</v>
      </c>
      <c r="D1457" s="34" t="s">
        <v>24</v>
      </c>
      <c r="E1457" s="33"/>
      <c r="F1457" s="35">
        <f t="shared" si="1145"/>
        <v>7172</v>
      </c>
      <c r="G1457" s="35">
        <f t="shared" si="1145"/>
        <v>0</v>
      </c>
      <c r="H1457" s="35">
        <f t="shared" si="1145"/>
        <v>0</v>
      </c>
      <c r="I1457" s="35">
        <f t="shared" si="1145"/>
        <v>0</v>
      </c>
      <c r="J1457" s="35">
        <f t="shared" si="1145"/>
        <v>0</v>
      </c>
      <c r="K1457" s="35">
        <f t="shared" si="1145"/>
        <v>0</v>
      </c>
      <c r="L1457" s="35">
        <f t="shared" si="1145"/>
        <v>7172</v>
      </c>
      <c r="M1457" s="35">
        <f t="shared" si="1145"/>
        <v>0</v>
      </c>
      <c r="N1457" s="35">
        <f t="shared" si="1145"/>
        <v>0</v>
      </c>
      <c r="O1457" s="35">
        <f t="shared" si="1145"/>
        <v>0</v>
      </c>
      <c r="P1457" s="35">
        <f t="shared" si="1145"/>
        <v>0</v>
      </c>
      <c r="Q1457" s="35">
        <f t="shared" si="1145"/>
        <v>0</v>
      </c>
      <c r="R1457" s="35">
        <f t="shared" si="1145"/>
        <v>7172</v>
      </c>
      <c r="S1457" s="35">
        <f t="shared" si="1145"/>
        <v>0</v>
      </c>
      <c r="T1457" s="35">
        <f t="shared" si="1146"/>
        <v>0</v>
      </c>
      <c r="U1457" s="35">
        <f t="shared" si="1146"/>
        <v>0</v>
      </c>
      <c r="V1457" s="35">
        <f t="shared" si="1146"/>
        <v>0</v>
      </c>
      <c r="W1457" s="35">
        <f t="shared" si="1146"/>
        <v>0</v>
      </c>
      <c r="X1457" s="35">
        <f t="shared" si="1146"/>
        <v>7172</v>
      </c>
      <c r="Y1457" s="35">
        <f t="shared" si="1146"/>
        <v>0</v>
      </c>
    </row>
    <row r="1458" spans="1:25" s="158" customFormat="1" ht="33">
      <c r="A1458" s="48" t="s">
        <v>95</v>
      </c>
      <c r="B1458" s="33" t="s">
        <v>296</v>
      </c>
      <c r="C1458" s="33" t="s">
        <v>51</v>
      </c>
      <c r="D1458" s="34" t="s">
        <v>766</v>
      </c>
      <c r="E1458" s="33"/>
      <c r="F1458" s="35">
        <f t="shared" si="1145"/>
        <v>7172</v>
      </c>
      <c r="G1458" s="35">
        <f t="shared" si="1145"/>
        <v>0</v>
      </c>
      <c r="H1458" s="35">
        <f t="shared" si="1145"/>
        <v>0</v>
      </c>
      <c r="I1458" s="35">
        <f t="shared" si="1145"/>
        <v>0</v>
      </c>
      <c r="J1458" s="35">
        <f t="shared" si="1145"/>
        <v>0</v>
      </c>
      <c r="K1458" s="35">
        <f t="shared" si="1145"/>
        <v>0</v>
      </c>
      <c r="L1458" s="35">
        <f t="shared" si="1145"/>
        <v>7172</v>
      </c>
      <c r="M1458" s="35">
        <f t="shared" si="1145"/>
        <v>0</v>
      </c>
      <c r="N1458" s="35">
        <f t="shared" si="1145"/>
        <v>0</v>
      </c>
      <c r="O1458" s="35">
        <f t="shared" si="1145"/>
        <v>0</v>
      </c>
      <c r="P1458" s="35">
        <f t="shared" si="1145"/>
        <v>0</v>
      </c>
      <c r="Q1458" s="35">
        <f t="shared" si="1145"/>
        <v>0</v>
      </c>
      <c r="R1458" s="35">
        <f t="shared" si="1145"/>
        <v>7172</v>
      </c>
      <c r="S1458" s="35">
        <f t="shared" si="1145"/>
        <v>0</v>
      </c>
      <c r="T1458" s="35">
        <f t="shared" si="1146"/>
        <v>0</v>
      </c>
      <c r="U1458" s="35">
        <f t="shared" si="1146"/>
        <v>0</v>
      </c>
      <c r="V1458" s="35">
        <f t="shared" si="1146"/>
        <v>0</v>
      </c>
      <c r="W1458" s="35">
        <f t="shared" si="1146"/>
        <v>0</v>
      </c>
      <c r="X1458" s="35">
        <f t="shared" si="1146"/>
        <v>7172</v>
      </c>
      <c r="Y1458" s="35">
        <f t="shared" si="1146"/>
        <v>0</v>
      </c>
    </row>
    <row r="1459" spans="1:25" s="158" customFormat="1" ht="33">
      <c r="A1459" s="32" t="s">
        <v>767</v>
      </c>
      <c r="B1459" s="33" t="s">
        <v>296</v>
      </c>
      <c r="C1459" s="33" t="s">
        <v>51</v>
      </c>
      <c r="D1459" s="38" t="s">
        <v>768</v>
      </c>
      <c r="E1459" s="46"/>
      <c r="F1459" s="35">
        <f t="shared" si="1145"/>
        <v>7172</v>
      </c>
      <c r="G1459" s="35">
        <f t="shared" si="1145"/>
        <v>0</v>
      </c>
      <c r="H1459" s="35">
        <f t="shared" si="1145"/>
        <v>0</v>
      </c>
      <c r="I1459" s="35">
        <f t="shared" si="1145"/>
        <v>0</v>
      </c>
      <c r="J1459" s="35">
        <f t="shared" si="1145"/>
        <v>0</v>
      </c>
      <c r="K1459" s="35">
        <f t="shared" si="1145"/>
        <v>0</v>
      </c>
      <c r="L1459" s="35">
        <f t="shared" si="1145"/>
        <v>7172</v>
      </c>
      <c r="M1459" s="35">
        <f t="shared" si="1145"/>
        <v>0</v>
      </c>
      <c r="N1459" s="35">
        <f t="shared" si="1145"/>
        <v>0</v>
      </c>
      <c r="O1459" s="35">
        <f t="shared" si="1145"/>
        <v>0</v>
      </c>
      <c r="P1459" s="35">
        <f t="shared" si="1145"/>
        <v>0</v>
      </c>
      <c r="Q1459" s="35">
        <f t="shared" si="1145"/>
        <v>0</v>
      </c>
      <c r="R1459" s="35">
        <f t="shared" si="1145"/>
        <v>7172</v>
      </c>
      <c r="S1459" s="35">
        <f t="shared" si="1145"/>
        <v>0</v>
      </c>
      <c r="T1459" s="35">
        <f t="shared" si="1146"/>
        <v>0</v>
      </c>
      <c r="U1459" s="35">
        <f t="shared" si="1146"/>
        <v>0</v>
      </c>
      <c r="V1459" s="35">
        <f t="shared" si="1146"/>
        <v>0</v>
      </c>
      <c r="W1459" s="35">
        <f t="shared" si="1146"/>
        <v>0</v>
      </c>
      <c r="X1459" s="35">
        <f t="shared" si="1146"/>
        <v>7172</v>
      </c>
      <c r="Y1459" s="35">
        <f t="shared" si="1146"/>
        <v>0</v>
      </c>
    </row>
    <row r="1460" spans="1:25" s="158" customFormat="1" ht="49.5">
      <c r="A1460" s="32" t="s">
        <v>99</v>
      </c>
      <c r="B1460" s="33" t="s">
        <v>296</v>
      </c>
      <c r="C1460" s="33" t="s">
        <v>51</v>
      </c>
      <c r="D1460" s="38" t="s">
        <v>768</v>
      </c>
      <c r="E1460" s="40">
        <v>600</v>
      </c>
      <c r="F1460" s="35">
        <f t="shared" si="1145"/>
        <v>7172</v>
      </c>
      <c r="G1460" s="35">
        <f t="shared" si="1145"/>
        <v>0</v>
      </c>
      <c r="H1460" s="35">
        <f t="shared" si="1145"/>
        <v>0</v>
      </c>
      <c r="I1460" s="35">
        <f t="shared" si="1145"/>
        <v>0</v>
      </c>
      <c r="J1460" s="35">
        <f t="shared" si="1145"/>
        <v>0</v>
      </c>
      <c r="K1460" s="35">
        <f t="shared" si="1145"/>
        <v>0</v>
      </c>
      <c r="L1460" s="35">
        <f t="shared" si="1145"/>
        <v>7172</v>
      </c>
      <c r="M1460" s="35">
        <f t="shared" si="1145"/>
        <v>0</v>
      </c>
      <c r="N1460" s="35">
        <f t="shared" si="1145"/>
        <v>0</v>
      </c>
      <c r="O1460" s="35">
        <f t="shared" si="1145"/>
        <v>0</v>
      </c>
      <c r="P1460" s="35">
        <f t="shared" si="1145"/>
        <v>0</v>
      </c>
      <c r="Q1460" s="35">
        <f t="shared" si="1145"/>
        <v>0</v>
      </c>
      <c r="R1460" s="35">
        <f t="shared" si="1145"/>
        <v>7172</v>
      </c>
      <c r="S1460" s="35">
        <f t="shared" si="1145"/>
        <v>0</v>
      </c>
      <c r="T1460" s="35">
        <f t="shared" si="1146"/>
        <v>0</v>
      </c>
      <c r="U1460" s="35">
        <f t="shared" si="1146"/>
        <v>0</v>
      </c>
      <c r="V1460" s="35">
        <f t="shared" si="1146"/>
        <v>0</v>
      </c>
      <c r="W1460" s="35">
        <f t="shared" si="1146"/>
        <v>0</v>
      </c>
      <c r="X1460" s="35">
        <f t="shared" si="1146"/>
        <v>7172</v>
      </c>
      <c r="Y1460" s="35">
        <f t="shared" si="1146"/>
        <v>0</v>
      </c>
    </row>
    <row r="1461" spans="1:25" s="158" customFormat="1" ht="16.5">
      <c r="A1461" s="32" t="s">
        <v>181</v>
      </c>
      <c r="B1461" s="33" t="s">
        <v>296</v>
      </c>
      <c r="C1461" s="33" t="s">
        <v>51</v>
      </c>
      <c r="D1461" s="38" t="s">
        <v>768</v>
      </c>
      <c r="E1461" s="40">
        <v>610</v>
      </c>
      <c r="F1461" s="35">
        <v>7172</v>
      </c>
      <c r="G1461" s="35"/>
      <c r="H1461" s="36"/>
      <c r="I1461" s="36"/>
      <c r="J1461" s="36"/>
      <c r="K1461" s="37"/>
      <c r="L1461" s="35">
        <f>F1461+H1461+I1461+J1461+K1461</f>
        <v>7172</v>
      </c>
      <c r="M1461" s="35">
        <f>G1461+K1461</f>
        <v>0</v>
      </c>
      <c r="N1461" s="36"/>
      <c r="O1461" s="36"/>
      <c r="P1461" s="36"/>
      <c r="Q1461" s="37"/>
      <c r="R1461" s="35">
        <f>L1461+N1461+O1461+P1461+Q1461</f>
        <v>7172</v>
      </c>
      <c r="S1461" s="35">
        <f>M1461+Q1461</f>
        <v>0</v>
      </c>
      <c r="T1461" s="36"/>
      <c r="U1461" s="36"/>
      <c r="V1461" s="36"/>
      <c r="W1461" s="37"/>
      <c r="X1461" s="35">
        <f>R1461+T1461+U1461+V1461+W1461</f>
        <v>7172</v>
      </c>
      <c r="Y1461" s="35">
        <f>S1461+W1461</f>
        <v>0</v>
      </c>
    </row>
    <row r="1462" spans="1:25" s="190" customFormat="1" ht="16.5">
      <c r="A1462" s="189">
        <v>0</v>
      </c>
      <c r="B1462" s="189">
        <v>0</v>
      </c>
      <c r="C1462" s="189">
        <v>0</v>
      </c>
      <c r="D1462" s="189">
        <v>0</v>
      </c>
      <c r="E1462" s="189">
        <v>0</v>
      </c>
      <c r="F1462" s="189">
        <v>0</v>
      </c>
      <c r="G1462" s="189">
        <v>0</v>
      </c>
      <c r="H1462" s="189">
        <v>0</v>
      </c>
      <c r="I1462" s="189">
        <v>0</v>
      </c>
      <c r="J1462" s="189">
        <v>0</v>
      </c>
      <c r="K1462" s="189">
        <v>0</v>
      </c>
      <c r="L1462" s="189">
        <v>0</v>
      </c>
      <c r="M1462" s="189">
        <v>0</v>
      </c>
      <c r="N1462" s="189">
        <v>0</v>
      </c>
      <c r="O1462" s="189">
        <v>0</v>
      </c>
      <c r="P1462" s="189">
        <v>0</v>
      </c>
      <c r="Q1462" s="189">
        <v>0</v>
      </c>
      <c r="R1462" s="189">
        <v>0</v>
      </c>
      <c r="S1462" s="189"/>
      <c r="T1462" s="189">
        <v>0</v>
      </c>
      <c r="U1462" s="189">
        <v>0</v>
      </c>
      <c r="V1462" s="189">
        <v>0</v>
      </c>
      <c r="W1462" s="189">
        <v>0</v>
      </c>
      <c r="X1462" s="189">
        <v>0</v>
      </c>
      <c r="Y1462" s="189"/>
    </row>
    <row r="1463" spans="1:25" s="158" customFormat="1" ht="60.75">
      <c r="A1463" s="16" t="s">
        <v>769</v>
      </c>
      <c r="B1463" s="17" t="s">
        <v>770</v>
      </c>
      <c r="C1463" s="33"/>
      <c r="D1463" s="52"/>
      <c r="E1463" s="33"/>
      <c r="F1463" s="19">
        <f>F1465</f>
        <v>420040</v>
      </c>
      <c r="G1463" s="19">
        <f>G1465</f>
        <v>0</v>
      </c>
      <c r="H1463" s="19">
        <f t="shared" ref="H1463:M1463" si="1147">H1465</f>
        <v>0</v>
      </c>
      <c r="I1463" s="19">
        <f t="shared" si="1147"/>
        <v>-2828</v>
      </c>
      <c r="J1463" s="19">
        <f t="shared" si="1147"/>
        <v>0</v>
      </c>
      <c r="K1463" s="19">
        <f t="shared" si="1147"/>
        <v>0</v>
      </c>
      <c r="L1463" s="19">
        <f t="shared" si="1147"/>
        <v>417212</v>
      </c>
      <c r="M1463" s="19">
        <f t="shared" si="1147"/>
        <v>0</v>
      </c>
      <c r="N1463" s="19">
        <f t="shared" ref="N1463:S1463" si="1148">N1465</f>
        <v>0</v>
      </c>
      <c r="O1463" s="19">
        <f t="shared" si="1148"/>
        <v>-5367</v>
      </c>
      <c r="P1463" s="19">
        <f t="shared" si="1148"/>
        <v>0</v>
      </c>
      <c r="Q1463" s="19">
        <f t="shared" si="1148"/>
        <v>0</v>
      </c>
      <c r="R1463" s="19">
        <f t="shared" si="1148"/>
        <v>411845</v>
      </c>
      <c r="S1463" s="19">
        <f t="shared" si="1148"/>
        <v>0</v>
      </c>
      <c r="T1463" s="19">
        <f t="shared" ref="T1463:Y1463" si="1149">T1465</f>
        <v>0</v>
      </c>
      <c r="U1463" s="19">
        <f t="shared" si="1149"/>
        <v>0</v>
      </c>
      <c r="V1463" s="19">
        <f t="shared" si="1149"/>
        <v>0</v>
      </c>
      <c r="W1463" s="19">
        <f t="shared" si="1149"/>
        <v>0</v>
      </c>
      <c r="X1463" s="19">
        <f t="shared" si="1149"/>
        <v>411845</v>
      </c>
      <c r="Y1463" s="19">
        <f t="shared" si="1149"/>
        <v>0</v>
      </c>
    </row>
    <row r="1464" spans="1:25" s="158" customFormat="1" ht="16.5" customHeight="1">
      <c r="A1464" s="160">
        <v>0</v>
      </c>
      <c r="B1464" s="160">
        <v>0</v>
      </c>
      <c r="C1464" s="160">
        <v>0</v>
      </c>
      <c r="D1464" s="160">
        <v>0</v>
      </c>
      <c r="E1464" s="160">
        <v>0</v>
      </c>
      <c r="F1464" s="160">
        <v>0</v>
      </c>
      <c r="G1464" s="160">
        <v>0</v>
      </c>
      <c r="H1464" s="160">
        <v>0</v>
      </c>
      <c r="I1464" s="160">
        <v>0</v>
      </c>
      <c r="J1464" s="160">
        <v>0</v>
      </c>
      <c r="K1464" s="160">
        <v>0</v>
      </c>
      <c r="L1464" s="160">
        <v>0</v>
      </c>
      <c r="M1464" s="160">
        <v>0</v>
      </c>
      <c r="N1464" s="160">
        <v>0</v>
      </c>
      <c r="O1464" s="160">
        <v>0</v>
      </c>
      <c r="P1464" s="160">
        <v>0</v>
      </c>
      <c r="Q1464" s="160">
        <v>0</v>
      </c>
      <c r="R1464" s="160">
        <v>0</v>
      </c>
      <c r="S1464" s="160"/>
      <c r="T1464" s="160">
        <v>0</v>
      </c>
      <c r="U1464" s="160">
        <v>0</v>
      </c>
      <c r="V1464" s="160">
        <v>0</v>
      </c>
      <c r="W1464" s="160">
        <v>0</v>
      </c>
      <c r="X1464" s="160">
        <v>0</v>
      </c>
      <c r="Y1464" s="160"/>
    </row>
    <row r="1465" spans="1:25" s="158" customFormat="1" ht="37.5">
      <c r="A1465" s="25" t="s">
        <v>771</v>
      </c>
      <c r="B1465" s="26" t="s">
        <v>82</v>
      </c>
      <c r="C1465" s="26" t="s">
        <v>21</v>
      </c>
      <c r="D1465" s="52"/>
      <c r="E1465" s="26"/>
      <c r="F1465" s="28">
        <f t="shared" ref="F1465:U1468" si="1150">F1466</f>
        <v>420040</v>
      </c>
      <c r="G1465" s="28">
        <f t="shared" si="1150"/>
        <v>0</v>
      </c>
      <c r="H1465" s="28">
        <f t="shared" si="1150"/>
        <v>0</v>
      </c>
      <c r="I1465" s="28">
        <f t="shared" si="1150"/>
        <v>-2828</v>
      </c>
      <c r="J1465" s="28">
        <f t="shared" si="1150"/>
        <v>0</v>
      </c>
      <c r="K1465" s="28">
        <f t="shared" si="1150"/>
        <v>0</v>
      </c>
      <c r="L1465" s="28">
        <f t="shared" si="1150"/>
        <v>417212</v>
      </c>
      <c r="M1465" s="28">
        <f t="shared" si="1150"/>
        <v>0</v>
      </c>
      <c r="N1465" s="28">
        <f t="shared" si="1150"/>
        <v>0</v>
      </c>
      <c r="O1465" s="28">
        <f t="shared" si="1150"/>
        <v>-5367</v>
      </c>
      <c r="P1465" s="28">
        <f t="shared" si="1150"/>
        <v>0</v>
      </c>
      <c r="Q1465" s="28">
        <f t="shared" si="1150"/>
        <v>0</v>
      </c>
      <c r="R1465" s="28">
        <f t="shared" si="1150"/>
        <v>411845</v>
      </c>
      <c r="S1465" s="28">
        <f t="shared" si="1150"/>
        <v>0</v>
      </c>
      <c r="T1465" s="28">
        <f t="shared" si="1150"/>
        <v>0</v>
      </c>
      <c r="U1465" s="28">
        <f t="shared" si="1150"/>
        <v>0</v>
      </c>
      <c r="V1465" s="28">
        <f t="shared" ref="T1465:Y1468" si="1151">V1466</f>
        <v>0</v>
      </c>
      <c r="W1465" s="28">
        <f t="shared" si="1151"/>
        <v>0</v>
      </c>
      <c r="X1465" s="28">
        <f t="shared" si="1151"/>
        <v>411845</v>
      </c>
      <c r="Y1465" s="28">
        <f t="shared" si="1151"/>
        <v>0</v>
      </c>
    </row>
    <row r="1466" spans="1:25" s="158" customFormat="1" ht="16.5">
      <c r="A1466" s="32" t="s">
        <v>33</v>
      </c>
      <c r="B1466" s="33" t="s">
        <v>82</v>
      </c>
      <c r="C1466" s="33" t="s">
        <v>21</v>
      </c>
      <c r="D1466" s="45" t="s">
        <v>34</v>
      </c>
      <c r="E1466" s="46"/>
      <c r="F1466" s="35">
        <f t="shared" si="1150"/>
        <v>420040</v>
      </c>
      <c r="G1466" s="35">
        <f t="shared" si="1150"/>
        <v>0</v>
      </c>
      <c r="H1466" s="35">
        <f t="shared" si="1150"/>
        <v>0</v>
      </c>
      <c r="I1466" s="35">
        <f t="shared" si="1150"/>
        <v>-2828</v>
      </c>
      <c r="J1466" s="35">
        <f t="shared" si="1150"/>
        <v>0</v>
      </c>
      <c r="K1466" s="35">
        <f t="shared" si="1150"/>
        <v>0</v>
      </c>
      <c r="L1466" s="35">
        <f t="shared" si="1150"/>
        <v>417212</v>
      </c>
      <c r="M1466" s="35">
        <f t="shared" si="1150"/>
        <v>0</v>
      </c>
      <c r="N1466" s="35">
        <f t="shared" si="1150"/>
        <v>0</v>
      </c>
      <c r="O1466" s="35">
        <f t="shared" si="1150"/>
        <v>-5367</v>
      </c>
      <c r="P1466" s="35">
        <f t="shared" si="1150"/>
        <v>0</v>
      </c>
      <c r="Q1466" s="35">
        <f t="shared" si="1150"/>
        <v>0</v>
      </c>
      <c r="R1466" s="35">
        <f t="shared" si="1150"/>
        <v>411845</v>
      </c>
      <c r="S1466" s="35">
        <f t="shared" si="1150"/>
        <v>0</v>
      </c>
      <c r="T1466" s="35">
        <f t="shared" si="1151"/>
        <v>0</v>
      </c>
      <c r="U1466" s="35">
        <f t="shared" si="1151"/>
        <v>0</v>
      </c>
      <c r="V1466" s="35">
        <f t="shared" si="1151"/>
        <v>0</v>
      </c>
      <c r="W1466" s="35">
        <f t="shared" si="1151"/>
        <v>0</v>
      </c>
      <c r="X1466" s="35">
        <f t="shared" si="1151"/>
        <v>411845</v>
      </c>
      <c r="Y1466" s="35">
        <f t="shared" si="1151"/>
        <v>0</v>
      </c>
    </row>
    <row r="1467" spans="1:25" s="158" customFormat="1" ht="33">
      <c r="A1467" s="32" t="s">
        <v>772</v>
      </c>
      <c r="B1467" s="33" t="s">
        <v>82</v>
      </c>
      <c r="C1467" s="33" t="s">
        <v>21</v>
      </c>
      <c r="D1467" s="34" t="s">
        <v>773</v>
      </c>
      <c r="E1467" s="33"/>
      <c r="F1467" s="35">
        <f t="shared" si="1150"/>
        <v>420040</v>
      </c>
      <c r="G1467" s="35">
        <f t="shared" si="1150"/>
        <v>0</v>
      </c>
      <c r="H1467" s="35">
        <f t="shared" si="1150"/>
        <v>0</v>
      </c>
      <c r="I1467" s="35">
        <f t="shared" si="1150"/>
        <v>-2828</v>
      </c>
      <c r="J1467" s="35">
        <f t="shared" si="1150"/>
        <v>0</v>
      </c>
      <c r="K1467" s="35">
        <f t="shared" si="1150"/>
        <v>0</v>
      </c>
      <c r="L1467" s="35">
        <f t="shared" si="1150"/>
        <v>417212</v>
      </c>
      <c r="M1467" s="35">
        <f t="shared" si="1150"/>
        <v>0</v>
      </c>
      <c r="N1467" s="35">
        <f t="shared" si="1150"/>
        <v>0</v>
      </c>
      <c r="O1467" s="35">
        <f t="shared" si="1150"/>
        <v>-5367</v>
      </c>
      <c r="P1467" s="35">
        <f t="shared" si="1150"/>
        <v>0</v>
      </c>
      <c r="Q1467" s="35">
        <f t="shared" si="1150"/>
        <v>0</v>
      </c>
      <c r="R1467" s="35">
        <f t="shared" si="1150"/>
        <v>411845</v>
      </c>
      <c r="S1467" s="35">
        <f t="shared" si="1150"/>
        <v>0</v>
      </c>
      <c r="T1467" s="35">
        <f t="shared" si="1151"/>
        <v>0</v>
      </c>
      <c r="U1467" s="35">
        <f t="shared" si="1151"/>
        <v>0</v>
      </c>
      <c r="V1467" s="35">
        <f t="shared" si="1151"/>
        <v>0</v>
      </c>
      <c r="W1467" s="35">
        <f t="shared" si="1151"/>
        <v>0</v>
      </c>
      <c r="X1467" s="35">
        <f t="shared" si="1151"/>
        <v>411845</v>
      </c>
      <c r="Y1467" s="35">
        <f t="shared" si="1151"/>
        <v>0</v>
      </c>
    </row>
    <row r="1468" spans="1:25" s="158" customFormat="1" ht="33">
      <c r="A1468" s="32" t="s">
        <v>774</v>
      </c>
      <c r="B1468" s="33" t="s">
        <v>82</v>
      </c>
      <c r="C1468" s="33" t="s">
        <v>21</v>
      </c>
      <c r="D1468" s="34" t="s">
        <v>773</v>
      </c>
      <c r="E1468" s="40">
        <v>700</v>
      </c>
      <c r="F1468" s="35">
        <f t="shared" si="1150"/>
        <v>420040</v>
      </c>
      <c r="G1468" s="35">
        <f t="shared" si="1150"/>
        <v>0</v>
      </c>
      <c r="H1468" s="35">
        <f t="shared" si="1150"/>
        <v>0</v>
      </c>
      <c r="I1468" s="35">
        <f t="shared" si="1150"/>
        <v>-2828</v>
      </c>
      <c r="J1468" s="35">
        <f t="shared" si="1150"/>
        <v>0</v>
      </c>
      <c r="K1468" s="35">
        <f t="shared" si="1150"/>
        <v>0</v>
      </c>
      <c r="L1468" s="35">
        <f t="shared" si="1150"/>
        <v>417212</v>
      </c>
      <c r="M1468" s="35">
        <f t="shared" si="1150"/>
        <v>0</v>
      </c>
      <c r="N1468" s="35">
        <f t="shared" si="1150"/>
        <v>0</v>
      </c>
      <c r="O1468" s="35">
        <f t="shared" si="1150"/>
        <v>-5367</v>
      </c>
      <c r="P1468" s="35">
        <f t="shared" si="1150"/>
        <v>0</v>
      </c>
      <c r="Q1468" s="35">
        <f t="shared" si="1150"/>
        <v>0</v>
      </c>
      <c r="R1468" s="35">
        <f t="shared" si="1150"/>
        <v>411845</v>
      </c>
      <c r="S1468" s="35">
        <f t="shared" si="1150"/>
        <v>0</v>
      </c>
      <c r="T1468" s="35">
        <f t="shared" si="1151"/>
        <v>0</v>
      </c>
      <c r="U1468" s="35">
        <f t="shared" si="1151"/>
        <v>0</v>
      </c>
      <c r="V1468" s="35">
        <f t="shared" si="1151"/>
        <v>0</v>
      </c>
      <c r="W1468" s="35">
        <f t="shared" si="1151"/>
        <v>0</v>
      </c>
      <c r="X1468" s="35">
        <f t="shared" si="1151"/>
        <v>411845</v>
      </c>
      <c r="Y1468" s="35">
        <f t="shared" si="1151"/>
        <v>0</v>
      </c>
    </row>
    <row r="1469" spans="1:25" s="158" customFormat="1" ht="16.5">
      <c r="A1469" s="32" t="s">
        <v>775</v>
      </c>
      <c r="B1469" s="33" t="s">
        <v>82</v>
      </c>
      <c r="C1469" s="33" t="s">
        <v>21</v>
      </c>
      <c r="D1469" s="34" t="s">
        <v>773</v>
      </c>
      <c r="E1469" s="40">
        <v>730</v>
      </c>
      <c r="F1469" s="35">
        <v>420040</v>
      </c>
      <c r="G1469" s="35"/>
      <c r="H1469" s="36"/>
      <c r="I1469" s="36">
        <v>-2828</v>
      </c>
      <c r="J1469" s="36"/>
      <c r="K1469" s="37"/>
      <c r="L1469" s="35">
        <f>F1469+H1469+I1469+J1469+K1469</f>
        <v>417212</v>
      </c>
      <c r="M1469" s="35">
        <f>G1469+K1469</f>
        <v>0</v>
      </c>
      <c r="N1469" s="36"/>
      <c r="O1469" s="36">
        <v>-5367</v>
      </c>
      <c r="P1469" s="36"/>
      <c r="Q1469" s="37"/>
      <c r="R1469" s="35">
        <f>L1469+N1469+O1469+P1469+Q1469</f>
        <v>411845</v>
      </c>
      <c r="S1469" s="35">
        <f>M1469+Q1469</f>
        <v>0</v>
      </c>
      <c r="T1469" s="36"/>
      <c r="U1469" s="36"/>
      <c r="V1469" s="36"/>
      <c r="W1469" s="37"/>
      <c r="X1469" s="35">
        <f>R1469+T1469+U1469+V1469+W1469</f>
        <v>411845</v>
      </c>
      <c r="Y1469" s="35">
        <f>S1469+W1469</f>
        <v>0</v>
      </c>
    </row>
    <row r="1470" spans="1:25" s="158" customFormat="1" ht="14.25" customHeight="1">
      <c r="A1470" s="160">
        <v>0</v>
      </c>
      <c r="B1470" s="160">
        <v>0</v>
      </c>
      <c r="C1470" s="160">
        <v>0</v>
      </c>
      <c r="D1470" s="160">
        <v>0</v>
      </c>
      <c r="E1470" s="160">
        <v>0</v>
      </c>
      <c r="F1470" s="160">
        <v>0</v>
      </c>
      <c r="G1470" s="160">
        <v>0</v>
      </c>
      <c r="H1470" s="160">
        <v>0</v>
      </c>
      <c r="I1470" s="160">
        <v>0</v>
      </c>
      <c r="J1470" s="160">
        <v>0</v>
      </c>
      <c r="K1470" s="160">
        <v>0</v>
      </c>
      <c r="L1470" s="160">
        <v>0</v>
      </c>
      <c r="M1470" s="160">
        <v>0</v>
      </c>
      <c r="N1470" s="160">
        <v>0</v>
      </c>
      <c r="O1470" s="160">
        <v>0</v>
      </c>
      <c r="P1470" s="160">
        <v>0</v>
      </c>
      <c r="Q1470" s="160">
        <v>0</v>
      </c>
      <c r="R1470" s="160">
        <v>0</v>
      </c>
      <c r="S1470" s="160"/>
      <c r="T1470" s="160">
        <v>0</v>
      </c>
      <c r="U1470" s="160">
        <v>0</v>
      </c>
      <c r="V1470" s="160">
        <v>0</v>
      </c>
      <c r="W1470" s="160">
        <v>0</v>
      </c>
      <c r="X1470" s="160">
        <v>0</v>
      </c>
      <c r="Y1470" s="160"/>
    </row>
    <row r="1471" spans="1:25" s="20" customFormat="1" ht="18" customHeight="1">
      <c r="A1471" s="16" t="s">
        <v>776</v>
      </c>
      <c r="B1471" s="17"/>
      <c r="C1471" s="17"/>
      <c r="D1471" s="18"/>
      <c r="E1471" s="17"/>
      <c r="F1471" s="19">
        <f>F15+F305+F370+F576+F721+F761+F1060+F1169+F1397+F1454+F1463</f>
        <v>10686831</v>
      </c>
      <c r="G1471" s="19">
        <f>G15+G305+G370+G576+G721+G761+G1060+G1169+G1397+G1454+G1463</f>
        <v>2267149</v>
      </c>
      <c r="H1471" s="19">
        <f t="shared" ref="H1471:M1471" si="1152">H15+H305+H370+H576+H721+H761+H1060+H1169+H1397+H1454+H1463</f>
        <v>2828</v>
      </c>
      <c r="I1471" s="19">
        <f t="shared" si="1152"/>
        <v>-2828</v>
      </c>
      <c r="J1471" s="19">
        <f t="shared" si="1152"/>
        <v>0</v>
      </c>
      <c r="K1471" s="19">
        <f t="shared" si="1152"/>
        <v>0</v>
      </c>
      <c r="L1471" s="19">
        <f t="shared" si="1152"/>
        <v>10686831</v>
      </c>
      <c r="M1471" s="19">
        <f t="shared" si="1152"/>
        <v>2267149</v>
      </c>
      <c r="N1471" s="19">
        <f t="shared" ref="N1471:S1471" si="1153">N15+N305+N370+N576+N721+N761+N1060+N1169+N1397+N1454+N1463</f>
        <v>5367</v>
      </c>
      <c r="O1471" s="19">
        <f t="shared" si="1153"/>
        <v>-5367</v>
      </c>
      <c r="P1471" s="19">
        <f t="shared" si="1153"/>
        <v>0</v>
      </c>
      <c r="Q1471" s="19">
        <f t="shared" si="1153"/>
        <v>0</v>
      </c>
      <c r="R1471" s="19">
        <f t="shared" si="1153"/>
        <v>10686831</v>
      </c>
      <c r="S1471" s="19">
        <f t="shared" si="1153"/>
        <v>2267149</v>
      </c>
      <c r="T1471" s="19">
        <f t="shared" ref="T1471:Y1471" si="1154">T15+T305+T370+T576+T721+T761+T1060+T1169+T1397+T1454+T1463</f>
        <v>30000</v>
      </c>
      <c r="U1471" s="19">
        <f t="shared" si="1154"/>
        <v>0</v>
      </c>
      <c r="V1471" s="19">
        <f t="shared" si="1154"/>
        <v>0</v>
      </c>
      <c r="W1471" s="19">
        <f t="shared" si="1154"/>
        <v>0</v>
      </c>
      <c r="X1471" s="19">
        <f t="shared" si="1154"/>
        <v>10716831</v>
      </c>
      <c r="Y1471" s="19">
        <f t="shared" si="1154"/>
        <v>2267149</v>
      </c>
    </row>
    <row r="1472" spans="1:25">
      <c r="B1472" s="163"/>
      <c r="D1472" s="164"/>
      <c r="E1472" s="165"/>
      <c r="F1472" s="7"/>
      <c r="G1472" s="7"/>
      <c r="H1472" s="7"/>
      <c r="N1472" s="7"/>
      <c r="T1472" s="7"/>
    </row>
    <row r="1473" spans="1:20">
      <c r="A1473" s="166"/>
      <c r="F1473" s="7"/>
    </row>
    <row r="1474" spans="1:20" ht="18.75">
      <c r="F1474" s="167"/>
      <c r="G1474" s="167"/>
      <c r="H1474" s="167"/>
      <c r="N1474" s="167"/>
      <c r="T1474" s="167"/>
    </row>
    <row r="1475" spans="1:20" ht="18.75">
      <c r="A1475" s="168"/>
      <c r="E1475" s="3"/>
      <c r="F1475" s="167"/>
      <c r="G1475" s="167"/>
      <c r="H1475" s="167"/>
      <c r="N1475" s="167"/>
      <c r="T1475" s="167"/>
    </row>
    <row r="1476" spans="1:20" ht="20.25">
      <c r="B1476" s="169"/>
      <c r="C1476" s="169"/>
      <c r="D1476" s="170"/>
      <c r="E1476" s="3"/>
      <c r="F1476" s="171"/>
    </row>
    <row r="1477" spans="1:20">
      <c r="E1477" s="3"/>
    </row>
    <row r="1478" spans="1:20">
      <c r="E1478" s="3"/>
    </row>
    <row r="1479" spans="1:20">
      <c r="E1479" s="3"/>
    </row>
    <row r="1480" spans="1:20">
      <c r="E1480" s="3"/>
    </row>
    <row r="1481" spans="1:20">
      <c r="E1481" s="3"/>
    </row>
    <row r="1482" spans="1:20">
      <c r="E1482" s="3"/>
    </row>
    <row r="1483" spans="1:20">
      <c r="E1483" s="3"/>
    </row>
    <row r="1484" spans="1:20">
      <c r="E1484" s="3"/>
    </row>
    <row r="1485" spans="1:20">
      <c r="E1485" s="3"/>
    </row>
    <row r="1486" spans="1:20">
      <c r="E1486" s="3"/>
    </row>
    <row r="1487" spans="1:20">
      <c r="E1487" s="3"/>
    </row>
    <row r="1488" spans="1:20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9" spans="5:5">
      <c r="E1499" s="172"/>
    </row>
    <row r="1500" spans="5:5">
      <c r="E1500" s="165"/>
    </row>
    <row r="1501" spans="5:5">
      <c r="E1501" s="165"/>
    </row>
    <row r="1502" spans="5:5">
      <c r="E1502" s="165"/>
    </row>
    <row r="1503" spans="5:5">
      <c r="E1503" s="165"/>
    </row>
    <row r="1504" spans="5:5">
      <c r="E1504" s="165"/>
    </row>
    <row r="1505" spans="5:5">
      <c r="E1505" s="165"/>
    </row>
    <row r="1506" spans="5:5">
      <c r="E1506" s="165"/>
    </row>
  </sheetData>
  <autoFilter ref="A14:S1471"/>
  <mergeCells count="22">
    <mergeCell ref="N11:N13"/>
    <mergeCell ref="O11:O13"/>
    <mergeCell ref="P11:P13"/>
    <mergeCell ref="Q11:Q13"/>
    <mergeCell ref="R11:S12"/>
    <mergeCell ref="K11:K13"/>
    <mergeCell ref="L11:M12"/>
    <mergeCell ref="A11:A13"/>
    <mergeCell ref="B11:B13"/>
    <mergeCell ref="C11:C13"/>
    <mergeCell ref="D11:D13"/>
    <mergeCell ref="E11:E13"/>
    <mergeCell ref="F11:G12"/>
    <mergeCell ref="H11:H13"/>
    <mergeCell ref="A9:Y9"/>
    <mergeCell ref="X11:Y12"/>
    <mergeCell ref="I11:I13"/>
    <mergeCell ref="T11:T13"/>
    <mergeCell ref="U11:U13"/>
    <mergeCell ref="V11:V13"/>
    <mergeCell ref="W11:W13"/>
    <mergeCell ref="J11:J13"/>
  </mergeCells>
  <pageMargins left="0.59055118110236227" right="0.27559055118110237" top="0.55118110236220474" bottom="0.39370078740157483" header="0.23622047244094491" footer="0.15748031496062992"/>
  <pageSetup paperSize="9" scale="75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</dc:creator>
  <cp:lastModifiedBy>liliya</cp:lastModifiedBy>
  <cp:lastPrinted>2022-02-22T05:52:24Z</cp:lastPrinted>
  <dcterms:created xsi:type="dcterms:W3CDTF">2022-01-13T05:08:14Z</dcterms:created>
  <dcterms:modified xsi:type="dcterms:W3CDTF">2022-02-22T05:52:53Z</dcterms:modified>
</cp:coreProperties>
</file>