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835"/>
  </bookViews>
  <sheets>
    <sheet name="Приложение 13" sheetId="1" r:id="rId1"/>
  </sheets>
  <definedNames>
    <definedName name="_xlnm._FilterDatabase" localSheetId="0" hidden="1">'Приложение 13'!$A$10:$B$182</definedName>
    <definedName name="Z_06F30FBF_245C_499B_A109_615C7A065F8E_.wvu.FilterData" localSheetId="0" hidden="1">'Приложение 13'!$A$10:$B$182</definedName>
    <definedName name="Z_06F30FBF_245C_499B_A109_615C7A065F8E_.wvu.PrintArea" localSheetId="0" hidden="1">'Приложение 13'!$A$8:$B$185</definedName>
    <definedName name="Z_06F30FBF_245C_499B_A109_615C7A065F8E_.wvu.PrintTitles" localSheetId="0" hidden="1">'Приложение 13'!$10:$10</definedName>
    <definedName name="Z_0FA00ECF_3961_41D5_A43D_1C2B9CDD31E4_.wvu.FilterData" localSheetId="0" hidden="1">'Приложение 13'!$A$10:$B$182</definedName>
    <definedName name="Z_1303154D_B62E_4B85_A545_B377DDCA3A7D_.wvu.Cols" localSheetId="0" hidden="1">'Приложение 13'!$C:$D</definedName>
    <definedName name="Z_1303154D_B62E_4B85_A545_B377DDCA3A7D_.wvu.FilterData" localSheetId="0" hidden="1">'Приложение 13'!$A$10:$B$182</definedName>
    <definedName name="Z_1303154D_B62E_4B85_A545_B377DDCA3A7D_.wvu.PrintArea" localSheetId="0" hidden="1">'Приложение 13'!$A$1:$B$185</definedName>
    <definedName name="Z_1303154D_B62E_4B85_A545_B377DDCA3A7D_.wvu.PrintTitles" localSheetId="0" hidden="1">'Приложение 13'!$10:$10</definedName>
    <definedName name="Z_1303154D_B62E_4B85_A545_B377DDCA3A7D_.wvu.Rows" localSheetId="0" hidden="1">'Приложение 13'!$50:$54</definedName>
    <definedName name="Z_1884B07C_32F5_438D_82E6_5ACF9BE2A91F_.wvu.FilterData" localSheetId="0" hidden="1">'Приложение 13'!$A$10:$B$182</definedName>
    <definedName name="Z_1FA82E03_D342_47A8_8445_05A09A63E360_.wvu.FilterData" localSheetId="0" hidden="1">'Приложение 13'!$A$10:$B$182</definedName>
    <definedName name="Z_3138DDCF_607D_436F_8387_9A91194A9663_.wvu.FilterData" localSheetId="0" hidden="1">'Приложение 13'!$A$10:$B$182</definedName>
    <definedName name="Z_3138DDCF_607D_436F_8387_9A91194A9663_.wvu.PrintArea" localSheetId="0" hidden="1">'Приложение 13'!$A$8:$B$182</definedName>
    <definedName name="Z_3138DDCF_607D_436F_8387_9A91194A9663_.wvu.PrintTitles" localSheetId="0" hidden="1">'Приложение 13'!$10:$10</definedName>
    <definedName name="Z_32BFBB00_2C96_4039_A067_829533CF91D8_.wvu.FilterData" localSheetId="0" hidden="1">'Приложение 13'!$A$10:$B$182</definedName>
    <definedName name="Z_3BF9C536_6FB5_4FA6_A14F_E8EA3893D524_.wvu.FilterData" localSheetId="0" hidden="1">'Приложение 13'!$A$10:$B$182</definedName>
    <definedName name="Z_3F9433E6_76BF_49EA_BE05_99B515A4967B_.wvu.FilterData" localSheetId="0" hidden="1">'Приложение 13'!$A$10:$B$182</definedName>
    <definedName name="Z_3FBD266B_1AD6_4E07_8451_5270CD587131_.wvu.FilterData" localSheetId="0" hidden="1">'Приложение 13'!$A$10:$B$182</definedName>
    <definedName name="Z_3FBD266B_1AD6_4E07_8451_5270CD587131_.wvu.PrintArea" localSheetId="0" hidden="1">'Приложение 13'!$A$8:$B$185</definedName>
    <definedName name="Z_3FBD266B_1AD6_4E07_8451_5270CD587131_.wvu.PrintTitles" localSheetId="0" hidden="1">'Приложение 13'!$10:$10</definedName>
    <definedName name="Z_409576C0_6D71_4999_8F00_D6DB560CA056_.wvu.FilterData" localSheetId="0" hidden="1">'Приложение 13'!$A$10:$B$182</definedName>
    <definedName name="Z_4CF2844F_BD9E_4345_9DAC_FE6143A67D4E_.wvu.FilterData" localSheetId="0" hidden="1">'Приложение 13'!$A$10:$B$182</definedName>
    <definedName name="Z_50C20FA7_0332_45D3_90F4_DC653BB73B6E_.wvu.FilterData" localSheetId="0" hidden="1">'Приложение 13'!$A$10:$B$182</definedName>
    <definedName name="Z_54FD0BF2_5B65_4DCA_B3B0_92B0A1324D4D_.wvu.FilterData" localSheetId="0" hidden="1">'Приложение 13'!$A$10:$B$182</definedName>
    <definedName name="Z_54FD0BF2_5B65_4DCA_B3B0_92B0A1324D4D_.wvu.PrintArea" localSheetId="0" hidden="1">'Приложение 13'!$A$8:$B$182</definedName>
    <definedName name="Z_54FD0BF2_5B65_4DCA_B3B0_92B0A1324D4D_.wvu.PrintTitles" localSheetId="0" hidden="1">'Приложение 13'!$10:$10</definedName>
    <definedName name="Z_59257022_7E1D_43D6_923E_29B12F5BA58B_.wvu.FilterData" localSheetId="0" hidden="1">'Приложение 13'!$A$10:$B$182</definedName>
    <definedName name="Z_59257022_7E1D_43D6_923E_29B12F5BA58B_.wvu.PrintArea" localSheetId="0" hidden="1">'Приложение 13'!$A$8:$B$182</definedName>
    <definedName name="Z_59257022_7E1D_43D6_923E_29B12F5BA58B_.wvu.PrintTitles" localSheetId="0" hidden="1">'Приложение 13'!$10:$10</definedName>
    <definedName name="Z_5DB146CE_74AD_4351_8174_D98473963132_.wvu.Cols" localSheetId="0" hidden="1">'Приложение 13'!$C:$D</definedName>
    <definedName name="Z_5DB146CE_74AD_4351_8174_D98473963132_.wvu.FilterData" localSheetId="0" hidden="1">'Приложение 13'!$A$10:$B$182</definedName>
    <definedName name="Z_5DB146CE_74AD_4351_8174_D98473963132_.wvu.PrintArea" localSheetId="0" hidden="1">'Приложение 13'!$A$1:$B$185</definedName>
    <definedName name="Z_5DB146CE_74AD_4351_8174_D98473963132_.wvu.PrintTitles" localSheetId="0" hidden="1">'Приложение 13'!$10:$10</definedName>
    <definedName name="Z_5DB146CE_74AD_4351_8174_D98473963132_.wvu.Rows" localSheetId="0" hidden="1">'Приложение 13'!$50:$54</definedName>
    <definedName name="Z_5E970965_EBAA_4583_9113_2F1FD408C7E6_.wvu.FilterData" localSheetId="0" hidden="1">'Приложение 13'!$A$10:$B$182</definedName>
    <definedName name="Z_5E970965_EBAA_4583_9113_2F1FD408C7E6_.wvu.PrintArea" localSheetId="0" hidden="1">'Приложение 13'!$A$8:$B$182</definedName>
    <definedName name="Z_5E970965_EBAA_4583_9113_2F1FD408C7E6_.wvu.PrintTitles" localSheetId="0" hidden="1">'Приложение 13'!$10:$10</definedName>
    <definedName name="Z_5FCF8219_E348_44B0_BD0F_02844231FC0A_.wvu.FilterData" localSheetId="0" hidden="1">'Приложение 13'!$A$10:$B$182</definedName>
    <definedName name="Z_6BBDF075_C9D2_4AC1_9057_527A87D562AA_.wvu.FilterData" localSheetId="0" hidden="1">'Приложение 13'!$A$10:$B$182</definedName>
    <definedName name="Z_72B48DAE_976F_422F_A80F_F0E87FEE6279_.wvu.FilterData" localSheetId="0" hidden="1">'Приложение 13'!$A$10:$B$182</definedName>
    <definedName name="Z_767DB008_C126_4CA9_BF0B_F079230FEAEB_.wvu.FilterData" localSheetId="0" hidden="1">'Приложение 13'!$A$10:$B$182</definedName>
    <definedName name="Z_767DB008_C126_4CA9_BF0B_F079230FEAEB_.wvu.PrintArea" localSheetId="0" hidden="1">'Приложение 13'!$A$1:$B$185</definedName>
    <definedName name="Z_767DB008_C126_4CA9_BF0B_F079230FEAEB_.wvu.PrintTitles" localSheetId="0" hidden="1">'Приложение 13'!$10:$10</definedName>
    <definedName name="Z_7A45C43F_9537_4146_8FDF_DCA0DA1BE2B0_.wvu.FilterData" localSheetId="0" hidden="1">'Приложение 13'!$A$10:$B$182</definedName>
    <definedName name="Z_7CE17E68_9D80_47E6_BF88_F18EFB4D06AB_.wvu.FilterData" localSheetId="0" hidden="1">'Приложение 13'!$A$10:$B$182</definedName>
    <definedName name="Z_7EAD8C28_7D9C_4368_AEDF_5C173F03AE83_.wvu.FilterData" localSheetId="0" hidden="1">'Приложение 13'!$A$10:$B$182</definedName>
    <definedName name="Z_7EAD8C28_7D9C_4368_AEDF_5C173F03AE83_.wvu.PrintArea" localSheetId="0" hidden="1">'Приложение 13'!$A$1:$D$185</definedName>
    <definedName name="Z_7EAD8C28_7D9C_4368_AEDF_5C173F03AE83_.wvu.PrintTitles" localSheetId="0" hidden="1">'Приложение 13'!$10:$10</definedName>
    <definedName name="Z_7EAD8C28_7D9C_4368_AEDF_5C173F03AE83_.wvu.Rows" localSheetId="0" hidden="1">'Приложение 13'!$50:$54</definedName>
    <definedName name="Z_8655FF0B_4243_413D_8CE2_6702EB75BC19_.wvu.FilterData" localSheetId="0" hidden="1">'Приложение 13'!$A$10:$B$182</definedName>
    <definedName name="Z_9043969B_BB3F_41C6_8989_532422484669_.wvu.FilterData" localSheetId="0" hidden="1">'Приложение 13'!$A$10:$B$182</definedName>
    <definedName name="Z_9AE447EE_4571_42D0_9B50_0372527CF0ED_.wvu.FilterData" localSheetId="0" hidden="1">'Приложение 13'!$A$10:$B$182</definedName>
    <definedName name="Z_A6552C71_D375_4749_8F82_5AAB4D2B8CD6_.wvu.FilterData" localSheetId="0" hidden="1">'Приложение 13'!$A$10:$B$182</definedName>
    <definedName name="Z_A7FAD28E_8239_4011_A494_4919A2AEAC59_.wvu.FilterData" localSheetId="0" hidden="1">'Приложение 13'!$A$10:$B$182</definedName>
    <definedName name="Z_A9EED738_6B31_49D9_A108_55F18FCDD5C4_.wvu.FilterData" localSheetId="0" hidden="1">'Приложение 13'!$A$10:$B$182</definedName>
    <definedName name="Z_BA339120_249C_4CAE_8665_8E339E8FC659_.wvu.FilterData" localSheetId="0" hidden="1">'Приложение 13'!$A$10:$B$182</definedName>
    <definedName name="Z_BBBB5E91_0BF1_4AA0_8118_739EFA41C830_.wvu.FilterData" localSheetId="0" hidden="1">'Приложение 13'!$A$10:$B$182</definedName>
    <definedName name="Z_BBBB5E91_0BF1_4AA0_8118_739EFA41C830_.wvu.PrintArea" localSheetId="0" hidden="1">'Приложение 13'!$A$8:$B$182</definedName>
    <definedName name="Z_BBBB5E91_0BF1_4AA0_8118_739EFA41C830_.wvu.PrintTitles" localSheetId="0" hidden="1">'Приложение 13'!$10:$10</definedName>
    <definedName name="Z_BBE08012_DF4A_42CB_A78D_7531F7828E8F_.wvu.FilterData" localSheetId="0" hidden="1">'Приложение 13'!$A$10:$B$182</definedName>
    <definedName name="Z_C2787407_F562_4D03_8970_D113AD41CB6E_.wvu.Cols" localSheetId="0" hidden="1">'Приложение 13'!$C:$D</definedName>
    <definedName name="Z_C2787407_F562_4D03_8970_D113AD41CB6E_.wvu.FilterData" localSheetId="0" hidden="1">'Приложение 13'!$A$10:$B$182</definedName>
    <definedName name="Z_C2787407_F562_4D03_8970_D113AD41CB6E_.wvu.PrintArea" localSheetId="0" hidden="1">'Приложение 13'!$A$1:$B$185</definedName>
    <definedName name="Z_C2787407_F562_4D03_8970_D113AD41CB6E_.wvu.PrintTitles" localSheetId="0" hidden="1">'Приложение 13'!$10:$10</definedName>
    <definedName name="Z_C2787407_F562_4D03_8970_D113AD41CB6E_.wvu.Rows" localSheetId="0" hidden="1">'Приложение 13'!$50:$54</definedName>
    <definedName name="Z_C3983951_7771_4EF6_9FA5_26BFEBDFE478_.wvu.FilterData" localSheetId="0" hidden="1">'Приложение 13'!$A$10:$B$182</definedName>
    <definedName name="Z_C3983951_7771_4EF6_9FA5_26BFEBDFE478_.wvu.PrintArea" localSheetId="0" hidden="1">'Приложение 13'!$A$1:$B$185</definedName>
    <definedName name="Z_C3983951_7771_4EF6_9FA5_26BFEBDFE478_.wvu.PrintTitles" localSheetId="0" hidden="1">'Приложение 13'!$10:$10</definedName>
    <definedName name="Z_C7094EE5_B36C_4632_AB1C_596D174E3E9E_.wvu.FilterData" localSheetId="0" hidden="1">'Приложение 13'!$A$10:$B$182</definedName>
    <definedName name="Z_C7094EE5_B36C_4632_AB1C_596D174E3E9E_.wvu.PrintArea" localSheetId="0" hidden="1">'Приложение 13'!$A$8:$B$185</definedName>
    <definedName name="Z_C7094EE5_B36C_4632_AB1C_596D174E3E9E_.wvu.PrintTitles" localSheetId="0" hidden="1">'Приложение 13'!$10:$10</definedName>
    <definedName name="Z_CA4B4EEB_F128_451D_B748_F8A0B6B583E3_.wvu.FilterData" localSheetId="0" hidden="1">'Приложение 13'!$A$10:$B$182</definedName>
    <definedName name="Z_CA868468_5F28_4D57_8281_DB2CFB777ABB_.wvu.Cols" localSheetId="0" hidden="1">'Приложение 13'!$C:$D</definedName>
    <definedName name="Z_CA868468_5F28_4D57_8281_DB2CFB777ABB_.wvu.FilterData" localSheetId="0" hidden="1">'Приложение 13'!$A$10:$B$182</definedName>
    <definedName name="Z_CA868468_5F28_4D57_8281_DB2CFB777ABB_.wvu.PrintArea" localSheetId="0" hidden="1">'Приложение 13'!$A$1:$B$185</definedName>
    <definedName name="Z_CA868468_5F28_4D57_8281_DB2CFB777ABB_.wvu.PrintTitles" localSheetId="0" hidden="1">'Приложение 13'!$10:$10</definedName>
    <definedName name="Z_CA868468_5F28_4D57_8281_DB2CFB777ABB_.wvu.Rows" localSheetId="0" hidden="1">'Приложение 13'!$50:$54</definedName>
    <definedName name="Z_CED02E3E_FE01_41CF_AE64_6CBA3A0B12CC_.wvu.FilterData" localSheetId="0" hidden="1">'Приложение 13'!$A$10:$B$182</definedName>
    <definedName name="Z_D6B9C0F5_1ED0_4130_8526_87D02CFC54C6_.wvu.FilterData" localSheetId="0" hidden="1">'Приложение 13'!$A$10:$B$182</definedName>
    <definedName name="Z_D6B9C0F5_1ED0_4130_8526_87D02CFC54C6_.wvu.PrintArea" localSheetId="0" hidden="1">'Приложение 13'!$A$1:$B$185</definedName>
    <definedName name="Z_D6B9C0F5_1ED0_4130_8526_87D02CFC54C6_.wvu.PrintTitles" localSheetId="0" hidden="1">'Приложение 13'!$10:$10</definedName>
    <definedName name="Z_D6F8A122_CDBD_4B94_818C_B24088E9061C_.wvu.FilterData" localSheetId="0" hidden="1">'Приложение 13'!$A$10:$B$182</definedName>
    <definedName name="Z_D8080F08_4EBA_444E_B185_9F4A881C8D97_.wvu.FilterData" localSheetId="0" hidden="1">'Приложение 13'!$A$10:$B$182</definedName>
    <definedName name="Z_D8080F08_4EBA_444E_B185_9F4A881C8D97_.wvu.PrintArea" localSheetId="0" hidden="1">'Приложение 13'!$A$8:$B$185</definedName>
    <definedName name="Z_D8080F08_4EBA_444E_B185_9F4A881C8D97_.wvu.PrintTitles" localSheetId="0" hidden="1">'Приложение 13'!$10:$10</definedName>
    <definedName name="Z_E13DBAE0_0E09_4AA5_8952_89338E1E3810_.wvu.FilterData" localSheetId="0" hidden="1">'Приложение 13'!$A$10:$B$182</definedName>
    <definedName name="Z_E384BB54_08B7_4524_9B81_6B409778423D_.wvu.FilterData" localSheetId="0" hidden="1">'Приложение 13'!$A$10:$B$182</definedName>
    <definedName name="Z_E6ACBB08_20A9_421E_AD96_A8E9BA519E52_.wvu.FilterData" localSheetId="0" hidden="1">'Приложение 13'!$A$10:$B$182</definedName>
    <definedName name="Z_E6FC2406_4E50_4A6C_A6A5_CA89A832C4D7_.wvu.FilterData" localSheetId="0" hidden="1">'Приложение 13'!$A$10:$B$182</definedName>
    <definedName name="Z_EC141BF5_0AF6_4591_AF01_D8FEDE350525_.wvu.FilterData" localSheetId="0" hidden="1">'Приложение 13'!$A$10:$B$182</definedName>
    <definedName name="Z_ECC0FBB9_D0F5_4DD2_8038_24959AFFF308_.wvu.FilterData" localSheetId="0" hidden="1">'Приложение 13'!$A$10:$B$182</definedName>
    <definedName name="Z_EEC0117E_E5B9_4428_AF9C_A05117325387_.wvu.FilterData" localSheetId="0" hidden="1">'Приложение 13'!$A$10:$B$182</definedName>
    <definedName name="Z_F9AE2FF7_3DDB_40FA_9BA8_403809209F3E_.wvu.FilterData" localSheetId="0" hidden="1">'Приложение 13'!$A$10:$B$182</definedName>
    <definedName name="Z_FB426408_1504_4C94_8330_7A94EB21337F_.wvu.FilterData" localSheetId="0" hidden="1">'Приложение 13'!$A$10:$B$182</definedName>
    <definedName name="Z_FBBBD24F_996C_4A19_924F_61E8D8FFB91E_.wvu.FilterData" localSheetId="0" hidden="1">'Приложение 13'!$A$10:$B$182</definedName>
    <definedName name="Z_FC7E265B_5628_49CC_B922_47845EDE3806_.wvu.FilterData" localSheetId="0" hidden="1">'Приложение 13'!$A$10:$B$182</definedName>
    <definedName name="Z_FC7E265B_5628_49CC_B922_47845EDE3806_.wvu.PrintArea" localSheetId="0" hidden="1">'Приложение 13'!$A$8:$B$182</definedName>
    <definedName name="Z_FC7E265B_5628_49CC_B922_47845EDE3806_.wvu.PrintTitles" localSheetId="0" hidden="1">'Приложение 13'!$10:$10</definedName>
    <definedName name="_xlnm.Print_Titles" localSheetId="0">'Приложение 13'!$10:$10</definedName>
    <definedName name="_xlnm.Print_Area" localSheetId="0">'Приложение 13'!$A$1:$D$185</definedName>
  </definedNames>
  <calcPr calcId="125725" fullPrecision="0"/>
  <customWorkbookViews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  <customWorkbookView name="Трофимова Елена Анатольевна - Личное представление" guid="{CA868468-5F28-4D57-8281-DB2CFB777ABB}" mergeInterval="0" personalView="1" maximized="1" windowWidth="1916" windowHeight="831" activeSheetId="1"/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Голованова Наталья Васильевна - Личное представление" guid="{1303154D-B62E-4B85-A545-B377DDCA3A7D}" mergeInterval="0" personalView="1" maximized="1" xWindow="-8" yWindow="-8" windowWidth="1936" windowHeight="1056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D57" i="1"/>
  <c r="D58"/>
  <c r="D59"/>
  <c r="D60"/>
  <c r="D61"/>
  <c r="D62"/>
  <c r="D63"/>
  <c r="D64"/>
  <c r="D65"/>
  <c r="D66"/>
  <c r="D67"/>
  <c r="D56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27"/>
  <c r="D15"/>
  <c r="D16"/>
  <c r="D17"/>
  <c r="D18"/>
  <c r="D19"/>
  <c r="D20"/>
  <c r="D21"/>
  <c r="D22"/>
  <c r="D23"/>
  <c r="D24"/>
  <c r="D25"/>
  <c r="D14"/>
  <c r="D125"/>
  <c r="D126"/>
  <c r="D127"/>
  <c r="D128"/>
  <c r="D124"/>
  <c r="D123" s="1"/>
  <c r="C123"/>
  <c r="B123"/>
  <c r="D178"/>
  <c r="D175"/>
  <c r="D172" s="1"/>
  <c r="D166"/>
  <c r="D157"/>
  <c r="D155"/>
  <c r="D148" s="1"/>
  <c r="D151"/>
  <c r="D149"/>
  <c r="D130"/>
  <c r="D117"/>
  <c r="D112"/>
  <c r="D109"/>
  <c r="D108"/>
  <c r="D107" s="1"/>
  <c r="D103"/>
  <c r="D92"/>
  <c r="D84"/>
  <c r="D69" s="1"/>
  <c r="D55"/>
  <c r="D50"/>
  <c r="C178"/>
  <c r="C172"/>
  <c r="C166"/>
  <c r="C148"/>
  <c r="C130"/>
  <c r="C107"/>
  <c r="C92"/>
  <c r="C69"/>
  <c r="C55"/>
  <c r="C50"/>
  <c r="C26"/>
  <c r="C13"/>
  <c r="D26" l="1"/>
  <c r="D13"/>
  <c r="C12"/>
  <c r="C185" s="1"/>
  <c r="B148"/>
  <c r="D12" l="1"/>
  <c r="D185" s="1"/>
  <c r="B24"/>
  <c r="B13" s="1"/>
  <c r="B175" l="1"/>
  <c r="B26"/>
  <c r="B55"/>
  <c r="B130"/>
  <c r="B117"/>
  <c r="B112"/>
  <c r="B109"/>
  <c r="B108"/>
  <c r="B12" l="1"/>
  <c r="B103"/>
  <c r="B107"/>
  <c r="B92" l="1"/>
  <c r="B172"/>
  <c r="B178" l="1"/>
  <c r="B157" l="1"/>
  <c r="B155"/>
  <c r="B151"/>
  <c r="B149"/>
  <c r="B84" l="1"/>
  <c r="B69" l="1"/>
  <c r="B50"/>
  <c r="B166"/>
  <c r="B185" l="1"/>
</calcChain>
</file>

<file path=xl/sharedStrings.xml><?xml version="1.0" encoding="utf-8"?>
<sst xmlns="http://schemas.openxmlformats.org/spreadsheetml/2006/main" count="173" uniqueCount="169">
  <si>
    <t>Наименование расходов</t>
  </si>
  <si>
    <t>тыс.руб.</t>
  </si>
  <si>
    <t xml:space="preserve">Департамент образования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</si>
  <si>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</si>
  <si>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</si>
  <si>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</si>
  <si>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</si>
  <si>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</si>
  <si>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</si>
  <si>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</si>
  <si>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</si>
  <si>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</si>
  <si>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Создание материальных резервов для ликвидации черезвычайных ситуаций природного и техногенного характера</t>
  </si>
  <si>
    <t>Департамент градостроительной деятельности</t>
  </si>
  <si>
    <t>к решению Думы</t>
  </si>
  <si>
    <t>Дума городского округа</t>
  </si>
  <si>
    <t>Итого:</t>
  </si>
  <si>
    <t>Департамент по управлению муниципальным имуществом</t>
  </si>
  <si>
    <t>от ____________ №___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</si>
  <si>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2022 ГОД</t>
  </si>
  <si>
    <t>Субсидии СОНКО,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</si>
  <si>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</si>
  <si>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Проектирование и реконструкция здания муниципального бюджетного учреждения дополнительного образования детская музыкальная школа № 4 имени заслуженного работника культуры Российской Федерации Владимира Михайловича Свердлова городского округа Тольятти, расположенного по адресу: г. Тольятти, пр. Степана Разина, 95, со строительством корпуса для муниципального бюджетного учреждения дополнительного образования детская хореографическая школа имени М.М. Плисецкой городского округа Тольятти (с/ф)</t>
  </si>
  <si>
    <t>Проектирование и строительство физкультурно-оздоровительного комплекса по адресу: Самарская область, г. Тольятти, Комсомольский район, ул. Гидротехническая, 36 (с/ф)</t>
  </si>
  <si>
    <t>Отсыпка дорог асфальтогранулятом</t>
  </si>
  <si>
    <t>Устройство и перенос ООТ</t>
  </si>
  <si>
    <t xml:space="preserve">Проектно-изыскательские работы по устройству линий наружного электроосвещения  мест концентрации ДТП, в том числе инженерно-геодезические изыскания </t>
  </si>
  <si>
    <t>Проектирование устройства пешеходных дорожек</t>
  </si>
  <si>
    <t>Устройство пешеходных дорожек, в том числе проектирование</t>
  </si>
  <si>
    <t>Проектирование устройства ООТ</t>
  </si>
  <si>
    <t>Устройство транспортного барьерного ограждения</t>
  </si>
  <si>
    <t>Проектирование устройства парковочных площадок, карманов, стоянок</t>
  </si>
  <si>
    <t>Оплата административных штрафов</t>
  </si>
  <si>
    <t>Устройство светофорных объектов в рамках выполнения мероприятий в соответствии с изменениями в ГОСТ Р 52289-2004</t>
  </si>
  <si>
    <t>Приобретение дорожных знаков (с учетом выполнения работ по их установке)</t>
  </si>
  <si>
    <t>Материалы для содержания технических средств организации дорожного движения</t>
  </si>
  <si>
    <t>Покос травы на землях общего пользования по предписаниям надзорных органов (минимальная потребность на приоритетных территориях)</t>
  </si>
  <si>
    <t>Ремонт здания для размещения МБУ «Зеленстрой»</t>
  </si>
  <si>
    <t xml:space="preserve">Аренда и установка  биотуалетов в местах проведения праздничных мероприятий </t>
  </si>
  <si>
    <t>Увеличение кратности полива цветников и вновь посаженных деревьев</t>
  </si>
  <si>
    <t>Уход за молодыми посадками (внесение сухих минеральных удобрений)</t>
  </si>
  <si>
    <t>Комплексное содержание территорий жилых кварталов Центрального района</t>
  </si>
  <si>
    <t>Реализация муниципальных задач (общегородские имиджевые мероприятия, олимпиады, конкурсы)</t>
  </si>
  <si>
    <t>Субсидии на капитальный ремонт систем автоматической пожарной сигнализации, оповещения и управления эвакуацией людей  (АПС и СОУЭ)</t>
  </si>
  <si>
    <t>Выполнение мероприятий по организации доступности зданий для маломобильных групп населения</t>
  </si>
  <si>
    <t>Восстановление целостности ограждения территорий образовательных учреждений</t>
  </si>
  <si>
    <t>Дооснащение уличного освещения образовательных учреждений</t>
  </si>
  <si>
    <t>Оснащение муниципальных объектов образования системами охранной сигнализации</t>
  </si>
  <si>
    <t>Оснащение муниципальных объектов образования системами контроля управления доступом (СКУД)</t>
  </si>
  <si>
    <t>Спил аварийно-опасных деревьев на территориях учреждений образования</t>
  </si>
  <si>
    <t>Ремонт асфальтового покрытия территорий образовательных учреждений</t>
  </si>
  <si>
    <t>Приобретение оргтехники для МКУ «Центр поддержки общественных инициатив»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</si>
  <si>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</si>
  <si>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Субсидии СОНКО на осуществление уставной деятельности </t>
  </si>
  <si>
    <t>Ремонт фасада здания Думы ( с учетом научно-реставрационного отчета)</t>
  </si>
  <si>
    <t>Приобретение прочих оборотных запасов (материалов)</t>
  </si>
  <si>
    <t>Оплата коммунальных услуг</t>
  </si>
  <si>
    <t>Замена светильников потолочных в МКУ «Тольяттинский архив»</t>
  </si>
  <si>
    <t>Приобретение компьютерной техники, расходных и комплектующих запчастей</t>
  </si>
  <si>
    <t xml:space="preserve">Поставка и настройка программно-аппаратных комплексов  безопасности </t>
  </si>
  <si>
    <t>Аттестация информационных систем персональных данных (ИС «Народонаселение» -254 автоматизированных рабочих мест;  государственная ИС «МФЦ» - 15 автоматизированных рабочих мест; база данных «Социальный регистр» - 205 автоматизированных рабочих мест)</t>
  </si>
  <si>
    <t xml:space="preserve">Мероприятия по выполнению санитарно-эпидемиологическиих требований в целях получения образовательной лицензии </t>
  </si>
  <si>
    <t>Мероприятия по энергосбережению</t>
  </si>
  <si>
    <t>Мероприятия по антитеррору</t>
  </si>
  <si>
    <t>Замена деревянных окон на пластиковые  в 1- 4 классах</t>
  </si>
  <si>
    <t>Ремонт транспортных средств МКУ «ЦГЗ»</t>
  </si>
  <si>
    <t>Техническое обслуживание пожарной сигнализации МБОУ «Курсы ГО»</t>
  </si>
  <si>
    <t>Разработка проектной документации по АПС МБОУ «Курсы ГО»</t>
  </si>
  <si>
    <t>Проектно-изыскательские работы по капитальному ремонту путепроводов</t>
  </si>
  <si>
    <t>Проектно-изыскательские работы по строительству улично-дорожной сети в мкр. Новоматюшкино (1 этап)</t>
  </si>
  <si>
    <t>Ремонт проезда Тупиковый,2, строение 3 до ул.Новозаводская</t>
  </si>
  <si>
    <t>Мероприятия по беспрепятственному доступу инвалидов и других маломобильных групп</t>
  </si>
  <si>
    <t>Противопожарные мероприятия (предписания)</t>
  </si>
  <si>
    <t xml:space="preserve">Противопожарные мероприятия (приведение в соответствии  с требованиями законодательства) </t>
  </si>
  <si>
    <t>Строительство магистральной улицы общегородского значения регулируемого движения в продолжение ул. Фермерской до Южного шоссе (с/ф)</t>
  </si>
  <si>
    <t>Приобретение автомобиля GRANTA для МКУ «ЦГЗ»</t>
  </si>
  <si>
    <t>Приобретение аварийно-спасательного автомобиля для МКУ «ЦГЗ»</t>
  </si>
  <si>
    <t>Приобретение лодочного мотора для МКУ «ЦГЗ»</t>
  </si>
  <si>
    <t>Приобретение запчастей и расходников к радиостанциям для МКУ «ЦГЗ»</t>
  </si>
  <si>
    <t>Приобретение знаков безопасности для МКУ «ЦГЗ»</t>
  </si>
  <si>
    <t>Подготовка и обеспечение спортивных сборных команд городского округа Тольятти по базовым видам спорта (п. 1.7 ст.18 Федерального закона №329-ФЗ)</t>
  </si>
  <si>
    <t xml:space="preserve">Обследование здания для получения заключения по износу и дальнейшей разработки ПСД на капитальный ремонт для МБУ ДО ЦРТДЮ «Истоки» </t>
  </si>
  <si>
    <t xml:space="preserve">Проведение гос. экспертизы ПСД на капитальный ремонт для МБУ ДО Школа искусств №1 </t>
  </si>
  <si>
    <t xml:space="preserve">Предоставление субсидий юридическим лицам, осуществляющим деятельность в сфере культуры </t>
  </si>
  <si>
    <t xml:space="preserve">Капитальный ремонт фасада и благоустройство территории с устройством пандуса для библиотеки № 18, расположенной по адресу: ул.40 лет Победы, 114 </t>
  </si>
  <si>
    <t xml:space="preserve">Присуждение именных премий главы в сфере культуры «Вдохновение» </t>
  </si>
  <si>
    <t>Перевозка культурных ценностей при ЧС</t>
  </si>
  <si>
    <t xml:space="preserve">Проведение XX детского фестиваля гандбола в  рамках календарного плана физкультурных мероприятий и спортивных мероприятий городского округа Тольятти </t>
  </si>
  <si>
    <t xml:space="preserve">Мероприятия по выполнению требований пожарной безопасности в целях получения образовательной лицензии </t>
  </si>
  <si>
    <t>Приобретение лицензий системы виртуализации Vmware для аттестации серверных частей муниципальных информационных систем</t>
  </si>
  <si>
    <t xml:space="preserve">Празднование Дня Победы </t>
  </si>
  <si>
    <t>Празднование Дня города</t>
  </si>
  <si>
    <t>Приложение 11</t>
  </si>
  <si>
    <t>Приобретение компьютерного оборудования, МФУ и обеспечение средствами связи ( для вновь вводимых 8 шт.ед. в ДГХ)</t>
  </si>
  <si>
    <t>Услуги физической охраны ЧОО в школах и садах</t>
  </si>
  <si>
    <t xml:space="preserve">Оплата части постоянной части родительской платы за детские дошкольные образовательные учреждения (20% от 9,86 руб. = 1,97 руб. в день) </t>
  </si>
  <si>
    <t>Приобретение лодок и весел для МБУ СШОР №14 «Жигули»</t>
  </si>
  <si>
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</si>
  <si>
    <t>Предоставление субсидий СОНКО в области физической культуры и спорта</t>
  </si>
  <si>
    <t>Проектно-сметная документация капитального ремонта технологического оборудования хладоцентра и систем холодоснабжения ледового поля ДС «Волгарь»</t>
  </si>
  <si>
    <t>Выполнение мероприятий по организации доступности зданий для маломобильных групп населения в спорткомплексе «Старт»</t>
  </si>
  <si>
    <t>Расходы на содержание Думы -всего, в т.ч.</t>
  </si>
  <si>
    <t>Приобретение 2-х автомобилей Гранта</t>
  </si>
  <si>
    <t>Расходы на содержание контрольно-счетной палаты -всего, в т.ч.</t>
  </si>
  <si>
    <t xml:space="preserve">Проектные работы на ремонт фасада здания </t>
  </si>
  <si>
    <t xml:space="preserve">Оплата коммунальных услуг </t>
  </si>
  <si>
    <t>Услуги по обслуживанию и сопровождению сайта</t>
  </si>
  <si>
    <t>Специальная оценка условий труда</t>
  </si>
  <si>
    <t>Закупка лицензии Microsoft WINDOWS на сервер</t>
  </si>
  <si>
    <t>Сетевое хранилище для резервной копии</t>
  </si>
  <si>
    <t>Услуги городской связи</t>
  </si>
  <si>
    <t>Почтовые услуги</t>
  </si>
  <si>
    <t>Конверты</t>
  </si>
  <si>
    <t>Ремонт и обслуживание офисных машин, заправка картриджей</t>
  </si>
  <si>
    <t>Закупка лицензии ПО WINDOWS 10</t>
  </si>
  <si>
    <t>Приобретение компьютера в сборе с программным обеспечением</t>
  </si>
  <si>
    <t>Приобретение мебели</t>
  </si>
  <si>
    <t>Приобретение системных аппаратов для IP-телефонии</t>
  </si>
  <si>
    <t>Источник бесперебойного питания для серверной</t>
  </si>
  <si>
    <t>Расходы протокольного характера (цветы)</t>
  </si>
  <si>
    <t>Приобретение ПО "Консультант Плюс"</t>
  </si>
  <si>
    <t>Ремонт конструктивных элементов многоквартирных домов (ремонт козырьков, укрепление балконов)</t>
  </si>
  <si>
    <t>Ремонт нежилого муниципального помещения по адресу: ул. Горького, 47 для размещения  МКУ «ЦГЗ»</t>
  </si>
  <si>
    <t>Приобретение мебели, бумаги, канцтоваров в связи с увеличением штатной численности администрации</t>
  </si>
  <si>
    <t>Приобретение прав на програмное обеспечение</t>
  </si>
  <si>
    <t>Приобретение и установка стоечного (арочного) металлодетектора</t>
  </si>
  <si>
    <t>Услуги по вывозу и утилизации списанных ТМЦ</t>
  </si>
  <si>
    <t>Приобретение автомобилей</t>
  </si>
  <si>
    <t>Приобретение ГСМ</t>
  </si>
  <si>
    <t>Услуги по проведению экспертизы с привлечением специалистов на договорной основе</t>
  </si>
  <si>
    <t>Ремонт кровли зданий (МБУ СШОР № 13 «Волгарь» (д/с «Волгарь»), МБУДО СШОР № 7 «Акробат» (спорткомплекс ул.Матросова, 5а)</t>
  </si>
  <si>
    <t>Приобретение видеокамер для трансляции в зале заседаний (2шт.)</t>
  </si>
  <si>
    <t>Приобретение  планшетов</t>
  </si>
  <si>
    <t>Приобретение плазменной панели (1шт.)</t>
  </si>
  <si>
    <t>Приобретение МФУ</t>
  </si>
  <si>
    <t>Запасные части к вычислительной технике</t>
  </si>
  <si>
    <t xml:space="preserve">Проект модернизации  и замены  АТС </t>
  </si>
  <si>
    <t xml:space="preserve">Проект модернизации компьютерной вычислительной сети </t>
  </si>
  <si>
    <t>Приобретение ноутбуков и офисной техники</t>
  </si>
  <si>
    <t>Ремонт автомобилей</t>
  </si>
  <si>
    <t>Оплата исполнительных листов</t>
  </si>
  <si>
    <t>Вывоз снега с территорий жилых кварталов (без придомовых территорий)</t>
  </si>
  <si>
    <t>Валка, утилизация и вывоз деревьев и спиленных веток с административной территории города</t>
  </si>
  <si>
    <t>Патрулирование бывшей городской свалки промышленных и бытовых отходов, расположенной в Комсомольском районе, южнее завода ОАО «АвтоВАЗАгрегат» и  полигона Узюково.</t>
  </si>
  <si>
    <t>Обследование и разработка проектов на снос объектов (подземный переход (пешеходный тоннель), расположенный по адресу: северо-западнее по проспекту Степана Разина,25)</t>
  </si>
  <si>
    <t>Увеличение штатной численности на 2 штатные единицы ЕДДС МКУ «ЦГЗ»</t>
  </si>
  <si>
    <t>Приобретение запчастей для автомобилей МКУ «ЦПП»</t>
  </si>
  <si>
    <t>Техническое обслуживание системы охранной сигнализации МБОУ «Курсы ГО»</t>
  </si>
  <si>
    <t xml:space="preserve">Строительство бокового проезда к ФОК СДЮШОР № 8 «Союз» </t>
  </si>
  <si>
    <t>Проектно-изыскательские работы по капитальному ремонту ул.Коммунистическая к ОАО «ЖИТО»</t>
  </si>
  <si>
    <t>Проектно-изыскательские работы по строительству улично-дорожной сети в мкр. «Тимофеевка-2» (1 этап)</t>
  </si>
  <si>
    <t>Содержание МКУ «ЦОДД ГОТ»</t>
  </si>
  <si>
    <t>Монтаж объекта инфраструктуры, переданного ГАУ СО «Самара Арена» МБОУ ДО «Центр «Гранит»</t>
  </si>
  <si>
    <t>Проведение мероприятий по обновления материально - технической базы  МБУ ММЦ «Шанс» (приобретение оборудования для интерактивной площадки)</t>
  </si>
  <si>
    <t xml:space="preserve">Финансирование участия команды «Олимп» г.о. Тольятти МБУДО СШОР № 10 «Олимп» в Чемпионате России по гандболу среди женских команд высшей лиги </t>
  </si>
  <si>
    <t>Разработка проектно-сметной документации с получением государственной экспертизы на капитальный ремонт УСК Олимп МБУ СШОР № 10 «Олимп»</t>
  </si>
  <si>
    <t>Предписания Роспотребнадзора (МБУДО СШОР № 1 «Лыжные гонки», МБУДО СШОР № 10 «Олимп», МБУ СШ № 4 «Шахматы»)</t>
  </si>
  <si>
    <t>Разработка проектно - сметной документации, изготовление и монтаж пандуса в целях создания условий доступности в соответствии с  предписанием  прокуратуры (МБУ СШОР № 5 «Спортивная борьба»)</t>
  </si>
  <si>
    <t>Предписания и требования Ростехнадзора (МБУ СШОР № 2 «Красные Крылья», МБУ СШ № 4 «Шахматы», МБУ СШОР №5 «Спортивная борьба», МБУ СШОР №8 «Союз»,  МБУДО СШОР № 10 «Олимп», МБУ СШОР № 12 «Лада»)</t>
  </si>
  <si>
    <t>Требования антитеррористической защищенности (МБУ СШОР № 1 «Лыжные гонки», МБУ СШОР № 2 «Красные Крылья», МБУДО СШОР №3 «Легкая атлетика», МБУ СШ № 4 «Шахматы», МБУ СШОР № 5 «Спортивная борьба», МБУДО СШОР №7 «Акробат», МБУ СШОР № 8 «Союз», МБУ СШОР № 9 «Велотол», МБУДО СШОР №10 «Олимп», МБУДО СШОР № 11 «Бокс», МБУ СШОР №12 «Лада», МБУ СШОР № 13 «Волгарь», МБУ СШОР № 14 «Жигули»)</t>
  </si>
  <si>
    <t>Софинансирование на закупку 1 приоритетной для МБУ «Зеленстрой» единицы техники «Самосвал газон «Некст» 3-х местный (3-х сторонняя разгрузка с гидроподьемником)</t>
  </si>
  <si>
    <t>Устройство душевых кабин в месте для купания «Волжский» (3 шт.)</t>
  </si>
  <si>
    <t>Приобретение металлодетекторов</t>
  </si>
  <si>
    <t xml:space="preserve">Устройство линий наружного электроосвещения </t>
  </si>
  <si>
    <t>Косьба газонов и уборка листвы с газонов (увеличение кратности работ)</t>
  </si>
  <si>
    <t xml:space="preserve">Устройство электроснабжения сценической площадки на набережной Комсомольского района </t>
  </si>
  <si>
    <t>Содержание мест погребения (мест захоронения)</t>
  </si>
  <si>
    <t>от 08.12.2021 г. № 1128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</si>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</sst>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/>
    <xf numFmtId="3" fontId="6" fillId="0" borderId="3" xfId="0" applyNumberFormat="1" applyFont="1" applyFill="1" applyBorder="1" applyAlignment="1"/>
    <xf numFmtId="0" fontId="5" fillId="0" borderId="1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left" wrapText="1"/>
    </xf>
    <xf numFmtId="3" fontId="11" fillId="0" borderId="3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0" fontId="4" fillId="0" borderId="1" xfId="1" applyNumberFormat="1" applyFont="1" applyFill="1" applyBorder="1" applyAlignment="1">
      <alignment horizontal="left"/>
    </xf>
    <xf numFmtId="3" fontId="4" fillId="0" borderId="1" xfId="1" applyNumberFormat="1" applyFont="1" applyFill="1" applyBorder="1" applyAlignment="1">
      <alignment horizontal="center" wrapText="1"/>
    </xf>
    <xf numFmtId="0" fontId="12" fillId="0" borderId="1" xfId="0" applyFont="1" applyBorder="1" applyAlignment="1"/>
    <xf numFmtId="0" fontId="4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3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3" fontId="11" fillId="0" borderId="1" xfId="1" applyNumberFormat="1" applyFont="1" applyFill="1" applyBorder="1" applyAlignment="1">
      <alignment horizontal="center" wrapText="1"/>
    </xf>
    <xf numFmtId="0" fontId="11" fillId="0" borderId="1" xfId="1" applyNumberFormat="1" applyFont="1" applyFill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3" fontId="11" fillId="0" borderId="5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/>
    </xf>
    <xf numFmtId="164" fontId="11" fillId="0" borderId="1" xfId="2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4" xfId="2" applyFont="1" applyFill="1" applyBorder="1" applyAlignment="1">
      <alignment horizontal="left" wrapText="1"/>
    </xf>
    <xf numFmtId="0" fontId="11" fillId="0" borderId="1" xfId="2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3" fontId="10" fillId="0" borderId="1" xfId="1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left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3" fontId="12" fillId="0" borderId="3" xfId="0" applyNumberFormat="1" applyFont="1" applyFill="1" applyBorder="1" applyAlignment="1">
      <alignment horizontal="center" wrapText="1"/>
    </xf>
    <xf numFmtId="3" fontId="12" fillId="0" borderId="5" xfId="1" applyNumberFormat="1" applyFont="1" applyFill="1" applyBorder="1" applyAlignment="1">
      <alignment horizontal="center" wrapText="1"/>
    </xf>
    <xf numFmtId="3" fontId="12" fillId="0" borderId="1" xfId="1" applyNumberFormat="1" applyFont="1" applyFill="1" applyBorder="1" applyAlignment="1">
      <alignment horizontal="center" wrapText="1"/>
    </xf>
    <xf numFmtId="3" fontId="12" fillId="0" borderId="1" xfId="1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 wrapText="1"/>
    </xf>
    <xf numFmtId="0" fontId="12" fillId="0" borderId="1" xfId="0" applyFont="1" applyBorder="1"/>
    <xf numFmtId="0" fontId="12" fillId="0" borderId="1" xfId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 vertical="top"/>
    </xf>
    <xf numFmtId="3" fontId="11" fillId="2" borderId="6" xfId="0" applyNumberFormat="1" applyFont="1" applyFill="1" applyBorder="1" applyAlignment="1">
      <alignment horizontal="center" vertical="top"/>
    </xf>
    <xf numFmtId="3" fontId="11" fillId="0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justify"/>
    </xf>
    <xf numFmtId="3" fontId="12" fillId="0" borderId="4" xfId="0" applyNumberFormat="1" applyFont="1" applyBorder="1" applyAlignment="1">
      <alignment horizontal="center"/>
    </xf>
    <xf numFmtId="3" fontId="12" fillId="2" borderId="4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1" xfId="2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/>
    </xf>
    <xf numFmtId="0" fontId="5" fillId="0" borderId="4" xfId="1" applyFont="1" applyFill="1" applyBorder="1" applyAlignment="1">
      <alignment vertical="center"/>
    </xf>
    <xf numFmtId="0" fontId="5" fillId="0" borderId="3" xfId="1" applyFont="1" applyFill="1" applyBorder="1" applyAlignment="1">
      <alignment vertical="center"/>
    </xf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/>
    <xf numFmtId="0" fontId="6" fillId="0" borderId="3" xfId="0" applyFont="1" applyBorder="1" applyAlignment="1"/>
    <xf numFmtId="0" fontId="3" fillId="0" borderId="4" xfId="1" applyNumberFormat="1" applyFont="1" applyFill="1" applyBorder="1" applyAlignment="1"/>
    <xf numFmtId="0" fontId="3" fillId="0" borderId="3" xfId="1" applyNumberFormat="1" applyFont="1" applyFill="1" applyBorder="1" applyAlignment="1"/>
    <xf numFmtId="0" fontId="11" fillId="0" borderId="4" xfId="1" applyFont="1" applyFill="1" applyBorder="1" applyAlignment="1">
      <alignment wrapText="1"/>
    </xf>
    <xf numFmtId="0" fontId="11" fillId="0" borderId="3" xfId="1" applyFont="1" applyFill="1" applyBorder="1" applyAlignment="1">
      <alignment wrapText="1"/>
    </xf>
    <xf numFmtId="0" fontId="11" fillId="0" borderId="4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3" fontId="11" fillId="3" borderId="1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3" fontId="12" fillId="0" borderId="1" xfId="0" applyNumberFormat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5"/>
  <sheetViews>
    <sheetView tabSelected="1" view="pageBreakPreview" topLeftCell="A28" zoomScaleNormal="100" zoomScaleSheetLayoutView="100" workbookViewId="0">
      <selection activeCell="J59" sqref="J59"/>
    </sheetView>
  </sheetViews>
  <sheetFormatPr defaultColWidth="9.140625" defaultRowHeight="15"/>
  <cols>
    <col min="1" max="1" width="102.28515625" style="2" customWidth="1"/>
    <col min="2" max="2" width="16" style="2" hidden="1" customWidth="1"/>
    <col min="3" max="3" width="14.5703125" style="2" hidden="1" customWidth="1"/>
    <col min="4" max="4" width="15.140625" style="2" customWidth="1"/>
    <col min="5" max="16384" width="9.140625" style="2"/>
  </cols>
  <sheetData>
    <row r="1" spans="1:4" ht="15.75">
      <c r="A1" s="99" t="s">
        <v>168</v>
      </c>
      <c r="B1" s="99"/>
      <c r="C1" s="99"/>
      <c r="D1" s="99"/>
    </row>
    <row r="2" spans="1:4" ht="15.75">
      <c r="A2" s="99" t="s">
        <v>14</v>
      </c>
      <c r="B2" s="99"/>
      <c r="C2" s="99"/>
      <c r="D2" s="99"/>
    </row>
    <row r="3" spans="1:4" ht="15.75">
      <c r="A3" s="99" t="s">
        <v>18</v>
      </c>
      <c r="B3" s="99"/>
      <c r="C3" s="99"/>
      <c r="D3" s="99"/>
    </row>
    <row r="4" spans="1:4" ht="15.75">
      <c r="A4" s="80"/>
      <c r="B4" s="80"/>
      <c r="C4" s="80"/>
      <c r="D4" s="80"/>
    </row>
    <row r="5" spans="1:4" ht="15.75">
      <c r="A5" s="99" t="s">
        <v>92</v>
      </c>
      <c r="B5" s="99"/>
      <c r="C5" s="99"/>
      <c r="D5" s="99"/>
    </row>
    <row r="6" spans="1:4" ht="15.75">
      <c r="A6" s="99" t="s">
        <v>14</v>
      </c>
      <c r="B6" s="99"/>
      <c r="C6" s="99"/>
      <c r="D6" s="99"/>
    </row>
    <row r="7" spans="1:4" ht="15.75">
      <c r="A7" s="99" t="s">
        <v>167</v>
      </c>
      <c r="B7" s="99"/>
      <c r="C7" s="99"/>
      <c r="D7" s="99"/>
    </row>
    <row r="8" spans="1:4" ht="54.75" customHeight="1">
      <c r="A8" s="98" t="s">
        <v>19</v>
      </c>
      <c r="B8" s="98"/>
    </row>
    <row r="9" spans="1:4" ht="18" customHeight="1">
      <c r="A9" s="1"/>
      <c r="B9" s="97" t="s">
        <v>1</v>
      </c>
      <c r="C9" s="97"/>
      <c r="D9" s="97"/>
    </row>
    <row r="10" spans="1:4" ht="22.5" customHeight="1">
      <c r="A10" s="29" t="s">
        <v>0</v>
      </c>
      <c r="B10" s="30" t="s">
        <v>10</v>
      </c>
      <c r="C10" s="30" t="s">
        <v>10</v>
      </c>
      <c r="D10" s="30" t="s">
        <v>10</v>
      </c>
    </row>
    <row r="11" spans="1:4" ht="13.5" customHeight="1">
      <c r="A11" s="81"/>
      <c r="B11" s="82"/>
      <c r="C11" s="82"/>
      <c r="D11" s="82"/>
    </row>
    <row r="12" spans="1:4" s="3" customFormat="1" ht="17.25" customHeight="1">
      <c r="A12" s="46" t="s">
        <v>15</v>
      </c>
      <c r="B12" s="47">
        <f>B13+B26</f>
        <v>22374</v>
      </c>
      <c r="C12" s="47">
        <f>C13+C26</f>
        <v>-523</v>
      </c>
      <c r="D12" s="47">
        <f>D13+D26</f>
        <v>21851</v>
      </c>
    </row>
    <row r="13" spans="1:4" s="3" customFormat="1" ht="16.5">
      <c r="A13" s="48" t="s">
        <v>101</v>
      </c>
      <c r="B13" s="47">
        <f>SUM(B14:B25)</f>
        <v>20285</v>
      </c>
      <c r="C13" s="47">
        <f>SUM(C14:C25)</f>
        <v>0</v>
      </c>
      <c r="D13" s="47">
        <f>SUM(D14:D25)</f>
        <v>20285</v>
      </c>
    </row>
    <row r="14" spans="1:4" s="3" customFormat="1" ht="16.5">
      <c r="A14" s="49" t="s">
        <v>54</v>
      </c>
      <c r="B14" s="50">
        <v>17046</v>
      </c>
      <c r="C14" s="50"/>
      <c r="D14" s="50">
        <f>B14+C14</f>
        <v>17046</v>
      </c>
    </row>
    <row r="15" spans="1:4" s="3" customFormat="1" ht="16.5">
      <c r="A15" s="42" t="s">
        <v>102</v>
      </c>
      <c r="B15" s="50">
        <v>1376</v>
      </c>
      <c r="C15" s="50"/>
      <c r="D15" s="50">
        <f t="shared" ref="D15:D25" si="0">B15+C15</f>
        <v>1376</v>
      </c>
    </row>
    <row r="16" spans="1:4" s="3" customFormat="1" ht="16.5">
      <c r="A16" s="42" t="s">
        <v>124</v>
      </c>
      <c r="B16" s="69">
        <v>154</v>
      </c>
      <c r="C16" s="69"/>
      <c r="D16" s="50">
        <f t="shared" si="0"/>
        <v>154</v>
      </c>
    </row>
    <row r="17" spans="1:4" s="3" customFormat="1" ht="16.5">
      <c r="A17" s="42" t="s">
        <v>137</v>
      </c>
      <c r="B17" s="70">
        <v>200</v>
      </c>
      <c r="C17" s="70"/>
      <c r="D17" s="50">
        <f t="shared" si="0"/>
        <v>200</v>
      </c>
    </row>
    <row r="18" spans="1:4" s="3" customFormat="1" ht="16.5">
      <c r="A18" s="42" t="s">
        <v>136</v>
      </c>
      <c r="B18" s="69">
        <v>200</v>
      </c>
      <c r="C18" s="69"/>
      <c r="D18" s="50">
        <f t="shared" si="0"/>
        <v>200</v>
      </c>
    </row>
    <row r="19" spans="1:4" s="3" customFormat="1" ht="16.5">
      <c r="A19" s="42" t="s">
        <v>125</v>
      </c>
      <c r="B19" s="69">
        <v>300</v>
      </c>
      <c r="C19" s="69"/>
      <c r="D19" s="50">
        <f t="shared" si="0"/>
        <v>300</v>
      </c>
    </row>
    <row r="20" spans="1:4" s="3" customFormat="1" ht="16.5">
      <c r="A20" s="42" t="s">
        <v>131</v>
      </c>
      <c r="B20" s="69">
        <v>67</v>
      </c>
      <c r="C20" s="69"/>
      <c r="D20" s="50">
        <f t="shared" si="0"/>
        <v>67</v>
      </c>
    </row>
    <row r="21" spans="1:4" s="3" customFormat="1" ht="16.5">
      <c r="A21" s="42" t="s">
        <v>132</v>
      </c>
      <c r="B21" s="69">
        <v>130</v>
      </c>
      <c r="C21" s="69"/>
      <c r="D21" s="50">
        <f t="shared" si="0"/>
        <v>130</v>
      </c>
    </row>
    <row r="22" spans="1:4" s="3" customFormat="1" ht="16.5">
      <c r="A22" s="42" t="s">
        <v>133</v>
      </c>
      <c r="B22" s="69">
        <v>67</v>
      </c>
      <c r="C22" s="69"/>
      <c r="D22" s="50">
        <f t="shared" si="0"/>
        <v>67</v>
      </c>
    </row>
    <row r="23" spans="1:4" s="3" customFormat="1" ht="16.5">
      <c r="A23" s="42" t="s">
        <v>134</v>
      </c>
      <c r="B23" s="69">
        <v>25</v>
      </c>
      <c r="C23" s="69"/>
      <c r="D23" s="50">
        <f t="shared" si="0"/>
        <v>25</v>
      </c>
    </row>
    <row r="24" spans="1:4" s="3" customFormat="1" ht="16.5">
      <c r="A24" s="42" t="s">
        <v>135</v>
      </c>
      <c r="B24" s="69">
        <f>700</f>
        <v>700</v>
      </c>
      <c r="C24" s="69"/>
      <c r="D24" s="50">
        <f t="shared" si="0"/>
        <v>700</v>
      </c>
    </row>
    <row r="25" spans="1:4" s="3" customFormat="1" ht="16.5">
      <c r="A25" s="42" t="s">
        <v>126</v>
      </c>
      <c r="B25" s="71">
        <v>20</v>
      </c>
      <c r="C25" s="71"/>
      <c r="D25" s="50">
        <f t="shared" si="0"/>
        <v>20</v>
      </c>
    </row>
    <row r="26" spans="1:4" s="3" customFormat="1" ht="16.5">
      <c r="A26" s="48" t="s">
        <v>103</v>
      </c>
      <c r="B26" s="51">
        <f>SUM(B27:B49)</f>
        <v>2089</v>
      </c>
      <c r="C26" s="51">
        <f>SUM(C27:C49)</f>
        <v>-523</v>
      </c>
      <c r="D26" s="51">
        <f>SUM(D27:D49)</f>
        <v>1566</v>
      </c>
    </row>
    <row r="27" spans="1:4" s="8" customFormat="1" ht="16.5" hidden="1">
      <c r="A27" s="95" t="s">
        <v>104</v>
      </c>
      <c r="B27" s="96">
        <v>100</v>
      </c>
      <c r="C27" s="96">
        <v>-100</v>
      </c>
      <c r="D27" s="96">
        <f>B27+C27</f>
        <v>0</v>
      </c>
    </row>
    <row r="28" spans="1:4" s="3" customFormat="1" ht="16.5">
      <c r="A28" s="42" t="s">
        <v>105</v>
      </c>
      <c r="B28" s="72">
        <v>15</v>
      </c>
      <c r="C28" s="72"/>
      <c r="D28" s="72">
        <f t="shared" ref="D28:D49" si="1">B28+C28</f>
        <v>15</v>
      </c>
    </row>
    <row r="29" spans="1:4" s="3" customFormat="1" ht="16.5">
      <c r="A29" s="42" t="s">
        <v>120</v>
      </c>
      <c r="B29" s="72">
        <v>192</v>
      </c>
      <c r="C29" s="72"/>
      <c r="D29" s="72">
        <f t="shared" si="1"/>
        <v>192</v>
      </c>
    </row>
    <row r="30" spans="1:4" s="8" customFormat="1" ht="16.5" hidden="1">
      <c r="A30" s="95" t="s">
        <v>106</v>
      </c>
      <c r="B30" s="96">
        <v>15</v>
      </c>
      <c r="C30" s="96">
        <v>-15</v>
      </c>
      <c r="D30" s="96">
        <f t="shared" si="1"/>
        <v>0</v>
      </c>
    </row>
    <row r="31" spans="1:4" s="8" customFormat="1" ht="16.5" hidden="1">
      <c r="A31" s="95" t="s">
        <v>107</v>
      </c>
      <c r="B31" s="96">
        <v>8</v>
      </c>
      <c r="C31" s="96">
        <v>-8</v>
      </c>
      <c r="D31" s="96">
        <f t="shared" si="1"/>
        <v>0</v>
      </c>
    </row>
    <row r="32" spans="1:4" s="8" customFormat="1" ht="16.5" hidden="1">
      <c r="A32" s="95" t="s">
        <v>108</v>
      </c>
      <c r="B32" s="96">
        <v>120</v>
      </c>
      <c r="C32" s="96">
        <v>-120</v>
      </c>
      <c r="D32" s="96">
        <f t="shared" si="1"/>
        <v>0</v>
      </c>
    </row>
    <row r="33" spans="1:4" s="8" customFormat="1" ht="16.5" hidden="1">
      <c r="A33" s="95" t="s">
        <v>109</v>
      </c>
      <c r="B33" s="96">
        <v>48</v>
      </c>
      <c r="C33" s="96">
        <v>-48</v>
      </c>
      <c r="D33" s="96">
        <f t="shared" si="1"/>
        <v>0</v>
      </c>
    </row>
    <row r="34" spans="1:4" s="8" customFormat="1" ht="16.5" hidden="1">
      <c r="A34" s="95" t="s">
        <v>110</v>
      </c>
      <c r="B34" s="96">
        <v>6</v>
      </c>
      <c r="C34" s="96">
        <v>-6</v>
      </c>
      <c r="D34" s="96">
        <f t="shared" si="1"/>
        <v>0</v>
      </c>
    </row>
    <row r="35" spans="1:4" s="8" customFormat="1" ht="16.5" hidden="1">
      <c r="A35" s="95" t="s">
        <v>111</v>
      </c>
      <c r="B35" s="96">
        <v>2</v>
      </c>
      <c r="C35" s="96">
        <v>-2</v>
      </c>
      <c r="D35" s="96">
        <f t="shared" si="1"/>
        <v>0</v>
      </c>
    </row>
    <row r="36" spans="1:4" s="8" customFormat="1" ht="16.5" hidden="1">
      <c r="A36" s="95" t="s">
        <v>112</v>
      </c>
      <c r="B36" s="96">
        <v>5</v>
      </c>
      <c r="C36" s="96">
        <v>-5</v>
      </c>
      <c r="D36" s="96">
        <f t="shared" si="1"/>
        <v>0</v>
      </c>
    </row>
    <row r="37" spans="1:4" s="3" customFormat="1" ht="16.5">
      <c r="A37" s="42" t="s">
        <v>113</v>
      </c>
      <c r="B37" s="72">
        <v>25</v>
      </c>
      <c r="C37" s="72"/>
      <c r="D37" s="72">
        <f t="shared" si="1"/>
        <v>25</v>
      </c>
    </row>
    <row r="38" spans="1:4" s="8" customFormat="1" ht="16.5" hidden="1">
      <c r="A38" s="95" t="s">
        <v>114</v>
      </c>
      <c r="B38" s="96">
        <v>175</v>
      </c>
      <c r="C38" s="96">
        <v>-175</v>
      </c>
      <c r="D38" s="96">
        <f t="shared" si="1"/>
        <v>0</v>
      </c>
    </row>
    <row r="39" spans="1:4" s="3" customFormat="1" ht="16.5">
      <c r="A39" s="42" t="s">
        <v>115</v>
      </c>
      <c r="B39" s="72">
        <v>100</v>
      </c>
      <c r="C39" s="72"/>
      <c r="D39" s="72">
        <f t="shared" si="1"/>
        <v>100</v>
      </c>
    </row>
    <row r="40" spans="1:4" s="3" customFormat="1" ht="16.5">
      <c r="A40" s="42" t="s">
        <v>116</v>
      </c>
      <c r="B40" s="72">
        <v>100</v>
      </c>
      <c r="C40" s="72"/>
      <c r="D40" s="72">
        <f t="shared" si="1"/>
        <v>100</v>
      </c>
    </row>
    <row r="41" spans="1:4" s="3" customFormat="1" ht="16.5">
      <c r="A41" s="42" t="s">
        <v>117</v>
      </c>
      <c r="B41" s="72">
        <v>19</v>
      </c>
      <c r="C41" s="72"/>
      <c r="D41" s="72">
        <f t="shared" si="1"/>
        <v>19</v>
      </c>
    </row>
    <row r="42" spans="1:4" s="8" customFormat="1" ht="16.5" hidden="1">
      <c r="A42" s="95" t="s">
        <v>118</v>
      </c>
      <c r="B42" s="96">
        <v>44</v>
      </c>
      <c r="C42" s="96">
        <v>-44</v>
      </c>
      <c r="D42" s="96">
        <f t="shared" si="1"/>
        <v>0</v>
      </c>
    </row>
    <row r="43" spans="1:4" s="3" customFormat="1" ht="16.5">
      <c r="A43" s="42" t="s">
        <v>119</v>
      </c>
      <c r="B43" s="72">
        <v>5</v>
      </c>
      <c r="C43" s="72"/>
      <c r="D43" s="72">
        <f t="shared" si="1"/>
        <v>5</v>
      </c>
    </row>
    <row r="44" spans="1:4" s="3" customFormat="1" ht="16.5">
      <c r="A44" s="42" t="s">
        <v>127</v>
      </c>
      <c r="B44" s="73">
        <v>800</v>
      </c>
      <c r="C44" s="73"/>
      <c r="D44" s="72">
        <f t="shared" si="1"/>
        <v>800</v>
      </c>
    </row>
    <row r="45" spans="1:4" s="3" customFormat="1" ht="16.5">
      <c r="A45" s="42" t="s">
        <v>128</v>
      </c>
      <c r="B45" s="73">
        <v>31</v>
      </c>
      <c r="C45" s="73"/>
      <c r="D45" s="72">
        <f t="shared" si="1"/>
        <v>31</v>
      </c>
    </row>
    <row r="46" spans="1:4" s="3" customFormat="1" ht="16.5">
      <c r="A46" s="42" t="s">
        <v>138</v>
      </c>
      <c r="B46" s="73">
        <v>131</v>
      </c>
      <c r="C46" s="73"/>
      <c r="D46" s="72">
        <f t="shared" si="1"/>
        <v>131</v>
      </c>
    </row>
    <row r="47" spans="1:4" s="3" customFormat="1" ht="16.5">
      <c r="A47" s="42" t="s">
        <v>139</v>
      </c>
      <c r="B47" s="73">
        <v>103</v>
      </c>
      <c r="C47" s="73"/>
      <c r="D47" s="72">
        <f t="shared" si="1"/>
        <v>103</v>
      </c>
    </row>
    <row r="48" spans="1:4" s="3" customFormat="1" ht="16.5">
      <c r="A48" s="42" t="s">
        <v>129</v>
      </c>
      <c r="B48" s="73">
        <v>40</v>
      </c>
      <c r="C48" s="73"/>
      <c r="D48" s="72">
        <f t="shared" si="1"/>
        <v>40</v>
      </c>
    </row>
    <row r="49" spans="1:4" s="3" customFormat="1" ht="16.5">
      <c r="A49" s="42" t="s">
        <v>126</v>
      </c>
      <c r="B49" s="74">
        <v>5</v>
      </c>
      <c r="C49" s="74"/>
      <c r="D49" s="72">
        <f t="shared" si="1"/>
        <v>5</v>
      </c>
    </row>
    <row r="50" spans="1:4" s="3" customFormat="1" ht="19.5" hidden="1" customHeight="1">
      <c r="A50" s="12" t="s">
        <v>17</v>
      </c>
      <c r="B50" s="13">
        <f t="shared" ref="B50:C50" si="2">SUM(B51:B53)</f>
        <v>0</v>
      </c>
      <c r="C50" s="13">
        <f t="shared" si="2"/>
        <v>0</v>
      </c>
      <c r="D50" s="13">
        <f t="shared" ref="D50" si="3">SUM(D51:D53)</f>
        <v>0</v>
      </c>
    </row>
    <row r="51" spans="1:4" s="3" customFormat="1" ht="15.75" hidden="1">
      <c r="A51" s="14"/>
      <c r="B51" s="15"/>
      <c r="C51" s="15"/>
      <c r="D51" s="15"/>
    </row>
    <row r="52" spans="1:4" s="3" customFormat="1" ht="15.75" hidden="1">
      <c r="A52" s="14"/>
      <c r="B52" s="15"/>
      <c r="C52" s="15"/>
      <c r="D52" s="15"/>
    </row>
    <row r="53" spans="1:4" s="3" customFormat="1" ht="21" hidden="1" customHeight="1">
      <c r="A53" s="14"/>
      <c r="B53" s="15"/>
      <c r="C53" s="15"/>
      <c r="D53" s="15"/>
    </row>
    <row r="54" spans="1:4" s="3" customFormat="1" ht="15.75" hidden="1">
      <c r="A54" s="16"/>
      <c r="B54" s="17"/>
      <c r="C54" s="17"/>
      <c r="D54" s="17"/>
    </row>
    <row r="55" spans="1:4" s="6" customFormat="1" ht="18.75" customHeight="1">
      <c r="A55" s="18" t="s">
        <v>9</v>
      </c>
      <c r="B55" s="19">
        <f>SUM(B56:B67)</f>
        <v>6123</v>
      </c>
      <c r="C55" s="19">
        <f>SUM(C56:C67)</f>
        <v>0</v>
      </c>
      <c r="D55" s="19">
        <f>SUM(D56:D67)</f>
        <v>6123</v>
      </c>
    </row>
    <row r="56" spans="1:4" s="6" customFormat="1" ht="20.25" customHeight="1">
      <c r="A56" s="11" t="s">
        <v>145</v>
      </c>
      <c r="B56" s="76">
        <v>1263</v>
      </c>
      <c r="C56" s="76"/>
      <c r="D56" s="100">
        <f>B56+C56</f>
        <v>1263</v>
      </c>
    </row>
    <row r="57" spans="1:4" s="6" customFormat="1" ht="17.25" customHeight="1">
      <c r="A57" s="10" t="s">
        <v>65</v>
      </c>
      <c r="B57" s="76">
        <v>500</v>
      </c>
      <c r="C57" s="76"/>
      <c r="D57" s="100">
        <f t="shared" ref="D57:D67" si="4">B57+C57</f>
        <v>500</v>
      </c>
    </row>
    <row r="58" spans="1:4" s="6" customFormat="1" ht="18.75" customHeight="1">
      <c r="A58" s="11" t="s">
        <v>75</v>
      </c>
      <c r="B58" s="76">
        <v>707</v>
      </c>
      <c r="C58" s="76"/>
      <c r="D58" s="100">
        <f t="shared" si="4"/>
        <v>707</v>
      </c>
    </row>
    <row r="59" spans="1:4" s="6" customFormat="1" ht="20.25" customHeight="1">
      <c r="A59" s="11" t="s">
        <v>76</v>
      </c>
      <c r="B59" s="76">
        <v>1880</v>
      </c>
      <c r="C59" s="76"/>
      <c r="D59" s="100">
        <f t="shared" si="4"/>
        <v>1880</v>
      </c>
    </row>
    <row r="60" spans="1:4" s="6" customFormat="1" ht="19.5" customHeight="1">
      <c r="A60" s="11" t="s">
        <v>77</v>
      </c>
      <c r="B60" s="77">
        <v>780</v>
      </c>
      <c r="C60" s="77"/>
      <c r="D60" s="100">
        <f t="shared" si="4"/>
        <v>780</v>
      </c>
    </row>
    <row r="61" spans="1:4" s="6" customFormat="1" ht="20.25" customHeight="1">
      <c r="A61" s="28" t="s">
        <v>78</v>
      </c>
      <c r="B61" s="76">
        <v>65</v>
      </c>
      <c r="C61" s="76"/>
      <c r="D61" s="100">
        <f t="shared" si="4"/>
        <v>65</v>
      </c>
    </row>
    <row r="62" spans="1:4" s="6" customFormat="1" ht="21" customHeight="1">
      <c r="A62" s="28" t="s">
        <v>79</v>
      </c>
      <c r="B62" s="76">
        <v>233</v>
      </c>
      <c r="C62" s="76"/>
      <c r="D62" s="100">
        <f t="shared" si="4"/>
        <v>233</v>
      </c>
    </row>
    <row r="63" spans="1:4" s="6" customFormat="1" ht="21" customHeight="1">
      <c r="A63" s="28" t="s">
        <v>146</v>
      </c>
      <c r="B63" s="78">
        <v>30</v>
      </c>
      <c r="C63" s="78"/>
      <c r="D63" s="100">
        <f t="shared" si="4"/>
        <v>30</v>
      </c>
    </row>
    <row r="64" spans="1:4" s="6" customFormat="1" ht="18.75" customHeight="1">
      <c r="A64" s="28" t="s">
        <v>147</v>
      </c>
      <c r="B64" s="78">
        <v>47</v>
      </c>
      <c r="C64" s="78"/>
      <c r="D64" s="100">
        <f t="shared" si="4"/>
        <v>47</v>
      </c>
    </row>
    <row r="65" spans="1:4" s="6" customFormat="1" ht="17.25" customHeight="1">
      <c r="A65" s="28" t="s">
        <v>66</v>
      </c>
      <c r="B65" s="78">
        <v>16</v>
      </c>
      <c r="C65" s="78"/>
      <c r="D65" s="100">
        <f t="shared" si="4"/>
        <v>16</v>
      </c>
    </row>
    <row r="66" spans="1:4" s="6" customFormat="1" ht="19.5" customHeight="1">
      <c r="A66" s="11" t="s">
        <v>67</v>
      </c>
      <c r="B66" s="78">
        <v>27</v>
      </c>
      <c r="C66" s="78"/>
      <c r="D66" s="100">
        <f t="shared" si="4"/>
        <v>27</v>
      </c>
    </row>
    <row r="67" spans="1:4" s="6" customFormat="1" ht="19.5" customHeight="1">
      <c r="A67" s="68" t="s">
        <v>162</v>
      </c>
      <c r="B67" s="64">
        <v>575</v>
      </c>
      <c r="C67" s="64"/>
      <c r="D67" s="100">
        <f t="shared" si="4"/>
        <v>575</v>
      </c>
    </row>
    <row r="68" spans="1:4" s="3" customFormat="1" ht="15.75">
      <c r="A68" s="83"/>
      <c r="B68" s="84"/>
      <c r="C68" s="84"/>
      <c r="D68" s="84"/>
    </row>
    <row r="69" spans="1:4" s="7" customFormat="1" ht="16.5" customHeight="1">
      <c r="A69" s="18" t="s">
        <v>11</v>
      </c>
      <c r="B69" s="19">
        <f>SUM(B70:B90)</f>
        <v>254533</v>
      </c>
      <c r="C69" s="19">
        <f>SUM(C70:C90)</f>
        <v>0</v>
      </c>
      <c r="D69" s="19">
        <f>SUM(D70:D90)</f>
        <v>254533</v>
      </c>
    </row>
    <row r="70" spans="1:4" s="3" customFormat="1" ht="18.75" customHeight="1">
      <c r="A70" s="31" t="s">
        <v>68</v>
      </c>
      <c r="B70" s="32">
        <v>13489</v>
      </c>
      <c r="C70" s="32"/>
      <c r="D70" s="32">
        <v>13489</v>
      </c>
    </row>
    <row r="71" spans="1:4" s="3" customFormat="1" ht="18.75" customHeight="1">
      <c r="A71" s="31" t="s">
        <v>148</v>
      </c>
      <c r="B71" s="32">
        <v>7693</v>
      </c>
      <c r="C71" s="32"/>
      <c r="D71" s="32">
        <v>7693</v>
      </c>
    </row>
    <row r="72" spans="1:4" s="3" customFormat="1" ht="18.75" customHeight="1">
      <c r="A72" s="31" t="s">
        <v>24</v>
      </c>
      <c r="B72" s="32">
        <v>6288</v>
      </c>
      <c r="C72" s="32"/>
      <c r="D72" s="32">
        <v>6288</v>
      </c>
    </row>
    <row r="73" spans="1:4" s="3" customFormat="1" ht="18.75" customHeight="1">
      <c r="A73" s="33" t="s">
        <v>70</v>
      </c>
      <c r="B73" s="32">
        <v>19415</v>
      </c>
      <c r="C73" s="32"/>
      <c r="D73" s="32">
        <v>19415</v>
      </c>
    </row>
    <row r="74" spans="1:4" s="3" customFormat="1" ht="21.75" customHeight="1">
      <c r="A74" s="31" t="s">
        <v>149</v>
      </c>
      <c r="B74" s="32">
        <v>4277</v>
      </c>
      <c r="C74" s="32"/>
      <c r="D74" s="32">
        <v>4277</v>
      </c>
    </row>
    <row r="75" spans="1:4" s="3" customFormat="1" ht="33">
      <c r="A75" s="31" t="s">
        <v>150</v>
      </c>
      <c r="B75" s="32">
        <v>32739</v>
      </c>
      <c r="C75" s="32"/>
      <c r="D75" s="32">
        <v>32739</v>
      </c>
    </row>
    <row r="76" spans="1:4" s="3" customFormat="1" ht="33">
      <c r="A76" s="31" t="s">
        <v>69</v>
      </c>
      <c r="B76" s="32">
        <v>7732</v>
      </c>
      <c r="C76" s="32"/>
      <c r="D76" s="32">
        <v>7732</v>
      </c>
    </row>
    <row r="77" spans="1:4" s="3" customFormat="1" ht="18.75" customHeight="1">
      <c r="A77" s="31" t="s">
        <v>25</v>
      </c>
      <c r="B77" s="32">
        <v>4115</v>
      </c>
      <c r="C77" s="32"/>
      <c r="D77" s="32">
        <v>4115</v>
      </c>
    </row>
    <row r="78" spans="1:4" s="3" customFormat="1" ht="32.25" customHeight="1">
      <c r="A78" s="31" t="s">
        <v>26</v>
      </c>
      <c r="B78" s="32">
        <v>26101</v>
      </c>
      <c r="C78" s="32"/>
      <c r="D78" s="32">
        <v>26101</v>
      </c>
    </row>
    <row r="79" spans="1:4" s="3" customFormat="1" ht="18.75" customHeight="1">
      <c r="A79" s="31" t="s">
        <v>27</v>
      </c>
      <c r="B79" s="32">
        <v>2182</v>
      </c>
      <c r="C79" s="32"/>
      <c r="D79" s="32">
        <v>2182</v>
      </c>
    </row>
    <row r="80" spans="1:4" s="3" customFormat="1" ht="18.75" customHeight="1">
      <c r="A80" s="31" t="s">
        <v>28</v>
      </c>
      <c r="B80" s="32">
        <v>2697</v>
      </c>
      <c r="C80" s="32"/>
      <c r="D80" s="32">
        <v>2697</v>
      </c>
    </row>
    <row r="81" spans="1:4" s="3" customFormat="1" ht="18.75" customHeight="1">
      <c r="A81" s="31" t="s">
        <v>29</v>
      </c>
      <c r="B81" s="32">
        <v>5060</v>
      </c>
      <c r="C81" s="32"/>
      <c r="D81" s="32">
        <v>5060</v>
      </c>
    </row>
    <row r="82" spans="1:4" s="3" customFormat="1" ht="18.75" customHeight="1">
      <c r="A82" s="31" t="s">
        <v>30</v>
      </c>
      <c r="B82" s="32">
        <v>59538</v>
      </c>
      <c r="C82" s="32"/>
      <c r="D82" s="32">
        <v>59538</v>
      </c>
    </row>
    <row r="83" spans="1:4" s="3" customFormat="1" ht="18.75" customHeight="1">
      <c r="A83" s="31" t="s">
        <v>31</v>
      </c>
      <c r="B83" s="32">
        <v>4263</v>
      </c>
      <c r="C83" s="32"/>
      <c r="D83" s="32">
        <v>4263</v>
      </c>
    </row>
    <row r="84" spans="1:4" s="3" customFormat="1" ht="16.5">
      <c r="A84" s="31" t="s">
        <v>151</v>
      </c>
      <c r="B84" s="32">
        <f>32986-B85-B86-B87</f>
        <v>6672</v>
      </c>
      <c r="C84" s="32"/>
      <c r="D84" s="32">
        <f>32986-D85-D86-D87</f>
        <v>6672</v>
      </c>
    </row>
    <row r="85" spans="1:4" s="3" customFormat="1" ht="33">
      <c r="A85" s="31" t="s">
        <v>33</v>
      </c>
      <c r="B85" s="32">
        <v>9192</v>
      </c>
      <c r="C85" s="32"/>
      <c r="D85" s="32">
        <v>9192</v>
      </c>
    </row>
    <row r="86" spans="1:4" s="3" customFormat="1" ht="16.5">
      <c r="A86" s="31" t="s">
        <v>34</v>
      </c>
      <c r="B86" s="32">
        <v>8316</v>
      </c>
      <c r="C86" s="32"/>
      <c r="D86" s="32">
        <v>8316</v>
      </c>
    </row>
    <row r="87" spans="1:4" s="3" customFormat="1" ht="16.5">
      <c r="A87" s="31" t="s">
        <v>35</v>
      </c>
      <c r="B87" s="32">
        <v>8806</v>
      </c>
      <c r="C87" s="32"/>
      <c r="D87" s="32">
        <v>8806</v>
      </c>
    </row>
    <row r="88" spans="1:4" s="3" customFormat="1" ht="16.5">
      <c r="A88" s="75" t="s">
        <v>163</v>
      </c>
      <c r="B88" s="66">
        <v>14204</v>
      </c>
      <c r="C88" s="66"/>
      <c r="D88" s="66">
        <v>14204</v>
      </c>
    </row>
    <row r="89" spans="1:4" s="3" customFormat="1" ht="16.5">
      <c r="A89" s="67" t="s">
        <v>140</v>
      </c>
      <c r="B89" s="55">
        <v>9512</v>
      </c>
      <c r="C89" s="55"/>
      <c r="D89" s="55">
        <v>9512</v>
      </c>
    </row>
    <row r="90" spans="1:4" s="3" customFormat="1" ht="16.5">
      <c r="A90" s="31" t="s">
        <v>32</v>
      </c>
      <c r="B90" s="32">
        <v>2242</v>
      </c>
      <c r="C90" s="32"/>
      <c r="D90" s="32">
        <v>2242</v>
      </c>
    </row>
    <row r="91" spans="1:4" s="3" customFormat="1" ht="15.75">
      <c r="A91" s="85"/>
      <c r="B91" s="86"/>
      <c r="C91" s="86"/>
      <c r="D91" s="86"/>
    </row>
    <row r="92" spans="1:4" s="5" customFormat="1" ht="17.25" customHeight="1">
      <c r="A92" s="18" t="s">
        <v>7</v>
      </c>
      <c r="B92" s="19">
        <f>SUM(B93:B105)</f>
        <v>60678</v>
      </c>
      <c r="C92" s="19">
        <f>SUM(C93:C105)</f>
        <v>0</v>
      </c>
      <c r="D92" s="19">
        <f>SUM(D93:D105)</f>
        <v>60678</v>
      </c>
    </row>
    <row r="93" spans="1:4" s="8" customFormat="1" ht="16.5">
      <c r="A93" s="28" t="s">
        <v>86</v>
      </c>
      <c r="B93" s="34">
        <v>1102</v>
      </c>
      <c r="C93" s="34"/>
      <c r="D93" s="34">
        <v>1102</v>
      </c>
    </row>
    <row r="94" spans="1:4" s="8" customFormat="1" ht="19.5" customHeight="1">
      <c r="A94" s="31" t="s">
        <v>83</v>
      </c>
      <c r="B94" s="34">
        <v>2500</v>
      </c>
      <c r="C94" s="34"/>
      <c r="D94" s="34">
        <v>2500</v>
      </c>
    </row>
    <row r="95" spans="1:4" s="3" customFormat="1" ht="16.5">
      <c r="A95" s="28" t="s">
        <v>90</v>
      </c>
      <c r="B95" s="34">
        <v>458</v>
      </c>
      <c r="C95" s="34"/>
      <c r="D95" s="34">
        <v>458</v>
      </c>
    </row>
    <row r="96" spans="1:4" s="8" customFormat="1" ht="17.25" customHeight="1">
      <c r="A96" s="28" t="s">
        <v>91</v>
      </c>
      <c r="B96" s="34">
        <v>1812</v>
      </c>
      <c r="C96" s="34"/>
      <c r="D96" s="34">
        <v>1812</v>
      </c>
    </row>
    <row r="97" spans="1:4" s="3" customFormat="1" ht="16.5">
      <c r="A97" s="31" t="s">
        <v>82</v>
      </c>
      <c r="B97" s="34">
        <v>172</v>
      </c>
      <c r="C97" s="34"/>
      <c r="D97" s="34">
        <v>172</v>
      </c>
    </row>
    <row r="98" spans="1:4" s="3" customFormat="1" ht="33">
      <c r="A98" s="31" t="s">
        <v>81</v>
      </c>
      <c r="B98" s="34">
        <v>270</v>
      </c>
      <c r="C98" s="34"/>
      <c r="D98" s="34">
        <v>270</v>
      </c>
    </row>
    <row r="99" spans="1:4" s="6" customFormat="1" ht="33">
      <c r="A99" s="31" t="s">
        <v>84</v>
      </c>
      <c r="B99" s="34">
        <v>399</v>
      </c>
      <c r="C99" s="34"/>
      <c r="D99" s="34">
        <v>399</v>
      </c>
    </row>
    <row r="100" spans="1:4" s="6" customFormat="1" ht="17.25">
      <c r="A100" s="28" t="s">
        <v>71</v>
      </c>
      <c r="B100" s="34">
        <v>2318</v>
      </c>
      <c r="C100" s="34"/>
      <c r="D100" s="34">
        <v>2318</v>
      </c>
    </row>
    <row r="101" spans="1:4" s="6" customFormat="1" ht="18" customHeight="1">
      <c r="A101" s="28" t="s">
        <v>85</v>
      </c>
      <c r="B101" s="35">
        <v>275</v>
      </c>
      <c r="C101" s="35"/>
      <c r="D101" s="35">
        <v>275</v>
      </c>
    </row>
    <row r="102" spans="1:4" s="6" customFormat="1" ht="18.75" customHeight="1">
      <c r="A102" s="28" t="s">
        <v>62</v>
      </c>
      <c r="B102" s="36">
        <v>3724</v>
      </c>
      <c r="C102" s="36"/>
      <c r="D102" s="36">
        <v>3724</v>
      </c>
    </row>
    <row r="103" spans="1:4" s="6" customFormat="1" ht="17.25" customHeight="1">
      <c r="A103" s="28" t="s">
        <v>72</v>
      </c>
      <c r="B103" s="65">
        <f>25639-500-3220-2184</f>
        <v>19735</v>
      </c>
      <c r="C103" s="65"/>
      <c r="D103" s="65">
        <f>25639-500-3220-2184</f>
        <v>19735</v>
      </c>
    </row>
    <row r="104" spans="1:4" s="6" customFormat="1" ht="19.5" customHeight="1">
      <c r="A104" s="28" t="s">
        <v>73</v>
      </c>
      <c r="B104" s="36">
        <v>13143</v>
      </c>
      <c r="C104" s="36"/>
      <c r="D104" s="36">
        <v>13143</v>
      </c>
    </row>
    <row r="105" spans="1:4" s="6" customFormat="1" ht="17.25" customHeight="1">
      <c r="A105" s="28" t="s">
        <v>63</v>
      </c>
      <c r="B105" s="36">
        <v>14770</v>
      </c>
      <c r="C105" s="36"/>
      <c r="D105" s="36">
        <v>14770</v>
      </c>
    </row>
    <row r="106" spans="1:4" s="6" customFormat="1" ht="17.25" customHeight="1">
      <c r="A106" s="87"/>
      <c r="B106" s="88"/>
      <c r="C106" s="88"/>
      <c r="D106" s="88"/>
    </row>
    <row r="107" spans="1:4" s="3" customFormat="1" ht="18" customHeight="1">
      <c r="A107" s="18" t="s">
        <v>2</v>
      </c>
      <c r="B107" s="19">
        <f>SUM(B108:B121)</f>
        <v>247123</v>
      </c>
      <c r="C107" s="19">
        <f>SUM(C108:C121)</f>
        <v>0</v>
      </c>
      <c r="D107" s="19">
        <f>SUM(D108:D121)</f>
        <v>247123</v>
      </c>
    </row>
    <row r="108" spans="1:4" s="3" customFormat="1" ht="19.5" customHeight="1">
      <c r="A108" s="33" t="s">
        <v>42</v>
      </c>
      <c r="B108" s="64">
        <f>3160-1650</f>
        <v>1510</v>
      </c>
      <c r="C108" s="64"/>
      <c r="D108" s="64">
        <f>3160-1650</f>
        <v>1510</v>
      </c>
    </row>
    <row r="109" spans="1:4" s="3" customFormat="1" ht="33">
      <c r="A109" s="33" t="s">
        <v>43</v>
      </c>
      <c r="B109" s="64">
        <f>40974-5008-12000-12000-8290</f>
        <v>3676</v>
      </c>
      <c r="C109" s="64"/>
      <c r="D109" s="64">
        <f>40974-5008-12000-12000-8290</f>
        <v>3676</v>
      </c>
    </row>
    <row r="110" spans="1:4" s="3" customFormat="1" ht="16.5">
      <c r="A110" s="33" t="s">
        <v>64</v>
      </c>
      <c r="B110" s="64">
        <v>79858</v>
      </c>
      <c r="C110" s="64"/>
      <c r="D110" s="64">
        <v>79858</v>
      </c>
    </row>
    <row r="111" spans="1:4" s="3" customFormat="1" ht="33">
      <c r="A111" s="33" t="s">
        <v>152</v>
      </c>
      <c r="B111" s="64">
        <v>7837</v>
      </c>
      <c r="C111" s="64"/>
      <c r="D111" s="64">
        <v>7837</v>
      </c>
    </row>
    <row r="112" spans="1:4" s="3" customFormat="1" ht="21" customHeight="1">
      <c r="A112" s="33" t="s">
        <v>44</v>
      </c>
      <c r="B112" s="64">
        <f>8364-2000</f>
        <v>6364</v>
      </c>
      <c r="C112" s="64"/>
      <c r="D112" s="64">
        <f>8364-2000</f>
        <v>6364</v>
      </c>
    </row>
    <row r="113" spans="1:4" s="3" customFormat="1" ht="16.5">
      <c r="A113" s="33" t="s">
        <v>45</v>
      </c>
      <c r="B113" s="34">
        <v>16485</v>
      </c>
      <c r="C113" s="34"/>
      <c r="D113" s="34">
        <v>16485</v>
      </c>
    </row>
    <row r="114" spans="1:4" s="3" customFormat="1" ht="16.5">
      <c r="A114" s="33" t="s">
        <v>46</v>
      </c>
      <c r="B114" s="34">
        <v>1758</v>
      </c>
      <c r="C114" s="34"/>
      <c r="D114" s="34">
        <v>1758</v>
      </c>
    </row>
    <row r="115" spans="1:4" s="3" customFormat="1" ht="16.5">
      <c r="A115" s="33" t="s">
        <v>47</v>
      </c>
      <c r="B115" s="37">
        <v>23040</v>
      </c>
      <c r="C115" s="37"/>
      <c r="D115" s="37">
        <v>23040</v>
      </c>
    </row>
    <row r="116" spans="1:4" s="3" customFormat="1" ht="33">
      <c r="A116" s="33" t="s">
        <v>48</v>
      </c>
      <c r="B116" s="37">
        <v>9804</v>
      </c>
      <c r="C116" s="37"/>
      <c r="D116" s="37">
        <v>9804</v>
      </c>
    </row>
    <row r="117" spans="1:4" s="3" customFormat="1" ht="16.5">
      <c r="A117" s="33" t="s">
        <v>49</v>
      </c>
      <c r="B117" s="63">
        <f>4300-3116</f>
        <v>1184</v>
      </c>
      <c r="C117" s="63"/>
      <c r="D117" s="63">
        <f>4300-3116</f>
        <v>1184</v>
      </c>
    </row>
    <row r="118" spans="1:4" s="3" customFormat="1" ht="16.5">
      <c r="A118" s="33" t="s">
        <v>50</v>
      </c>
      <c r="B118" s="63">
        <v>13000</v>
      </c>
      <c r="C118" s="63"/>
      <c r="D118" s="63">
        <v>13000</v>
      </c>
    </row>
    <row r="119" spans="1:4" s="3" customFormat="1" ht="16.5">
      <c r="A119" s="33" t="s">
        <v>94</v>
      </c>
      <c r="B119" s="63">
        <v>65980</v>
      </c>
      <c r="C119" s="63"/>
      <c r="D119" s="63">
        <v>65980</v>
      </c>
    </row>
    <row r="120" spans="1:4" s="3" customFormat="1" ht="33">
      <c r="A120" s="33" t="s">
        <v>95</v>
      </c>
      <c r="B120" s="63">
        <v>16427</v>
      </c>
      <c r="C120" s="63"/>
      <c r="D120" s="63">
        <v>16427</v>
      </c>
    </row>
    <row r="121" spans="1:4" s="3" customFormat="1" ht="33">
      <c r="A121" s="38" t="s">
        <v>153</v>
      </c>
      <c r="B121" s="37">
        <v>200</v>
      </c>
      <c r="C121" s="37"/>
      <c r="D121" s="37">
        <v>200</v>
      </c>
    </row>
    <row r="122" spans="1:4" s="3" customFormat="1" ht="15.75">
      <c r="A122" s="83"/>
      <c r="B122" s="84"/>
      <c r="C122" s="84"/>
      <c r="D122" s="84"/>
    </row>
    <row r="123" spans="1:4" s="3" customFormat="1" ht="18" customHeight="1">
      <c r="A123" s="18" t="s">
        <v>13</v>
      </c>
      <c r="B123" s="19">
        <f>SUM(B124:B128)</f>
        <v>52891</v>
      </c>
      <c r="C123" s="19">
        <f t="shared" ref="C123:D123" si="5">SUM(C124:C128)</f>
        <v>0</v>
      </c>
      <c r="D123" s="19">
        <f t="shared" si="5"/>
        <v>52891</v>
      </c>
    </row>
    <row r="124" spans="1:4" s="3" customFormat="1" ht="33" customHeight="1">
      <c r="A124" s="38" t="s">
        <v>23</v>
      </c>
      <c r="B124" s="32">
        <v>8445</v>
      </c>
      <c r="C124" s="32"/>
      <c r="D124" s="32">
        <f>B124+C124</f>
        <v>8445</v>
      </c>
    </row>
    <row r="125" spans="1:4" s="3" customFormat="1" ht="99">
      <c r="A125" s="38" t="s">
        <v>22</v>
      </c>
      <c r="B125" s="32">
        <v>22761</v>
      </c>
      <c r="C125" s="32"/>
      <c r="D125" s="32">
        <f t="shared" ref="D125:D128" si="6">B125+C125</f>
        <v>22761</v>
      </c>
    </row>
    <row r="126" spans="1:4" s="3" customFormat="1" ht="33">
      <c r="A126" s="38" t="s">
        <v>74</v>
      </c>
      <c r="B126" s="32">
        <v>17585</v>
      </c>
      <c r="C126" s="32"/>
      <c r="D126" s="32">
        <f t="shared" si="6"/>
        <v>17585</v>
      </c>
    </row>
    <row r="127" spans="1:4" s="3" customFormat="1" ht="36" customHeight="1">
      <c r="A127" s="38" t="s">
        <v>21</v>
      </c>
      <c r="B127" s="32">
        <v>3000</v>
      </c>
      <c r="C127" s="32"/>
      <c r="D127" s="32">
        <f t="shared" si="6"/>
        <v>3000</v>
      </c>
    </row>
    <row r="128" spans="1:4" s="3" customFormat="1" ht="37.5" customHeight="1">
      <c r="A128" s="61" t="s">
        <v>144</v>
      </c>
      <c r="B128" s="62">
        <v>1100</v>
      </c>
      <c r="C128" s="62"/>
      <c r="D128" s="32">
        <f t="shared" si="6"/>
        <v>1100</v>
      </c>
    </row>
    <row r="129" spans="1:4" s="3" customFormat="1" ht="17.25" customHeight="1">
      <c r="A129" s="83"/>
      <c r="B129" s="84"/>
      <c r="C129" s="84"/>
      <c r="D129" s="84"/>
    </row>
    <row r="130" spans="1:4" s="3" customFormat="1" ht="19.5" customHeight="1">
      <c r="A130" s="20" t="s">
        <v>6</v>
      </c>
      <c r="B130" s="13">
        <f>SUM(B131:B146)</f>
        <v>384456</v>
      </c>
      <c r="C130" s="13">
        <f>SUM(C131:C146)</f>
        <v>0</v>
      </c>
      <c r="D130" s="13">
        <f>SUM(D131:D146)</f>
        <v>384456</v>
      </c>
    </row>
    <row r="131" spans="1:4" s="3" customFormat="1" ht="33">
      <c r="A131" s="39" t="s">
        <v>87</v>
      </c>
      <c r="B131" s="40">
        <v>2207</v>
      </c>
      <c r="C131" s="40"/>
      <c r="D131" s="40">
        <v>2207</v>
      </c>
    </row>
    <row r="132" spans="1:4" s="3" customFormat="1" ht="33">
      <c r="A132" s="39" t="s">
        <v>88</v>
      </c>
      <c r="B132" s="40">
        <v>27138</v>
      </c>
      <c r="C132" s="40"/>
      <c r="D132" s="40">
        <v>27138</v>
      </c>
    </row>
    <row r="133" spans="1:4" s="3" customFormat="1" ht="33">
      <c r="A133" s="38" t="s">
        <v>61</v>
      </c>
      <c r="B133" s="40">
        <v>16515</v>
      </c>
      <c r="C133" s="40"/>
      <c r="D133" s="40">
        <v>16515</v>
      </c>
    </row>
    <row r="134" spans="1:4" s="3" customFormat="1" ht="33">
      <c r="A134" s="38" t="s">
        <v>154</v>
      </c>
      <c r="B134" s="32">
        <v>2640</v>
      </c>
      <c r="C134" s="32"/>
      <c r="D134" s="32">
        <v>2640</v>
      </c>
    </row>
    <row r="135" spans="1:4" s="3" customFormat="1" ht="33">
      <c r="A135" s="38" t="s">
        <v>80</v>
      </c>
      <c r="B135" s="32">
        <v>7608</v>
      </c>
      <c r="C135" s="32"/>
      <c r="D135" s="32">
        <v>7608</v>
      </c>
    </row>
    <row r="136" spans="1:4" s="3" customFormat="1" ht="33">
      <c r="A136" s="38" t="s">
        <v>155</v>
      </c>
      <c r="B136" s="32">
        <v>12252</v>
      </c>
      <c r="C136" s="32"/>
      <c r="D136" s="32">
        <v>12252</v>
      </c>
    </row>
    <row r="137" spans="1:4" s="3" customFormat="1" ht="33">
      <c r="A137" s="38" t="s">
        <v>130</v>
      </c>
      <c r="B137" s="32">
        <v>41539</v>
      </c>
      <c r="C137" s="32"/>
      <c r="D137" s="32">
        <v>41539</v>
      </c>
    </row>
    <row r="138" spans="1:4" s="3" customFormat="1" ht="33">
      <c r="A138" s="38" t="s">
        <v>156</v>
      </c>
      <c r="B138" s="32">
        <v>104266</v>
      </c>
      <c r="C138" s="32"/>
      <c r="D138" s="32">
        <v>104266</v>
      </c>
    </row>
    <row r="139" spans="1:4" s="3" customFormat="1" ht="54" customHeight="1">
      <c r="A139" s="38" t="s">
        <v>157</v>
      </c>
      <c r="B139" s="32">
        <v>400</v>
      </c>
      <c r="C139" s="32"/>
      <c r="D139" s="32">
        <v>400</v>
      </c>
    </row>
    <row r="140" spans="1:4" s="4" customFormat="1" ht="53.25" customHeight="1">
      <c r="A140" s="38" t="s">
        <v>158</v>
      </c>
      <c r="B140" s="32">
        <v>47438</v>
      </c>
      <c r="C140" s="32"/>
      <c r="D140" s="32">
        <v>47438</v>
      </c>
    </row>
    <row r="141" spans="1:4" s="4" customFormat="1" ht="90" customHeight="1">
      <c r="A141" s="38" t="s">
        <v>159</v>
      </c>
      <c r="B141" s="32">
        <v>110956</v>
      </c>
      <c r="C141" s="32"/>
      <c r="D141" s="32">
        <v>110956</v>
      </c>
    </row>
    <row r="142" spans="1:4" s="4" customFormat="1" ht="16.5">
      <c r="A142" s="33" t="s">
        <v>96</v>
      </c>
      <c r="B142" s="55">
        <v>1650</v>
      </c>
      <c r="C142" s="55"/>
      <c r="D142" s="55">
        <v>1650</v>
      </c>
    </row>
    <row r="143" spans="1:4" s="4" customFormat="1" ht="33">
      <c r="A143" s="33" t="s">
        <v>97</v>
      </c>
      <c r="B143" s="55">
        <v>3815</v>
      </c>
      <c r="C143" s="55"/>
      <c r="D143" s="55">
        <v>3815</v>
      </c>
    </row>
    <row r="144" spans="1:4" s="4" customFormat="1" ht="33">
      <c r="A144" s="33" t="s">
        <v>99</v>
      </c>
      <c r="B144" s="55">
        <v>882</v>
      </c>
      <c r="C144" s="55"/>
      <c r="D144" s="55">
        <v>882</v>
      </c>
    </row>
    <row r="145" spans="1:4" s="4" customFormat="1" ht="33">
      <c r="A145" s="33" t="s">
        <v>100</v>
      </c>
      <c r="B145" s="55">
        <v>4500</v>
      </c>
      <c r="C145" s="55"/>
      <c r="D145" s="55">
        <v>4500</v>
      </c>
    </row>
    <row r="146" spans="1:4" s="4" customFormat="1" ht="16.5">
      <c r="A146" s="33" t="s">
        <v>98</v>
      </c>
      <c r="B146" s="55">
        <v>650</v>
      </c>
      <c r="C146" s="55"/>
      <c r="D146" s="55">
        <v>650</v>
      </c>
    </row>
    <row r="147" spans="1:4" s="7" customFormat="1" ht="17.25">
      <c r="A147" s="83"/>
      <c r="B147" s="84"/>
      <c r="C147" s="84"/>
      <c r="D147" s="84"/>
    </row>
    <row r="148" spans="1:4" s="3" customFormat="1" ht="18.75" customHeight="1">
      <c r="A148" s="21" t="s">
        <v>4</v>
      </c>
      <c r="B148" s="22">
        <f>SUM(B149:B164)</f>
        <v>171210</v>
      </c>
      <c r="C148" s="22">
        <f>SUM(C149:C164)</f>
        <v>0</v>
      </c>
      <c r="D148" s="22">
        <f>SUM(D149:D164)</f>
        <v>171210</v>
      </c>
    </row>
    <row r="149" spans="1:4" s="3" customFormat="1" ht="33">
      <c r="A149" s="23" t="s">
        <v>36</v>
      </c>
      <c r="B149" s="41">
        <f>11170-909</f>
        <v>10261</v>
      </c>
      <c r="C149" s="41"/>
      <c r="D149" s="41">
        <f>11170-909</f>
        <v>10261</v>
      </c>
    </row>
    <row r="150" spans="1:4" s="3" customFormat="1" ht="16.5">
      <c r="A150" s="42" t="s">
        <v>37</v>
      </c>
      <c r="B150" s="41">
        <v>9309</v>
      </c>
      <c r="C150" s="41"/>
      <c r="D150" s="41">
        <v>9309</v>
      </c>
    </row>
    <row r="151" spans="1:4" s="3" customFormat="1" ht="16.5">
      <c r="A151" s="43" t="s">
        <v>39</v>
      </c>
      <c r="B151" s="41">
        <f>3335-1514</f>
        <v>1821</v>
      </c>
      <c r="C151" s="41"/>
      <c r="D151" s="41">
        <f>3335-1514</f>
        <v>1821</v>
      </c>
    </row>
    <row r="152" spans="1:4" s="3" customFormat="1" ht="16.5">
      <c r="A152" s="42" t="s">
        <v>38</v>
      </c>
      <c r="B152" s="41">
        <v>300</v>
      </c>
      <c r="C152" s="41"/>
      <c r="D152" s="41">
        <v>300</v>
      </c>
    </row>
    <row r="153" spans="1:4" s="3" customFormat="1" ht="33">
      <c r="A153" s="44" t="s">
        <v>160</v>
      </c>
      <c r="B153" s="41">
        <v>3358</v>
      </c>
      <c r="C153" s="41"/>
      <c r="D153" s="41">
        <v>3358</v>
      </c>
    </row>
    <row r="154" spans="1:4" s="3" customFormat="1" ht="17.25" customHeight="1">
      <c r="A154" s="42" t="s">
        <v>161</v>
      </c>
      <c r="B154" s="41">
        <v>789</v>
      </c>
      <c r="C154" s="41"/>
      <c r="D154" s="41">
        <v>789</v>
      </c>
    </row>
    <row r="155" spans="1:4" s="3" customFormat="1" ht="16.5">
      <c r="A155" s="39" t="s">
        <v>164</v>
      </c>
      <c r="B155" s="41">
        <f>5922+9566</f>
        <v>15488</v>
      </c>
      <c r="C155" s="41"/>
      <c r="D155" s="41">
        <f>5922+9566</f>
        <v>15488</v>
      </c>
    </row>
    <row r="156" spans="1:4" s="3" customFormat="1" ht="17.45" customHeight="1">
      <c r="A156" s="39" t="s">
        <v>40</v>
      </c>
      <c r="B156" s="41">
        <v>212</v>
      </c>
      <c r="C156" s="41"/>
      <c r="D156" s="41">
        <v>212</v>
      </c>
    </row>
    <row r="157" spans="1:4" s="3" customFormat="1" ht="16.5">
      <c r="A157" s="44" t="s">
        <v>41</v>
      </c>
      <c r="B157" s="41">
        <f>21690+2000</f>
        <v>23690</v>
      </c>
      <c r="C157" s="41"/>
      <c r="D157" s="41">
        <f>21690+2000</f>
        <v>23690</v>
      </c>
    </row>
    <row r="158" spans="1:4" s="3" customFormat="1" ht="31.5" customHeight="1">
      <c r="A158" s="42" t="s">
        <v>121</v>
      </c>
      <c r="B158" s="41">
        <v>502</v>
      </c>
      <c r="C158" s="41"/>
      <c r="D158" s="41">
        <v>502</v>
      </c>
    </row>
    <row r="159" spans="1:4" s="3" customFormat="1" ht="33">
      <c r="A159" s="42" t="s">
        <v>122</v>
      </c>
      <c r="B159" s="41">
        <v>49202</v>
      </c>
      <c r="C159" s="41"/>
      <c r="D159" s="41">
        <v>49202</v>
      </c>
    </row>
    <row r="160" spans="1:4" s="3" customFormat="1" ht="16.5">
      <c r="A160" s="79" t="s">
        <v>141</v>
      </c>
      <c r="B160" s="53">
        <v>35927</v>
      </c>
      <c r="C160" s="53"/>
      <c r="D160" s="53">
        <v>35927</v>
      </c>
    </row>
    <row r="161" spans="1:4" s="3" customFormat="1" ht="16.5">
      <c r="A161" s="79" t="s">
        <v>142</v>
      </c>
      <c r="B161" s="54">
        <v>9148</v>
      </c>
      <c r="C161" s="54"/>
      <c r="D161" s="54">
        <v>9148</v>
      </c>
    </row>
    <row r="162" spans="1:4" s="3" customFormat="1" ht="33">
      <c r="A162" s="79" t="s">
        <v>143</v>
      </c>
      <c r="B162" s="54">
        <v>5029</v>
      </c>
      <c r="C162" s="54"/>
      <c r="D162" s="54">
        <v>5029</v>
      </c>
    </row>
    <row r="163" spans="1:4" s="3" customFormat="1" ht="16.5">
      <c r="A163" s="79" t="s">
        <v>166</v>
      </c>
      <c r="B163" s="54">
        <v>5000</v>
      </c>
      <c r="C163" s="54"/>
      <c r="D163" s="54">
        <v>5000</v>
      </c>
    </row>
    <row r="164" spans="1:4" s="3" customFormat="1" ht="16.5">
      <c r="A164" s="79" t="s">
        <v>165</v>
      </c>
      <c r="B164" s="54">
        <v>1174</v>
      </c>
      <c r="C164" s="54"/>
      <c r="D164" s="54">
        <v>1174</v>
      </c>
    </row>
    <row r="165" spans="1:4" ht="13.5" customHeight="1">
      <c r="A165" s="89"/>
      <c r="B165" s="90"/>
      <c r="C165" s="90"/>
      <c r="D165" s="90"/>
    </row>
    <row r="166" spans="1:4" s="9" customFormat="1" ht="24.75" customHeight="1">
      <c r="A166" s="18" t="s">
        <v>5</v>
      </c>
      <c r="B166" s="19">
        <f>SUM(B167:B171)</f>
        <v>10521</v>
      </c>
      <c r="C166" s="19">
        <f>SUM(C167:C171)</f>
        <v>0</v>
      </c>
      <c r="D166" s="19">
        <f>SUM(D167:D171)</f>
        <v>10521</v>
      </c>
    </row>
    <row r="167" spans="1:4" ht="19.5" customHeight="1">
      <c r="A167" s="38" t="s">
        <v>58</v>
      </c>
      <c r="B167" s="32">
        <v>4000</v>
      </c>
      <c r="C167" s="32"/>
      <c r="D167" s="32">
        <v>4000</v>
      </c>
    </row>
    <row r="168" spans="1:4" ht="15.75" customHeight="1">
      <c r="A168" s="38" t="s">
        <v>59</v>
      </c>
      <c r="B168" s="32">
        <v>3500</v>
      </c>
      <c r="C168" s="32"/>
      <c r="D168" s="32">
        <v>3500</v>
      </c>
    </row>
    <row r="169" spans="1:4" ht="33">
      <c r="A169" s="38" t="s">
        <v>89</v>
      </c>
      <c r="B169" s="32">
        <v>1129</v>
      </c>
      <c r="C169" s="32"/>
      <c r="D169" s="32">
        <v>1129</v>
      </c>
    </row>
    <row r="170" spans="1:4" ht="49.5">
      <c r="A170" s="38" t="s">
        <v>60</v>
      </c>
      <c r="B170" s="32">
        <v>909</v>
      </c>
      <c r="C170" s="32"/>
      <c r="D170" s="32">
        <v>909</v>
      </c>
    </row>
    <row r="171" spans="1:4" ht="33">
      <c r="A171" s="33" t="s">
        <v>93</v>
      </c>
      <c r="B171" s="55">
        <v>983</v>
      </c>
      <c r="C171" s="55"/>
      <c r="D171" s="55">
        <v>983</v>
      </c>
    </row>
    <row r="172" spans="1:4" ht="24.75" customHeight="1">
      <c r="A172" s="56" t="s">
        <v>8</v>
      </c>
      <c r="B172" s="57">
        <f>SUM(B173:B176)</f>
        <v>2310</v>
      </c>
      <c r="C172" s="57">
        <f>SUM(C173:C176)</f>
        <v>0</v>
      </c>
      <c r="D172" s="57">
        <f>SUM(D173:D176)</f>
        <v>2310</v>
      </c>
    </row>
    <row r="173" spans="1:4" ht="16.5">
      <c r="A173" s="58" t="s">
        <v>57</v>
      </c>
      <c r="B173" s="52">
        <v>816</v>
      </c>
      <c r="C173" s="52"/>
      <c r="D173" s="52">
        <v>816</v>
      </c>
    </row>
    <row r="174" spans="1:4" ht="16.5">
      <c r="A174" s="59" t="s">
        <v>55</v>
      </c>
      <c r="B174" s="52">
        <v>257</v>
      </c>
      <c r="C174" s="52"/>
      <c r="D174" s="52">
        <v>257</v>
      </c>
    </row>
    <row r="175" spans="1:4" ht="16.5">
      <c r="A175" s="59" t="s">
        <v>56</v>
      </c>
      <c r="B175" s="60">
        <f>25+1012</f>
        <v>1037</v>
      </c>
      <c r="C175" s="60"/>
      <c r="D175" s="60">
        <f>25+1012</f>
        <v>1037</v>
      </c>
    </row>
    <row r="176" spans="1:4" ht="35.25" customHeight="1">
      <c r="A176" s="59" t="s">
        <v>123</v>
      </c>
      <c r="B176" s="60">
        <v>200</v>
      </c>
      <c r="C176" s="60"/>
      <c r="D176" s="60">
        <v>200</v>
      </c>
    </row>
    <row r="177" spans="1:4" ht="13.5" customHeight="1">
      <c r="A177" s="91"/>
      <c r="B177" s="92"/>
      <c r="C177" s="92"/>
      <c r="D177" s="92"/>
    </row>
    <row r="178" spans="1:4" ht="18" customHeight="1">
      <c r="A178" s="18" t="s">
        <v>3</v>
      </c>
      <c r="B178" s="19">
        <f>SUM(B179:B182)</f>
        <v>1738</v>
      </c>
      <c r="C178" s="19">
        <f>SUM(C179:C182)</f>
        <v>0</v>
      </c>
      <c r="D178" s="19">
        <f>SUM(D179:D182)</f>
        <v>1738</v>
      </c>
    </row>
    <row r="179" spans="1:4" ht="20.25" customHeight="1">
      <c r="A179" s="23" t="s">
        <v>51</v>
      </c>
      <c r="B179" s="24">
        <v>88</v>
      </c>
      <c r="C179" s="24"/>
      <c r="D179" s="24">
        <v>88</v>
      </c>
    </row>
    <row r="180" spans="1:4" ht="65.25" customHeight="1">
      <c r="A180" s="23" t="s">
        <v>52</v>
      </c>
      <c r="B180" s="24">
        <v>500</v>
      </c>
      <c r="C180" s="24"/>
      <c r="D180" s="24">
        <v>500</v>
      </c>
    </row>
    <row r="181" spans="1:4" ht="16.5" customHeight="1">
      <c r="A181" s="23" t="s">
        <v>53</v>
      </c>
      <c r="B181" s="24">
        <v>150</v>
      </c>
      <c r="C181" s="24"/>
      <c r="D181" s="24">
        <v>150</v>
      </c>
    </row>
    <row r="182" spans="1:4" ht="50.25" customHeight="1">
      <c r="A182" s="38" t="s">
        <v>20</v>
      </c>
      <c r="B182" s="45">
        <v>1000</v>
      </c>
      <c r="C182" s="45"/>
      <c r="D182" s="45">
        <v>1000</v>
      </c>
    </row>
    <row r="183" spans="1:4" ht="17.25" customHeight="1">
      <c r="A183" s="93"/>
      <c r="B183" s="94"/>
      <c r="C183" s="94"/>
      <c r="D183" s="94"/>
    </row>
    <row r="184" spans="1:4" ht="33">
      <c r="A184" s="25" t="s">
        <v>12</v>
      </c>
      <c r="B184" s="19">
        <v>11651</v>
      </c>
      <c r="C184" s="19"/>
      <c r="D184" s="19">
        <v>11651</v>
      </c>
    </row>
    <row r="185" spans="1:4" ht="18.75">
      <c r="A185" s="26" t="s">
        <v>16</v>
      </c>
      <c r="B185" s="27">
        <f>B12+B50+B55+B69+B92+B107+B123+B130+B148+B166+B172+B178+B184</f>
        <v>1225608</v>
      </c>
      <c r="C185" s="27">
        <f>C12+C50+C55+C69+C92+C107+C123+C130+C148+C166+C172+C178+C184</f>
        <v>-523</v>
      </c>
      <c r="D185" s="27">
        <f>D12+D50+D55+D69+D92+D107+D123+D130+D148+D166+D172+D178+D184</f>
        <v>1225085</v>
      </c>
    </row>
  </sheetData>
  <customSheetViews>
    <customSheetView guid="{7EAD8C28-7D9C-4368-AEDF-5C173F03AE83}" showPageBreaks="1" fitToPage="1" printArea="1" hiddenRows="1" view="pageBreakPreview">
      <selection activeCell="A8" sqref="A8:B8"/>
      <pageMargins left="0.55118110236220474" right="0.31496062992125984" top="0.39370078740157483" bottom="0.31496062992125984" header="0.19685039370078741" footer="0.31496062992125984"/>
      <pageSetup paperSize="9" scale="63" fitToHeight="0" orientation="portrait" r:id="rId1"/>
      <headerFooter differentFirst="1">
        <oddHeader>&amp;C&amp;P</oddHeader>
      </headerFooter>
    </customSheetView>
    <customSheetView guid="{C2787407-F562-4D03-8970-D113AD41CB6E}" showPageBreaks="1" fitToPage="1" printArea="1" hiddenRows="1" hiddenColumns="1" view="pageBreakPreview" topLeftCell="A108">
      <selection activeCell="J124" sqref="J124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2"/>
      <headerFooter differentFirst="1">
        <oddHeader>&amp;C&amp;P</oddHeader>
      </headerFooter>
    </customSheetView>
    <customSheetView guid="{D8080F08-4EBA-444E-B185-9F4A881C8D97}" printArea="1" topLeftCell="A22">
      <selection activeCell="C18" sqref="C18"/>
      <pageMargins left="0.98425196850393704" right="0.39370078740157483" top="0.55118110236220474" bottom="0.31496062992125984" header="0.31496062992125984" footer="0.31496062992125984"/>
      <pageSetup paperSize="9" scale="21" orientation="portrait" r:id="rId3"/>
      <headerFooter differentFirst="1">
        <oddHeader>&amp;C&amp;P</oddHeader>
      </headerFooter>
    </customSheetView>
    <customSheetView guid="{C3983951-7771-4EF6-9FA5-26BFEBDFE478}" showPageBreaks="1" printArea="1" view="pageBreakPreview" topLeftCell="A122">
      <selection activeCell="B142" sqref="B142"/>
      <pageMargins left="0.65" right="0.39370078740157483" top="0.55118110236220474" bottom="0.31496062992125984" header="0.31496062992125984" footer="0.31496062992125984"/>
      <pageSetup paperSize="9" scale="75" orientation="portrait" r:id="rId4"/>
      <headerFooter differentFirst="1">
        <oddHeader>&amp;C&amp;P</oddHeader>
      </headerFooter>
    </customSheetView>
    <customSheetView guid="{CA868468-5F28-4D57-8281-DB2CFB777ABB}" showPageBreaks="1" fitToPage="1" printArea="1" hiddenRows="1" hiddenColumns="1" view="pageBreakPreview" topLeftCell="A133">
      <selection activeCell="A149" sqref="A149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5"/>
      <headerFooter differentFirst="1">
        <oddHeader>&amp;C&amp;P</oddHeader>
      </headerFooter>
    </customSheetView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6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7"/>
      <headerFooter differentFirst="1">
        <oddHeader>&amp;C&amp;P</oddHeader>
      </headerFooter>
    </customSheetView>
    <customSheetView guid="{C7094EE5-B36C-4632-AB1C-596D174E3E9E}" showPageBreaks="1" printArea="1" view="pageBreakPreview" topLeftCell="A101">
      <selection activeCell="B115" sqref="B11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9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10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11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12"/>
      <headerFooter differentFirst="1">
        <oddHeader>&amp;C&amp;P</oddHeader>
      </headerFooter>
    </customSheetView>
    <customSheetView guid="{06F30FBF-245C-499B-A109-615C7A065F8E}" showPageBreaks="1" printArea="1" topLeftCell="A34">
      <selection activeCell="E53" sqref="E53"/>
      <pageMargins left="0.98425196850393704" right="0.39370078740157483" top="0.55118110236220474" bottom="0.31496062992125984" header="0.31496062992125984" footer="0.31496062992125984"/>
      <pageSetup paperSize="9" scale="20" orientation="portrait" r:id="rId13"/>
      <headerFooter differentFirst="1">
        <oddHeader>&amp;C&amp;P</oddHeader>
      </headerFooter>
    </customSheetView>
    <customSheetView guid="{1303154D-B62E-4B85-A545-B377DDCA3A7D}" showPageBreaks="1" fitToPage="1" printArea="1" hiddenRows="1" hiddenColumns="1" view="pageBreakPreview" topLeftCell="A142">
      <selection activeCell="B146" sqref="B146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4"/>
      <headerFooter differentFirst="1">
        <oddHeader>&amp;C&amp;P</oddHeader>
      </headerFooter>
    </customSheetView>
    <customSheetView guid="{5DB146CE-74AD-4351-8174-D98473963132}" showPageBreaks="1" fitToPage="1" printArea="1" hiddenRows="1" hiddenColumns="1" view="pageBreakPreview" topLeftCell="A172">
      <selection activeCell="A152" sqref="A152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5"/>
      <headerFooter differentFirst="1">
        <oddHeader>&amp;C&amp;P</oddHeader>
      </headerFooter>
    </customSheetView>
  </customSheetViews>
  <mergeCells count="8">
    <mergeCell ref="B9:D9"/>
    <mergeCell ref="A8:B8"/>
    <mergeCell ref="A1:D1"/>
    <mergeCell ref="A2:D2"/>
    <mergeCell ref="A3:D3"/>
    <mergeCell ref="A5:D5"/>
    <mergeCell ref="A6:D6"/>
    <mergeCell ref="A7:D7"/>
  </mergeCells>
  <pageMargins left="0.55118110236220474" right="0.31496062992125984" top="0.39370078740157483" bottom="0.31496062992125984" header="0.19685039370078741" footer="0.31496062992125984"/>
  <pageSetup paperSize="9" scale="80" fitToHeight="0" orientation="portrait" r:id="rId16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liliya</cp:lastModifiedBy>
  <cp:lastPrinted>2022-01-12T12:38:44Z</cp:lastPrinted>
  <dcterms:created xsi:type="dcterms:W3CDTF">2016-11-29T09:53:06Z</dcterms:created>
  <dcterms:modified xsi:type="dcterms:W3CDTF">2022-01-12T12:38:47Z</dcterms:modified>
</cp:coreProperties>
</file>