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na.uv\Desktop\Дума\Заседание Думы 08.11.2023\ДЭР О проекте Плана развит. муниц. сектора экономики на 2024 год\"/>
    </mc:Choice>
  </mc:AlternateContent>
  <xr:revisionPtr revIDLastSave="0" documentId="8_{D5C317BF-E7C1-4FC0-9253-0548A8A50F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2" r:id="rId1"/>
  </sheets>
  <definedNames>
    <definedName name="_xlnm.Print_Titles" localSheetId="0">'Приложение 5'!$4:$6</definedName>
    <definedName name="_xlnm.Print_Area" localSheetId="0">'Приложение 5'!$A$1:$Z$66</definedName>
  </definedNames>
  <calcPr calcId="181029"/>
</workbook>
</file>

<file path=xl/calcChain.xml><?xml version="1.0" encoding="utf-8"?>
<calcChain xmlns="http://schemas.openxmlformats.org/spreadsheetml/2006/main">
  <c r="O56" i="2" l="1"/>
  <c r="O38" i="2"/>
  <c r="O29" i="2"/>
  <c r="D62" i="2" l="1"/>
  <c r="E62" i="2"/>
  <c r="F62" i="2"/>
  <c r="G62" i="2"/>
  <c r="H62" i="2"/>
  <c r="I62" i="2"/>
  <c r="J62" i="2"/>
  <c r="K62" i="2"/>
  <c r="L62" i="2"/>
  <c r="M62" i="2"/>
  <c r="N62" i="2"/>
  <c r="P62" i="2"/>
  <c r="Q62" i="2"/>
  <c r="R62" i="2"/>
  <c r="S62" i="2"/>
  <c r="T62" i="2"/>
  <c r="U62" i="2"/>
  <c r="C62" i="2"/>
  <c r="C57" i="2"/>
  <c r="C64" i="2"/>
  <c r="C63" i="2"/>
  <c r="V38" i="2" l="1"/>
  <c r="V37" i="2"/>
  <c r="N64" i="2" l="1"/>
  <c r="I64" i="2"/>
  <c r="S63" i="2" l="1"/>
  <c r="C23" i="2" l="1"/>
  <c r="C21" i="2"/>
  <c r="C22" i="2" l="1"/>
  <c r="C24" i="2"/>
  <c r="D32" i="2" l="1"/>
  <c r="E32" i="2"/>
  <c r="G32" i="2"/>
  <c r="H32" i="2"/>
  <c r="I32" i="2"/>
  <c r="J32" i="2"/>
  <c r="L32" i="2"/>
  <c r="N32" i="2"/>
  <c r="P32" i="2"/>
  <c r="Q32" i="2"/>
  <c r="R32" i="2"/>
  <c r="S32" i="2"/>
  <c r="T32" i="2"/>
  <c r="U32" i="2"/>
  <c r="W32" i="2"/>
  <c r="Y32" i="2"/>
  <c r="E30" i="2"/>
  <c r="E31" i="2" s="1"/>
  <c r="G30" i="2"/>
  <c r="G31" i="2" s="1"/>
  <c r="H30" i="2"/>
  <c r="H31" i="2" s="1"/>
  <c r="I30" i="2"/>
  <c r="I31" i="2" s="1"/>
  <c r="J30" i="2"/>
  <c r="J31" i="2" s="1"/>
  <c r="K30" i="2"/>
  <c r="K31" i="2" s="1"/>
  <c r="K32" i="2" s="1"/>
  <c r="K33" i="2" s="1"/>
  <c r="L30" i="2"/>
  <c r="L31" i="2" s="1"/>
  <c r="N30" i="2"/>
  <c r="N31" i="2" s="1"/>
  <c r="P30" i="2"/>
  <c r="P31" i="2" s="1"/>
  <c r="Q30" i="2"/>
  <c r="Q31" i="2" s="1"/>
  <c r="R30" i="2"/>
  <c r="R31" i="2" s="1"/>
  <c r="S30" i="2"/>
  <c r="S31" i="2" s="1"/>
  <c r="T30" i="2"/>
  <c r="T31" i="2" s="1"/>
  <c r="U30" i="2"/>
  <c r="X30" i="2"/>
  <c r="X31" i="2" s="1"/>
  <c r="Y30" i="2"/>
  <c r="Y31" i="2" s="1"/>
  <c r="Z30" i="2"/>
  <c r="Z31" i="2" s="1"/>
  <c r="D30" i="2"/>
  <c r="D31" i="2" s="1"/>
  <c r="U31" i="2" l="1"/>
  <c r="E64" i="2"/>
  <c r="H64" i="2"/>
  <c r="K64" i="2"/>
  <c r="L64" i="2"/>
  <c r="P64" i="2"/>
  <c r="Q64" i="2"/>
  <c r="R64" i="2"/>
  <c r="S64" i="2"/>
  <c r="T64" i="2"/>
  <c r="U64" i="2"/>
  <c r="D63" i="2"/>
  <c r="E63" i="2"/>
  <c r="G63" i="2"/>
  <c r="H63" i="2"/>
  <c r="I63" i="2"/>
  <c r="J63" i="2"/>
  <c r="K63" i="2"/>
  <c r="L63" i="2"/>
  <c r="P63" i="2"/>
  <c r="Q63" i="2"/>
  <c r="R63" i="2"/>
  <c r="T63" i="2"/>
  <c r="U63" i="2"/>
  <c r="V64" i="2" l="1"/>
  <c r="V63" i="2"/>
  <c r="V32" i="2" l="1"/>
  <c r="C32" i="2"/>
  <c r="W30" i="2"/>
  <c r="W31" i="2" s="1"/>
  <c r="V30" i="2"/>
  <c r="V31" i="2" s="1"/>
  <c r="O30" i="2"/>
  <c r="O31" i="2" s="1"/>
  <c r="M30" i="2"/>
  <c r="M31" i="2" s="1"/>
  <c r="F30" i="2"/>
  <c r="F31" i="2" l="1"/>
  <c r="O32" i="2"/>
  <c r="Z32" i="2"/>
  <c r="X32" i="2"/>
  <c r="F32" i="2"/>
  <c r="M32" i="2"/>
  <c r="J64" i="2"/>
  <c r="F63" i="2"/>
  <c r="C48" i="2" l="1"/>
  <c r="C33" i="2"/>
  <c r="Z59" i="2"/>
  <c r="Z60" i="2" s="1"/>
  <c r="Y59" i="2"/>
  <c r="Y60" i="2" s="1"/>
  <c r="X59" i="2"/>
  <c r="X60" i="2" s="1"/>
  <c r="W59" i="2"/>
  <c r="W60" i="2" s="1"/>
  <c r="U59" i="2"/>
  <c r="T59" i="2"/>
  <c r="T60" i="2" s="1"/>
  <c r="S59" i="2"/>
  <c r="S60" i="2" s="1"/>
  <c r="R59" i="2"/>
  <c r="R60" i="2" s="1"/>
  <c r="O59" i="2"/>
  <c r="O60" i="2" s="1"/>
  <c r="N59" i="2"/>
  <c r="N60" i="2" s="1"/>
  <c r="M59" i="2"/>
  <c r="M60" i="2" s="1"/>
  <c r="L59" i="2"/>
  <c r="L60" i="2" s="1"/>
  <c r="K59" i="2"/>
  <c r="H59" i="2"/>
  <c r="G59" i="2"/>
  <c r="G60" i="2" s="1"/>
  <c r="F59" i="2"/>
  <c r="F60" i="2" s="1"/>
  <c r="E59" i="2"/>
  <c r="D59" i="2"/>
  <c r="D60" i="2" s="1"/>
  <c r="C59" i="2"/>
  <c r="C60" i="2" s="1"/>
  <c r="Z57" i="2"/>
  <c r="Z58" i="2" s="1"/>
  <c r="Y57" i="2"/>
  <c r="Y58" i="2" s="1"/>
  <c r="X57" i="2"/>
  <c r="X58" i="2" s="1"/>
  <c r="W57" i="2"/>
  <c r="W58" i="2" s="1"/>
  <c r="V57" i="2"/>
  <c r="V58" i="2" s="1"/>
  <c r="U57" i="2"/>
  <c r="T57" i="2"/>
  <c r="T58" i="2" s="1"/>
  <c r="S57" i="2"/>
  <c r="S58" i="2" s="1"/>
  <c r="R57" i="2"/>
  <c r="R58" i="2" s="1"/>
  <c r="O57" i="2"/>
  <c r="N57" i="2"/>
  <c r="N58" i="2" s="1"/>
  <c r="M57" i="2"/>
  <c r="M58" i="2" s="1"/>
  <c r="L57" i="2"/>
  <c r="L58" i="2" s="1"/>
  <c r="K57" i="2"/>
  <c r="J57" i="2"/>
  <c r="I57" i="2"/>
  <c r="H57" i="2"/>
  <c r="H58" i="2" s="1"/>
  <c r="G57" i="2"/>
  <c r="G58" i="2" s="1"/>
  <c r="F57" i="2"/>
  <c r="F58" i="2" s="1"/>
  <c r="E57" i="2"/>
  <c r="E58" i="2" s="1"/>
  <c r="D57" i="2"/>
  <c r="D58" i="2" s="1"/>
  <c r="C58" i="2"/>
  <c r="V59" i="2"/>
  <c r="V60" i="2" s="1"/>
  <c r="Z50" i="2"/>
  <c r="Z51" i="2" s="1"/>
  <c r="Y50" i="2"/>
  <c r="Y51" i="2" s="1"/>
  <c r="X50" i="2"/>
  <c r="X51" i="2" s="1"/>
  <c r="W50" i="2"/>
  <c r="W51" i="2" s="1"/>
  <c r="U50" i="2"/>
  <c r="T50" i="2"/>
  <c r="T51" i="2" s="1"/>
  <c r="S50" i="2"/>
  <c r="S51" i="2" s="1"/>
  <c r="R50" i="2"/>
  <c r="R51" i="2" s="1"/>
  <c r="Q50" i="2"/>
  <c r="P50" i="2"/>
  <c r="O50" i="2"/>
  <c r="N50" i="2"/>
  <c r="N51" i="2" s="1"/>
  <c r="M50" i="2"/>
  <c r="M51" i="2" s="1"/>
  <c r="L50" i="2"/>
  <c r="L51" i="2" s="1"/>
  <c r="K50" i="2"/>
  <c r="J50" i="2"/>
  <c r="J51" i="2" s="1"/>
  <c r="I50" i="2"/>
  <c r="I51" i="2" s="1"/>
  <c r="H50" i="2"/>
  <c r="G50" i="2"/>
  <c r="G51" i="2" s="1"/>
  <c r="F50" i="2"/>
  <c r="F51" i="2" s="1"/>
  <c r="E50" i="2"/>
  <c r="D50" i="2"/>
  <c r="D51" i="2" s="1"/>
  <c r="C50" i="2"/>
  <c r="Z48" i="2"/>
  <c r="Z49" i="2" s="1"/>
  <c r="Y48" i="2"/>
  <c r="Y49" i="2" s="1"/>
  <c r="X48" i="2"/>
  <c r="X49" i="2" s="1"/>
  <c r="W48" i="2"/>
  <c r="W49" i="2" s="1"/>
  <c r="V48" i="2"/>
  <c r="V49" i="2" s="1"/>
  <c r="U48" i="2"/>
  <c r="T48" i="2"/>
  <c r="T49" i="2" s="1"/>
  <c r="S48" i="2"/>
  <c r="S49" i="2" s="1"/>
  <c r="R48" i="2"/>
  <c r="R49" i="2" s="1"/>
  <c r="Q48" i="2"/>
  <c r="P48" i="2"/>
  <c r="O48" i="2"/>
  <c r="N48" i="2"/>
  <c r="N49" i="2" s="1"/>
  <c r="L48" i="2"/>
  <c r="L49" i="2" s="1"/>
  <c r="K48" i="2"/>
  <c r="J48" i="2"/>
  <c r="J49" i="2" s="1"/>
  <c r="I48" i="2"/>
  <c r="I49" i="2" s="1"/>
  <c r="H48" i="2"/>
  <c r="G48" i="2"/>
  <c r="G49" i="2" s="1"/>
  <c r="F48" i="2"/>
  <c r="F49" i="2" s="1"/>
  <c r="E48" i="2"/>
  <c r="D48" i="2"/>
  <c r="D49" i="2" s="1"/>
  <c r="V50" i="2"/>
  <c r="V51" i="2" s="1"/>
  <c r="Z41" i="2"/>
  <c r="Z42" i="2" s="1"/>
  <c r="Y41" i="2"/>
  <c r="Y42" i="2" s="1"/>
  <c r="X41" i="2"/>
  <c r="X42" i="2" s="1"/>
  <c r="W41" i="2"/>
  <c r="W42" i="2" s="1"/>
  <c r="V41" i="2"/>
  <c r="V42" i="2" s="1"/>
  <c r="U41" i="2"/>
  <c r="T41" i="2"/>
  <c r="T42" i="2" s="1"/>
  <c r="S41" i="2"/>
  <c r="S42" i="2" s="1"/>
  <c r="R41" i="2"/>
  <c r="R42" i="2" s="1"/>
  <c r="Q41" i="2"/>
  <c r="P41" i="2"/>
  <c r="P42" i="2" s="1"/>
  <c r="O41" i="2"/>
  <c r="O42" i="2" s="1"/>
  <c r="N41" i="2"/>
  <c r="N42" i="2" s="1"/>
  <c r="M41" i="2"/>
  <c r="M42" i="2" s="1"/>
  <c r="L41" i="2"/>
  <c r="L42" i="2" s="1"/>
  <c r="K41" i="2"/>
  <c r="J41" i="2"/>
  <c r="I41" i="2"/>
  <c r="I42" i="2" s="1"/>
  <c r="H41" i="2"/>
  <c r="G41" i="2"/>
  <c r="G42" i="2" s="1"/>
  <c r="F41" i="2"/>
  <c r="F42" i="2" s="1"/>
  <c r="E41" i="2"/>
  <c r="D41" i="2"/>
  <c r="D42" i="2" s="1"/>
  <c r="C41" i="2"/>
  <c r="Z39" i="2"/>
  <c r="Z40" i="2" s="1"/>
  <c r="Y39" i="2"/>
  <c r="Y40" i="2" s="1"/>
  <c r="X39" i="2"/>
  <c r="X40" i="2" s="1"/>
  <c r="W39" i="2"/>
  <c r="W40" i="2" s="1"/>
  <c r="V39" i="2"/>
  <c r="V40" i="2" s="1"/>
  <c r="U39" i="2"/>
  <c r="T39" i="2"/>
  <c r="T40" i="2" s="1"/>
  <c r="S39" i="2"/>
  <c r="S40" i="2" s="1"/>
  <c r="R39" i="2"/>
  <c r="R40" i="2" s="1"/>
  <c r="Q39" i="2"/>
  <c r="P39" i="2"/>
  <c r="O39" i="2"/>
  <c r="N39" i="2"/>
  <c r="N40" i="2" s="1"/>
  <c r="M39" i="2"/>
  <c r="M40" i="2" s="1"/>
  <c r="L39" i="2"/>
  <c r="L40" i="2" s="1"/>
  <c r="K39" i="2"/>
  <c r="J39" i="2"/>
  <c r="J40" i="2" s="1"/>
  <c r="I39" i="2"/>
  <c r="I40" i="2" s="1"/>
  <c r="H39" i="2"/>
  <c r="H42" i="2" s="1"/>
  <c r="G39" i="2"/>
  <c r="G40" i="2" s="1"/>
  <c r="F39" i="2"/>
  <c r="F40" i="2" s="1"/>
  <c r="E39" i="2"/>
  <c r="E42" i="2" s="1"/>
  <c r="D39" i="2"/>
  <c r="D40" i="2" s="1"/>
  <c r="C39" i="2"/>
  <c r="Z33" i="2"/>
  <c r="Y33" i="2"/>
  <c r="X33" i="2"/>
  <c r="W33" i="2"/>
  <c r="U33" i="2"/>
  <c r="T33" i="2"/>
  <c r="S33" i="2"/>
  <c r="R33" i="2"/>
  <c r="O33" i="2"/>
  <c r="N33" i="2"/>
  <c r="M33" i="2"/>
  <c r="L33" i="2"/>
  <c r="J33" i="2"/>
  <c r="I33" i="2"/>
  <c r="G33" i="2"/>
  <c r="F33" i="2"/>
  <c r="D33" i="2"/>
  <c r="V33" i="2"/>
  <c r="Z23" i="2"/>
  <c r="Z24" i="2" s="1"/>
  <c r="Y23" i="2"/>
  <c r="Y24" i="2" s="1"/>
  <c r="X23" i="2"/>
  <c r="X24" i="2" s="1"/>
  <c r="W23" i="2"/>
  <c r="W24" i="2" s="1"/>
  <c r="V23" i="2"/>
  <c r="V24" i="2" s="1"/>
  <c r="U23" i="2"/>
  <c r="T23" i="2"/>
  <c r="T24" i="2" s="1"/>
  <c r="S23" i="2"/>
  <c r="S24" i="2" s="1"/>
  <c r="R23" i="2"/>
  <c r="R24" i="2" s="1"/>
  <c r="Q23" i="2"/>
  <c r="P23" i="2"/>
  <c r="O23" i="2"/>
  <c r="N23" i="2"/>
  <c r="N24" i="2" s="1"/>
  <c r="M23" i="2"/>
  <c r="M24" i="2" s="1"/>
  <c r="L23" i="2"/>
  <c r="L24" i="2" s="1"/>
  <c r="K23" i="2"/>
  <c r="K24" i="2" s="1"/>
  <c r="J23" i="2"/>
  <c r="J24" i="2" s="1"/>
  <c r="I23" i="2"/>
  <c r="I24" i="2" s="1"/>
  <c r="H23" i="2"/>
  <c r="G23" i="2"/>
  <c r="G24" i="2" s="1"/>
  <c r="F23" i="2"/>
  <c r="E23" i="2"/>
  <c r="D23" i="2"/>
  <c r="D24" i="2" s="1"/>
  <c r="Z21" i="2"/>
  <c r="Z22" i="2" s="1"/>
  <c r="Y21" i="2"/>
  <c r="Y22" i="2" s="1"/>
  <c r="X21" i="2"/>
  <c r="X22" i="2" s="1"/>
  <c r="W21" i="2"/>
  <c r="W22" i="2" s="1"/>
  <c r="V21" i="2"/>
  <c r="V22" i="2" s="1"/>
  <c r="U21" i="2"/>
  <c r="T21" i="2"/>
  <c r="T22" i="2" s="1"/>
  <c r="S21" i="2"/>
  <c r="S22" i="2" s="1"/>
  <c r="R21" i="2"/>
  <c r="R22" i="2" s="1"/>
  <c r="Q21" i="2"/>
  <c r="P21" i="2"/>
  <c r="O21" i="2"/>
  <c r="N21" i="2"/>
  <c r="N22" i="2" s="1"/>
  <c r="M21" i="2"/>
  <c r="M22" i="2" s="1"/>
  <c r="L21" i="2"/>
  <c r="L22" i="2" s="1"/>
  <c r="K21" i="2"/>
  <c r="J21" i="2"/>
  <c r="J22" i="2" s="1"/>
  <c r="I21" i="2"/>
  <c r="I22" i="2" s="1"/>
  <c r="H21" i="2"/>
  <c r="G21" i="2"/>
  <c r="G22" i="2" s="1"/>
  <c r="F21" i="2"/>
  <c r="E21" i="2"/>
  <c r="D21" i="2"/>
  <c r="D22" i="2" s="1"/>
  <c r="Z15" i="2"/>
  <c r="Z16" i="2" s="1"/>
  <c r="Y15" i="2"/>
  <c r="Y16" i="2" s="1"/>
  <c r="X15" i="2"/>
  <c r="X16" i="2" s="1"/>
  <c r="W15" i="2"/>
  <c r="W16" i="2" s="1"/>
  <c r="V15" i="2"/>
  <c r="V16" i="2" s="1"/>
  <c r="U15" i="2"/>
  <c r="T15" i="2"/>
  <c r="T16" i="2" s="1"/>
  <c r="S15" i="2"/>
  <c r="S16" i="2" s="1"/>
  <c r="R15" i="2"/>
  <c r="R16" i="2" s="1"/>
  <c r="Q15" i="2"/>
  <c r="P15" i="2"/>
  <c r="O15" i="2"/>
  <c r="M15" i="2"/>
  <c r="M16" i="2" s="1"/>
  <c r="L15" i="2"/>
  <c r="L16" i="2" s="1"/>
  <c r="K15" i="2"/>
  <c r="J15" i="2"/>
  <c r="J16" i="2" s="1"/>
  <c r="I15" i="2"/>
  <c r="I16" i="2" s="1"/>
  <c r="H15" i="2"/>
  <c r="G15" i="2"/>
  <c r="G16" i="2" s="1"/>
  <c r="F15" i="2"/>
  <c r="F16" i="2" s="1"/>
  <c r="E15" i="2"/>
  <c r="D15" i="2"/>
  <c r="D16" i="2" s="1"/>
  <c r="C15" i="2"/>
  <c r="Z13" i="2"/>
  <c r="Z14" i="2" s="1"/>
  <c r="Y13" i="2"/>
  <c r="Y14" i="2" s="1"/>
  <c r="X13" i="2"/>
  <c r="X14" i="2" s="1"/>
  <c r="W13" i="2"/>
  <c r="W14" i="2" s="1"/>
  <c r="V13" i="2"/>
  <c r="V14" i="2" s="1"/>
  <c r="U13" i="2"/>
  <c r="T13" i="2"/>
  <c r="T14" i="2" s="1"/>
  <c r="S13" i="2"/>
  <c r="S14" i="2" s="1"/>
  <c r="R13" i="2"/>
  <c r="R14" i="2" s="1"/>
  <c r="Q13" i="2"/>
  <c r="P13" i="2"/>
  <c r="O13" i="2"/>
  <c r="M13" i="2"/>
  <c r="M14" i="2" s="1"/>
  <c r="L13" i="2"/>
  <c r="L14" i="2" s="1"/>
  <c r="K13" i="2"/>
  <c r="J13" i="2"/>
  <c r="J14" i="2" s="1"/>
  <c r="I13" i="2"/>
  <c r="I14" i="2" s="1"/>
  <c r="H13" i="2"/>
  <c r="G13" i="2"/>
  <c r="G14" i="2" s="1"/>
  <c r="F13" i="2"/>
  <c r="F14" i="2" s="1"/>
  <c r="E13" i="2"/>
  <c r="D13" i="2"/>
  <c r="D14" i="2" s="1"/>
  <c r="C13" i="2"/>
  <c r="U42" i="2" l="1"/>
  <c r="U14" i="2"/>
  <c r="U58" i="2"/>
  <c r="U60" i="2"/>
  <c r="U16" i="2"/>
  <c r="U40" i="2"/>
  <c r="U24" i="2"/>
  <c r="U22" i="2"/>
  <c r="U49" i="2"/>
  <c r="U51" i="2"/>
  <c r="C16" i="2"/>
  <c r="F24" i="2"/>
  <c r="F22" i="2"/>
  <c r="C51" i="2"/>
  <c r="C49" i="2"/>
  <c r="C14" i="2"/>
  <c r="C40" i="2"/>
  <c r="C42" i="2"/>
  <c r="M48" i="2"/>
  <c r="M49" i="2" s="1"/>
  <c r="I58" i="2"/>
  <c r="I59" i="2" s="1"/>
  <c r="I60" i="2" s="1"/>
  <c r="J58" i="2"/>
  <c r="J59" i="2" s="1"/>
  <c r="J60" i="2" s="1"/>
  <c r="K60" i="2"/>
  <c r="K58" i="2"/>
  <c r="N63" i="2"/>
  <c r="M63" i="2"/>
  <c r="V62" i="2"/>
  <c r="N15" i="2" l="1"/>
  <c r="N16" i="2" s="1"/>
  <c r="N13" i="2"/>
  <c r="N14" i="2" s="1"/>
  <c r="G64" i="2"/>
  <c r="F64" i="2" l="1"/>
  <c r="D64" i="2"/>
  <c r="M64" i="2"/>
  <c r="C30" i="2" l="1"/>
  <c r="C31" i="2" l="1"/>
</calcChain>
</file>

<file path=xl/sharedStrings.xml><?xml version="1.0" encoding="utf-8"?>
<sst xmlns="http://schemas.openxmlformats.org/spreadsheetml/2006/main" count="139" uniqueCount="87">
  <si>
    <t xml:space="preserve">Сведения о показателях финансово-хозяйственной деятельности муниципальных предприятий городского округа Тольятти </t>
  </si>
  <si>
    <t>№ п/п</t>
  </si>
  <si>
    <t>Наименование показателя</t>
  </si>
  <si>
    <t>Выручка</t>
  </si>
  <si>
    <t>Себестоимость</t>
  </si>
  <si>
    <t>Прочие доходы</t>
  </si>
  <si>
    <t>Прочие расходы</t>
  </si>
  <si>
    <t>Прибыль (убыток) до налогообложения</t>
  </si>
  <si>
    <t>Чистая прибыль (убыток)</t>
  </si>
  <si>
    <t>Инвестиции в основной капитал за счет собственных и привлеченных средств</t>
  </si>
  <si>
    <t>Субсидии на осуществление капитальных вложений</t>
  </si>
  <si>
    <t>Справочно</t>
  </si>
  <si>
    <t>всего</t>
  </si>
  <si>
    <t>в том числе:</t>
  </si>
  <si>
    <t>из них:</t>
  </si>
  <si>
    <t>Уставный фонд</t>
  </si>
  <si>
    <t>Чистые активы</t>
  </si>
  <si>
    <t>Основные средства (балансовая остаточная стоимость)</t>
  </si>
  <si>
    <t>по основной  деятельности</t>
  </si>
  <si>
    <t>по основной деятельности</t>
  </si>
  <si>
    <t>от сдачи имущества в аренду</t>
  </si>
  <si>
    <t>от продажи имущества</t>
  </si>
  <si>
    <t>на начало периода</t>
  </si>
  <si>
    <t>на конец периода</t>
  </si>
  <si>
    <t>коэффициент износа</t>
  </si>
  <si>
    <t>доля основных средств в общей сумме активов</t>
  </si>
  <si>
    <t>ДОРОЖНОЕ ХОЗЯЙСТВО И ТРАНСПОРТ</t>
  </si>
  <si>
    <t>1</t>
  </si>
  <si>
    <t>МП "Тольяттинское троллейбусное управление"</t>
  </si>
  <si>
    <t>1.1</t>
  </si>
  <si>
    <t>1.2</t>
  </si>
  <si>
    <t>1.3</t>
  </si>
  <si>
    <t>2</t>
  </si>
  <si>
    <t>МП "Тольяттинское пассажирское автотранспортное предприятие № 3"</t>
  </si>
  <si>
    <t>2.1</t>
  </si>
  <si>
    <t>2.2</t>
  </si>
  <si>
    <t>2.3</t>
  </si>
  <si>
    <t>ЖИЛИЩНО-КОММУНАЛЬНОЕ ХОЗЯЙСТВО</t>
  </si>
  <si>
    <t>3</t>
  </si>
  <si>
    <t>МУП "Спецкомбинат ритуальных услуг" г.о.Тольятти</t>
  </si>
  <si>
    <t>3.1</t>
  </si>
  <si>
    <t>3.2</t>
  </si>
  <si>
    <t>3.3</t>
  </si>
  <si>
    <t>4</t>
  </si>
  <si>
    <t>4.1</t>
  </si>
  <si>
    <t>4.2</t>
  </si>
  <si>
    <t>4.3</t>
  </si>
  <si>
    <t>УПРАВЛЕНИЕ МУНИЦИПАЛЬНЫМ ИМУЩЕСТВОМ</t>
  </si>
  <si>
    <t>5</t>
  </si>
  <si>
    <t>МП "Инвентаризатор"</t>
  </si>
  <si>
    <t>5.1</t>
  </si>
  <si>
    <t>5.2</t>
  </si>
  <si>
    <t>5.3</t>
  </si>
  <si>
    <t>ОБРАЗОВАНИЕ</t>
  </si>
  <si>
    <t>6</t>
  </si>
  <si>
    <t>МУП Пансионат "Звездный"</t>
  </si>
  <si>
    <t>6.1</t>
  </si>
  <si>
    <t>6.2</t>
  </si>
  <si>
    <t>6.3</t>
  </si>
  <si>
    <t>МП БО "Баня №1"</t>
  </si>
  <si>
    <t>ИТОГО по МП</t>
  </si>
  <si>
    <t>-</t>
  </si>
  <si>
    <t xml:space="preserve">ПОТРЕБИТЕЛЬСКИЙ РЫНОК </t>
  </si>
  <si>
    <t>_________________________</t>
  </si>
  <si>
    <t>по прочим услугам (работам)</t>
  </si>
  <si>
    <t>по прочим платным услугам (работам)</t>
  </si>
  <si>
    <t>Среднемесячная численность работников</t>
  </si>
  <si>
    <t>Средняя зарплата работников</t>
  </si>
  <si>
    <t>/тыс. руб., чел.,%/</t>
  </si>
  <si>
    <t>фактический показатели за 2022 год</t>
  </si>
  <si>
    <t>ожидаемый показатель за 2023 год</t>
  </si>
  <si>
    <t>плановый показатель на 2024 год</t>
  </si>
  <si>
    <t>ПРИЛОЖЕНИЕ № 5
к Плану развития муниципального сектора экономики
 городского округа Тольятти на 2024 год</t>
  </si>
  <si>
    <t>754</t>
  </si>
  <si>
    <t>0</t>
  </si>
  <si>
    <t>33</t>
  </si>
  <si>
    <t>0,04</t>
  </si>
  <si>
    <t>46,9</t>
  </si>
  <si>
    <t>отклонение план 2024 от факта 2022</t>
  </si>
  <si>
    <t>отклонение план 2024 от факта 2022,%</t>
  </si>
  <si>
    <t>отклонение план 2024 от ожидаемого факта 2023</t>
  </si>
  <si>
    <t>отклонение план 2024 от ожидаемого факта 2023,%</t>
  </si>
  <si>
    <t>0***</t>
  </si>
  <si>
    <t xml:space="preserve">Часть чистой прибыли, подлежащей перечислению                                                                                    в бюджет городского округа*  </t>
  </si>
  <si>
    <t>751**</t>
  </si>
  <si>
    <t xml:space="preserve">*Фактический показатель за 2022 год  "Часть чистой прибыли, подлежащей перечислению в бюджет городского округа" следует трактовать как часть чистой прибыли, перечисленная в 2022 году по итогам 2021 года;
ожидаемый показатель за 2023 год  "Часть чистой прибыли, подлежащей перечислению в бюджет городского округа" следует трактовать как часть чистой прибыли, ожидаемой к перечислению в 2023 году по итогам 2022 года;
плановый показатель на 2024 год  "Часть чистой прибыли, подлежащей перечислению в бюджет городского округа" следует трактовать как часть чистой прибыли, планируемая к перечислению в 2024 году по итогам 2023 года.
**Указана сумма фактически перечисленной части чистой прибыли от МУП "Спецкомбинат ритуальных услуг" г.о. Тольятти и МП "ТТУ" в бюджет городского округа Тольятти до принятия решения Думы городского округа Тольятти от 23.11.2022 №1419 «О внесении изменений в решение Думы городского округа Тольятти от 08.12.2021 № 1128 «О бюджете городского округа Тольятти на 2022 год и плановый период 2023 и 2024 годов» о перечислении части прибыли, полученной муниципальными предприятиями городского округа Тольятти по итогам работы за 2021 год, в размере 0 процентов. 
***Решение Думы городского округа Тольятти от 18.10.2023 №38 «О внесении изменений в решение Думы городского округа Тольятти от 23.11.2022 № 1418 «О бюджете городского округа Тольятти на 2023 год и плановый период 2024 и 2025 годов» о перечислении части прибыли, полученной муниципальными предприятиями городского округа Тольятти по итогам работы за 2022 год, в размере 0 процентов. </t>
  </si>
  <si>
    <t>Фонд оплаты труда, без начислений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</si>
</sst>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3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7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57"/>
      </patternFill>
    </fill>
    <fill>
      <patternFill patternType="solid">
        <fgColor indexed="22"/>
        <bgColor indexed="31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3" borderId="0" applyNumberFormat="0" applyBorder="0" applyAlignment="0" applyProtection="0"/>
    <xf numFmtId="0" fontId="19" fillId="6" borderId="0" applyNumberFormat="0" applyBorder="0" applyAlignment="0" applyProtection="0"/>
    <xf numFmtId="0" fontId="19" fillId="4" borderId="0" applyNumberFormat="0" applyBorder="0" applyAlignment="0" applyProtection="0"/>
    <xf numFmtId="0" fontId="19" fillId="3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3" borderId="0" applyNumberFormat="0" applyBorder="0" applyAlignment="0" applyProtection="0"/>
    <xf numFmtId="0" fontId="19" fillId="9" borderId="0" applyNumberFormat="0" applyBorder="0" applyAlignment="0" applyProtection="0"/>
    <xf numFmtId="0" fontId="19" fillId="4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10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9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9" borderId="0" applyNumberFormat="0" applyBorder="0" applyAlignment="0" applyProtection="0"/>
    <xf numFmtId="0" fontId="20" fillId="14" borderId="0" applyNumberFormat="0" applyBorder="0" applyAlignment="0" applyProtection="0"/>
    <xf numFmtId="0" fontId="21" fillId="4" borderId="15" applyNumberFormat="0" applyAlignment="0" applyProtection="0"/>
    <xf numFmtId="0" fontId="22" fillId="15" borderId="16" applyNumberFormat="0" applyAlignment="0" applyProtection="0"/>
    <xf numFmtId="0" fontId="23" fillId="15" borderId="15" applyNumberFormat="0" applyAlignment="0" applyProtection="0"/>
    <xf numFmtId="0" fontId="24" fillId="0" borderId="17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16" borderId="20" applyNumberFormat="0" applyAlignment="0" applyProtection="0"/>
    <xf numFmtId="0" fontId="29" fillId="0" borderId="0" applyNumberFormat="0" applyFill="0" applyBorder="0" applyAlignment="0" applyProtection="0"/>
    <xf numFmtId="0" fontId="30" fillId="8" borderId="0" applyNumberFormat="0" applyBorder="0" applyAlignment="0" applyProtection="0"/>
    <xf numFmtId="0" fontId="31" fillId="17" borderId="0" applyNumberFormat="0" applyBorder="0" applyAlignment="0" applyProtection="0"/>
    <xf numFmtId="0" fontId="32" fillId="0" borderId="0" applyNumberFormat="0" applyFill="0" applyBorder="0" applyAlignment="0" applyProtection="0"/>
    <xf numFmtId="0" fontId="18" fillId="5" borderId="21" applyNumberFormat="0" applyAlignment="0" applyProtection="0"/>
    <xf numFmtId="0" fontId="33" fillId="0" borderId="22" applyNumberFormat="0" applyFill="0" applyAlignment="0" applyProtection="0"/>
    <xf numFmtId="0" fontId="34" fillId="0" borderId="0" applyNumberFormat="0" applyFill="0" applyBorder="0" applyAlignment="0" applyProtection="0"/>
    <xf numFmtId="0" fontId="35" fillId="18" borderId="0" applyNumberFormat="0" applyBorder="0" applyAlignment="0" applyProtection="0"/>
  </cellStyleXfs>
  <cellXfs count="117">
    <xf numFmtId="0" fontId="0" fillId="0" borderId="0" xfId="0"/>
    <xf numFmtId="3" fontId="0" fillId="0" borderId="0" xfId="0" applyNumberFormat="1"/>
    <xf numFmtId="164" fontId="0" fillId="0" borderId="0" xfId="0" applyNumberFormat="1" applyAlignment="1">
      <alignment horizontal="center"/>
    </xf>
    <xf numFmtId="3" fontId="0" fillId="2" borderId="0" xfId="0" applyNumberFormat="1" applyFill="1"/>
    <xf numFmtId="0" fontId="0" fillId="2" borderId="0" xfId="0" applyFill="1"/>
    <xf numFmtId="0" fontId="2" fillId="0" borderId="0" xfId="0" applyFont="1"/>
    <xf numFmtId="49" fontId="3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 applyProtection="1">
      <alignment horizontal="center" vertical="center"/>
      <protection hidden="1"/>
    </xf>
    <xf numFmtId="4" fontId="8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2" fontId="8" fillId="0" borderId="3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0" fontId="2" fillId="2" borderId="0" xfId="0" applyFont="1" applyFill="1"/>
    <xf numFmtId="165" fontId="2" fillId="0" borderId="0" xfId="0" applyNumberFormat="1" applyFont="1"/>
    <xf numFmtId="0" fontId="2" fillId="0" borderId="3" xfId="0" applyFont="1" applyBorder="1"/>
    <xf numFmtId="3" fontId="2" fillId="0" borderId="0" xfId="0" applyNumberFormat="1" applyFont="1"/>
    <xf numFmtId="3" fontId="9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165" fontId="13" fillId="0" borderId="3" xfId="0" applyNumberFormat="1" applyFont="1" applyBorder="1" applyAlignment="1">
      <alignment horizontal="center" vertical="center"/>
    </xf>
    <xf numFmtId="3" fontId="11" fillId="0" borderId="0" xfId="0" applyNumberFormat="1" applyFont="1"/>
    <xf numFmtId="0" fontId="11" fillId="0" borderId="0" xfId="0" applyFont="1"/>
    <xf numFmtId="3" fontId="7" fillId="0" borderId="2" xfId="0" applyNumberFormat="1" applyFont="1" applyBorder="1" applyAlignment="1">
      <alignment vertical="center"/>
    </xf>
    <xf numFmtId="3" fontId="9" fillId="0" borderId="6" xfId="0" applyNumberFormat="1" applyFont="1" applyBorder="1" applyAlignment="1">
      <alignment vertical="center"/>
    </xf>
    <xf numFmtId="3" fontId="13" fillId="0" borderId="3" xfId="0" applyNumberFormat="1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49" fontId="2" fillId="0" borderId="8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3" fontId="9" fillId="0" borderId="9" xfId="0" applyNumberFormat="1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1" fillId="0" borderId="3" xfId="0" applyFont="1" applyBorder="1"/>
    <xf numFmtId="165" fontId="13" fillId="0" borderId="3" xfId="0" applyNumberFormat="1" applyFont="1" applyBorder="1" applyAlignment="1" applyProtection="1">
      <alignment horizontal="center" vertical="center"/>
      <protection hidden="1"/>
    </xf>
    <xf numFmtId="3" fontId="8" fillId="0" borderId="3" xfId="0" applyNumberFormat="1" applyFont="1" applyBorder="1" applyAlignment="1">
      <alignment horizontal="center" vertical="center" wrapText="1"/>
    </xf>
    <xf numFmtId="3" fontId="16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 applyProtection="1">
      <alignment horizontal="center" vertical="center"/>
      <protection hidden="1"/>
    </xf>
    <xf numFmtId="2" fontId="8" fillId="0" borderId="3" xfId="0" applyNumberFormat="1" applyFont="1" applyBorder="1" applyAlignment="1" applyProtection="1">
      <alignment horizontal="center" vertical="center"/>
      <protection hidden="1"/>
    </xf>
    <xf numFmtId="3" fontId="8" fillId="0" borderId="1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 applyProtection="1">
      <alignment horizontal="center" vertical="center"/>
      <protection locked="0"/>
    </xf>
    <xf numFmtId="3" fontId="13" fillId="0" borderId="6" xfId="0" applyNumberFormat="1" applyFont="1" applyBorder="1" applyAlignment="1">
      <alignment horizontal="center" vertical="center"/>
    </xf>
    <xf numFmtId="165" fontId="13" fillId="0" borderId="6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 applyProtection="1">
      <alignment horizontal="center" vertical="center"/>
      <protection hidden="1"/>
    </xf>
    <xf numFmtId="3" fontId="8" fillId="0" borderId="11" xfId="0" applyNumberFormat="1" applyFont="1" applyBorder="1" applyAlignment="1" applyProtection="1">
      <alignment horizontal="center" vertical="center"/>
      <protection hidden="1"/>
    </xf>
    <xf numFmtId="165" fontId="8" fillId="0" borderId="11" xfId="0" applyNumberFormat="1" applyFont="1" applyBorder="1" applyAlignment="1" applyProtection="1">
      <alignment horizontal="center" vertical="center"/>
      <protection hidden="1"/>
    </xf>
    <xf numFmtId="3" fontId="8" fillId="0" borderId="11" xfId="0" applyNumberFormat="1" applyFont="1" applyBorder="1" applyAlignment="1" applyProtection="1">
      <alignment horizontal="center" vertical="center"/>
      <protection locked="0"/>
    </xf>
    <xf numFmtId="4" fontId="8" fillId="0" borderId="11" xfId="0" applyNumberFormat="1" applyFont="1" applyBorder="1" applyAlignment="1" applyProtection="1">
      <alignment horizontal="center" vertical="center"/>
      <protection locked="0"/>
    </xf>
    <xf numFmtId="165" fontId="8" fillId="0" borderId="11" xfId="0" applyNumberFormat="1" applyFont="1" applyBorder="1" applyAlignment="1" applyProtection="1">
      <alignment horizontal="center" vertical="center"/>
      <protection locked="0"/>
    </xf>
    <xf numFmtId="4" fontId="8" fillId="0" borderId="11" xfId="0" applyNumberFormat="1" applyFont="1" applyBorder="1" applyAlignment="1" applyProtection="1">
      <alignment horizontal="center" vertical="center"/>
      <protection hidden="1"/>
    </xf>
    <xf numFmtId="165" fontId="8" fillId="0" borderId="12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 applyProtection="1">
      <alignment horizontal="center" vertical="center" wrapText="1"/>
      <protection hidden="1"/>
    </xf>
    <xf numFmtId="4" fontId="8" fillId="0" borderId="3" xfId="0" applyNumberFormat="1" applyFont="1" applyBorder="1" applyAlignment="1" applyProtection="1">
      <alignment horizontal="center" vertical="center"/>
      <protection hidden="1"/>
    </xf>
    <xf numFmtId="165" fontId="8" fillId="0" borderId="3" xfId="0" applyNumberFormat="1" applyFont="1" applyBorder="1" applyAlignment="1" applyProtection="1">
      <alignment horizontal="center" vertical="center"/>
      <protection locked="0"/>
    </xf>
    <xf numFmtId="3" fontId="8" fillId="2" borderId="3" xfId="0" applyNumberFormat="1" applyFont="1" applyFill="1" applyBorder="1" applyAlignment="1">
      <alignment horizontal="center" vertical="center"/>
    </xf>
    <xf numFmtId="3" fontId="8" fillId="2" borderId="11" xfId="7" applyNumberFormat="1" applyFont="1" applyFill="1" applyBorder="1" applyAlignment="1" applyProtection="1">
      <alignment horizontal="center" vertical="center"/>
      <protection hidden="1"/>
    </xf>
    <xf numFmtId="165" fontId="8" fillId="2" borderId="11" xfId="7" applyNumberFormat="1" applyFont="1" applyFill="1" applyBorder="1" applyAlignment="1" applyProtection="1">
      <alignment horizontal="center" vertical="center"/>
      <protection hidden="1"/>
    </xf>
    <xf numFmtId="3" fontId="8" fillId="2" borderId="11" xfId="7" applyNumberFormat="1" applyFont="1" applyFill="1" applyBorder="1" applyAlignment="1" applyProtection="1">
      <alignment horizontal="center" vertical="center"/>
      <protection locked="0"/>
    </xf>
    <xf numFmtId="4" fontId="8" fillId="2" borderId="11" xfId="7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/>
    <xf numFmtId="3" fontId="17" fillId="0" borderId="0" xfId="0" applyNumberFormat="1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6" fillId="0" borderId="3" xfId="0" applyFont="1" applyBorder="1" applyAlignment="1">
      <alignment horizontal="center" vertical="center" textRotation="90" wrapText="1"/>
    </xf>
    <xf numFmtId="3" fontId="36" fillId="0" borderId="3" xfId="0" applyNumberFormat="1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center" vertical="center" textRotation="90" wrapText="1"/>
    </xf>
    <xf numFmtId="49" fontId="2" fillId="0" borderId="0" xfId="0" applyNumberFormat="1" applyFont="1" applyAlignment="1">
      <alignment horizontal="center" vertical="center"/>
    </xf>
    <xf numFmtId="0" fontId="36" fillId="0" borderId="3" xfId="0" applyFont="1" applyBorder="1" applyAlignment="1">
      <alignment horizontal="center" textRotation="90"/>
    </xf>
    <xf numFmtId="0" fontId="36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/>
    </xf>
    <xf numFmtId="3" fontId="36" fillId="0" borderId="3" xfId="0" applyNumberFormat="1" applyFont="1" applyBorder="1" applyAlignment="1">
      <alignment horizontal="center" vertical="center" textRotation="90" wrapText="1"/>
    </xf>
    <xf numFmtId="0" fontId="36" fillId="2" borderId="3" xfId="0" applyFont="1" applyFill="1" applyBorder="1" applyAlignment="1">
      <alignment horizontal="center" vertical="center" textRotation="90" wrapText="1"/>
    </xf>
    <xf numFmtId="0" fontId="36" fillId="2" borderId="3" xfId="0" applyFont="1" applyFill="1" applyBorder="1" applyAlignment="1">
      <alignment horizontal="center" textRotation="90"/>
    </xf>
    <xf numFmtId="0" fontId="7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3" fontId="2" fillId="0" borderId="0" xfId="0" applyNumberFormat="1" applyFont="1" applyAlignment="1">
      <alignment horizontal="right" wrapText="1"/>
    </xf>
    <xf numFmtId="165" fontId="8" fillId="0" borderId="0" xfId="0" applyNumberFormat="1" applyFont="1" applyAlignment="1">
      <alignment horizontal="right" wrapText="1"/>
    </xf>
    <xf numFmtId="49" fontId="10" fillId="0" borderId="0" xfId="0" applyNumberFormat="1" applyFont="1" applyAlignment="1">
      <alignment horizontal="center"/>
    </xf>
    <xf numFmtId="0" fontId="4" fillId="0" borderId="9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</cellXfs>
  <cellStyles count="49">
    <cellStyle name="20% - Акцент1" xfId="8" xr:uid="{00000000-0005-0000-0000-000000000000}"/>
    <cellStyle name="20% - Акцент2" xfId="9" xr:uid="{00000000-0005-0000-0000-000001000000}"/>
    <cellStyle name="20% - Акцент3" xfId="10" xr:uid="{00000000-0005-0000-0000-000002000000}"/>
    <cellStyle name="20% - Акцент4" xfId="11" xr:uid="{00000000-0005-0000-0000-000003000000}"/>
    <cellStyle name="20% - Акцент5" xfId="12" xr:uid="{00000000-0005-0000-0000-000004000000}"/>
    <cellStyle name="20% - Акцент6" xfId="13" xr:uid="{00000000-0005-0000-0000-000005000000}"/>
    <cellStyle name="40% - Акцент1" xfId="14" xr:uid="{00000000-0005-0000-0000-000006000000}"/>
    <cellStyle name="40% - Акцент2" xfId="15" xr:uid="{00000000-0005-0000-0000-000007000000}"/>
    <cellStyle name="40% - Акцент3" xfId="16" xr:uid="{00000000-0005-0000-0000-000008000000}"/>
    <cellStyle name="40% - Акцент4" xfId="17" xr:uid="{00000000-0005-0000-0000-000009000000}"/>
    <cellStyle name="40% - Акцент5" xfId="18" xr:uid="{00000000-0005-0000-0000-00000A000000}"/>
    <cellStyle name="40% - Акцент6" xfId="19" xr:uid="{00000000-0005-0000-0000-00000B000000}"/>
    <cellStyle name="60% - Акцент1" xfId="20" xr:uid="{00000000-0005-0000-0000-00000C000000}"/>
    <cellStyle name="60% - Акцент2" xfId="21" xr:uid="{00000000-0005-0000-0000-00000D000000}"/>
    <cellStyle name="60% - Акцент3" xfId="22" xr:uid="{00000000-0005-0000-0000-00000E000000}"/>
    <cellStyle name="60% - Акцент4" xfId="23" xr:uid="{00000000-0005-0000-0000-00000F000000}"/>
    <cellStyle name="60% - Акцент5" xfId="24" xr:uid="{00000000-0005-0000-0000-000010000000}"/>
    <cellStyle name="60% - Акцент6" xfId="25" xr:uid="{00000000-0005-0000-0000-000011000000}"/>
    <cellStyle name="Excel Built-in Normal" xfId="1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0" xfId="2" xr:uid="{00000000-0005-0000-0000-000025000000}"/>
    <cellStyle name="Обычный 2" xfId="3" xr:uid="{00000000-0005-0000-0000-000026000000}"/>
    <cellStyle name="Обычный 3" xfId="4" xr:uid="{00000000-0005-0000-0000-000027000000}"/>
    <cellStyle name="Обычный 3 2" xfId="5" xr:uid="{00000000-0005-0000-0000-000028000000}"/>
    <cellStyle name="Обычный 4" xfId="7" xr:uid="{00000000-0005-0000-0000-000029000000}"/>
    <cellStyle name="Обычный 7" xfId="6" xr:uid="{00000000-0005-0000-0000-00002A000000}"/>
    <cellStyle name="Плохой 2" xfId="43" xr:uid="{00000000-0005-0000-0000-00002B000000}"/>
    <cellStyle name="Пояснение 2" xfId="44" xr:uid="{00000000-0005-0000-0000-00002C000000}"/>
    <cellStyle name="Примечание 2" xfId="45" xr:uid="{00000000-0005-0000-0000-00002D000000}"/>
    <cellStyle name="Связанная ячейка 2" xfId="46" xr:uid="{00000000-0005-0000-0000-00002E000000}"/>
    <cellStyle name="Текст предупреждения 2" xfId="47" xr:uid="{00000000-0005-0000-0000-00002F000000}"/>
    <cellStyle name="Хороший 2" xfId="48" xr:uid="{00000000-0005-0000-0000-000030000000}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4"/>
  </sheetPr>
  <dimension ref="A1:AU75"/>
  <sheetViews>
    <sheetView tabSelected="1" zoomScale="60" zoomScaleNormal="6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F17" sqref="AF17"/>
    </sheetView>
  </sheetViews>
  <sheetFormatPr defaultColWidth="9.140625" defaultRowHeight="12.75" x14ac:dyDescent="0.2"/>
  <cols>
    <col min="1" max="1" width="4.28515625" customWidth="1"/>
    <col min="2" max="2" width="50.140625" customWidth="1"/>
    <col min="3" max="3" width="15.85546875" style="1" customWidth="1"/>
    <col min="4" max="4" width="15.42578125" style="1" customWidth="1"/>
    <col min="5" max="5" width="11.7109375" style="1" customWidth="1"/>
    <col min="6" max="6" width="15.42578125" style="1" customWidth="1"/>
    <col min="7" max="7" width="15" style="2" customWidth="1"/>
    <col min="8" max="8" width="11.7109375" customWidth="1"/>
    <col min="9" max="10" width="12.7109375" customWidth="1"/>
    <col min="11" max="11" width="11.7109375" customWidth="1"/>
    <col min="12" max="12" width="12.7109375" customWidth="1"/>
    <col min="13" max="13" width="14.28515625" style="4" customWidth="1"/>
    <col min="14" max="16" width="12.7109375" customWidth="1"/>
    <col min="17" max="17" width="11.28515625" customWidth="1"/>
    <col min="18" max="19" width="12.7109375" style="1" customWidth="1"/>
    <col min="20" max="20" width="10.42578125" style="1" customWidth="1"/>
    <col min="21" max="21" width="12.7109375" style="1" customWidth="1"/>
    <col min="22" max="22" width="8.42578125" style="3" customWidth="1"/>
    <col min="23" max="25" width="12.7109375" style="1" customWidth="1"/>
    <col min="26" max="26" width="11.5703125" style="1" customWidth="1"/>
    <col min="27" max="27" width="11.42578125" customWidth="1"/>
    <col min="28" max="28" width="12" customWidth="1"/>
  </cols>
  <sheetData>
    <row r="1" spans="1:47" ht="74.25" customHeight="1" x14ac:dyDescent="0.3">
      <c r="C1" s="110"/>
      <c r="D1" s="110"/>
      <c r="E1" s="110"/>
      <c r="G1" s="1"/>
      <c r="H1" s="2"/>
      <c r="M1" s="3"/>
      <c r="R1" s="111" t="s">
        <v>72</v>
      </c>
      <c r="S1" s="111"/>
      <c r="T1" s="111"/>
      <c r="U1" s="111"/>
      <c r="V1" s="111"/>
      <c r="W1" s="111"/>
      <c r="X1" s="111"/>
      <c r="Y1" s="111"/>
      <c r="Z1" s="111"/>
    </row>
    <row r="2" spans="1:47" ht="26.25" customHeight="1" x14ac:dyDescent="0.3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</row>
    <row r="3" spans="1:47" ht="15.75" x14ac:dyDescent="0.25">
      <c r="C3"/>
      <c r="D3"/>
      <c r="F3"/>
      <c r="G3"/>
      <c r="S3"/>
      <c r="T3"/>
      <c r="U3"/>
      <c r="V3" s="4"/>
      <c r="W3" s="5"/>
      <c r="X3" s="113" t="s">
        <v>68</v>
      </c>
      <c r="Y3" s="113"/>
      <c r="Z3" s="113"/>
    </row>
    <row r="4" spans="1:47" s="47" customFormat="1" ht="37.5" customHeight="1" x14ac:dyDescent="0.25">
      <c r="A4" s="114" t="s">
        <v>1</v>
      </c>
      <c r="B4" s="116" t="s">
        <v>2</v>
      </c>
      <c r="C4" s="102" t="s">
        <v>3</v>
      </c>
      <c r="D4" s="102"/>
      <c r="E4" s="102"/>
      <c r="F4" s="102" t="s">
        <v>4</v>
      </c>
      <c r="G4" s="103"/>
      <c r="H4" s="103"/>
      <c r="I4" s="102" t="s">
        <v>5</v>
      </c>
      <c r="J4" s="102"/>
      <c r="K4" s="102"/>
      <c r="L4" s="99" t="s">
        <v>6</v>
      </c>
      <c r="M4" s="105" t="s">
        <v>7</v>
      </c>
      <c r="N4" s="99" t="s">
        <v>8</v>
      </c>
      <c r="O4" s="99" t="s">
        <v>83</v>
      </c>
      <c r="P4" s="99" t="s">
        <v>9</v>
      </c>
      <c r="Q4" s="99" t="s">
        <v>10</v>
      </c>
      <c r="R4" s="102" t="s">
        <v>11</v>
      </c>
      <c r="S4" s="102"/>
      <c r="T4" s="102"/>
      <c r="U4" s="102"/>
      <c r="V4" s="102"/>
      <c r="W4" s="102"/>
      <c r="X4" s="102"/>
      <c r="Y4" s="102"/>
      <c r="Z4" s="102"/>
    </row>
    <row r="5" spans="1:47" s="47" customFormat="1" ht="37.5" customHeight="1" x14ac:dyDescent="0.25">
      <c r="A5" s="115"/>
      <c r="B5" s="116"/>
      <c r="C5" s="99" t="s">
        <v>12</v>
      </c>
      <c r="D5" s="102" t="s">
        <v>13</v>
      </c>
      <c r="E5" s="102"/>
      <c r="F5" s="99" t="s">
        <v>12</v>
      </c>
      <c r="G5" s="102" t="s">
        <v>13</v>
      </c>
      <c r="H5" s="103"/>
      <c r="I5" s="104" t="s">
        <v>12</v>
      </c>
      <c r="J5" s="102" t="s">
        <v>14</v>
      </c>
      <c r="K5" s="103"/>
      <c r="L5" s="101"/>
      <c r="M5" s="106"/>
      <c r="N5" s="101"/>
      <c r="O5" s="99"/>
      <c r="P5" s="99"/>
      <c r="Q5" s="99"/>
      <c r="R5" s="99" t="s">
        <v>15</v>
      </c>
      <c r="S5" s="99" t="s">
        <v>16</v>
      </c>
      <c r="T5" s="99" t="s">
        <v>66</v>
      </c>
      <c r="U5" s="99" t="s">
        <v>86</v>
      </c>
      <c r="V5" s="105" t="s">
        <v>67</v>
      </c>
      <c r="W5" s="102" t="s">
        <v>17</v>
      </c>
      <c r="X5" s="102"/>
      <c r="Y5" s="102"/>
      <c r="Z5" s="102"/>
    </row>
    <row r="6" spans="1:47" s="47" customFormat="1" ht="129" customHeight="1" x14ac:dyDescent="0.25">
      <c r="A6" s="115"/>
      <c r="B6" s="116"/>
      <c r="C6" s="101"/>
      <c r="D6" s="92" t="s">
        <v>18</v>
      </c>
      <c r="E6" s="93" t="s">
        <v>64</v>
      </c>
      <c r="F6" s="101"/>
      <c r="G6" s="92" t="s">
        <v>19</v>
      </c>
      <c r="H6" s="92" t="s">
        <v>65</v>
      </c>
      <c r="I6" s="104"/>
      <c r="J6" s="93" t="s">
        <v>20</v>
      </c>
      <c r="K6" s="93" t="s">
        <v>21</v>
      </c>
      <c r="L6" s="101"/>
      <c r="M6" s="106"/>
      <c r="N6" s="101"/>
      <c r="O6" s="99"/>
      <c r="P6" s="99"/>
      <c r="Q6" s="99"/>
      <c r="R6" s="99"/>
      <c r="S6" s="99"/>
      <c r="T6" s="99"/>
      <c r="U6" s="99"/>
      <c r="V6" s="105"/>
      <c r="W6" s="92" t="s">
        <v>22</v>
      </c>
      <c r="X6" s="92" t="s">
        <v>23</v>
      </c>
      <c r="Y6" s="92" t="s">
        <v>24</v>
      </c>
      <c r="Z6" s="92" t="s">
        <v>25</v>
      </c>
    </row>
    <row r="7" spans="1:47" s="47" customFormat="1" ht="22.5" customHeight="1" x14ac:dyDescent="0.25">
      <c r="A7" s="48">
        <v>1</v>
      </c>
      <c r="B7" s="49">
        <v>2</v>
      </c>
      <c r="C7" s="50">
        <v>3</v>
      </c>
      <c r="D7" s="48">
        <v>4</v>
      </c>
      <c r="E7" s="48">
        <v>5</v>
      </c>
      <c r="F7" s="50">
        <v>6</v>
      </c>
      <c r="G7" s="48">
        <v>7</v>
      </c>
      <c r="H7" s="48">
        <v>8</v>
      </c>
      <c r="I7" s="50">
        <v>9</v>
      </c>
      <c r="J7" s="50">
        <v>10</v>
      </c>
      <c r="K7" s="50">
        <v>11</v>
      </c>
      <c r="L7" s="50">
        <v>12</v>
      </c>
      <c r="M7" s="51">
        <v>13</v>
      </c>
      <c r="N7" s="50">
        <v>14</v>
      </c>
      <c r="O7" s="50">
        <v>15</v>
      </c>
      <c r="P7" s="50">
        <v>16</v>
      </c>
      <c r="Q7" s="50">
        <v>17</v>
      </c>
      <c r="R7" s="48">
        <v>18</v>
      </c>
      <c r="S7" s="48">
        <v>19</v>
      </c>
      <c r="T7" s="48">
        <v>20</v>
      </c>
      <c r="U7" s="48">
        <v>21</v>
      </c>
      <c r="V7" s="52">
        <v>22</v>
      </c>
      <c r="W7" s="50">
        <v>23</v>
      </c>
      <c r="X7" s="50">
        <v>24</v>
      </c>
      <c r="Y7" s="50">
        <v>25</v>
      </c>
      <c r="Z7" s="50">
        <v>26</v>
      </c>
    </row>
    <row r="8" spans="1:47" s="21" customFormat="1" ht="28.5" customHeight="1" x14ac:dyDescent="0.2">
      <c r="A8" s="12"/>
      <c r="B8" s="107" t="s">
        <v>26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9"/>
    </row>
    <row r="9" spans="1:47" s="23" customFormat="1" ht="28.5" customHeight="1" x14ac:dyDescent="0.2">
      <c r="A9" s="41" t="s">
        <v>27</v>
      </c>
      <c r="B9" s="107" t="s">
        <v>33</v>
      </c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9"/>
      <c r="AA9" s="24"/>
      <c r="AB9" s="22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</row>
    <row r="10" spans="1:47" s="5" customFormat="1" ht="28.5" customHeight="1" x14ac:dyDescent="0.25">
      <c r="A10" s="40" t="s">
        <v>29</v>
      </c>
      <c r="B10" s="17" t="s">
        <v>69</v>
      </c>
      <c r="C10" s="60">
        <v>1140494.2</v>
      </c>
      <c r="D10" s="60">
        <v>892789</v>
      </c>
      <c r="E10" s="60">
        <v>0</v>
      </c>
      <c r="F10" s="60">
        <v>1167933.7</v>
      </c>
      <c r="G10" s="60">
        <v>1167933.7</v>
      </c>
      <c r="H10" s="60">
        <v>0</v>
      </c>
      <c r="I10" s="60">
        <v>97216.2</v>
      </c>
      <c r="J10" s="60">
        <v>7546.2</v>
      </c>
      <c r="K10" s="60">
        <v>0</v>
      </c>
      <c r="L10" s="60">
        <v>58086.5</v>
      </c>
      <c r="M10" s="61">
        <v>11690</v>
      </c>
      <c r="N10" s="61">
        <v>266.2</v>
      </c>
      <c r="O10" s="60">
        <v>0</v>
      </c>
      <c r="P10" s="60">
        <v>1455</v>
      </c>
      <c r="Q10" s="60">
        <v>0</v>
      </c>
      <c r="R10" s="60">
        <v>33577</v>
      </c>
      <c r="S10" s="60">
        <v>71412</v>
      </c>
      <c r="T10" s="60">
        <v>912</v>
      </c>
      <c r="U10" s="60">
        <v>415117.7</v>
      </c>
      <c r="V10" s="62">
        <v>37.9</v>
      </c>
      <c r="W10" s="60">
        <v>272335</v>
      </c>
      <c r="X10" s="60">
        <v>211264</v>
      </c>
      <c r="Y10" s="63">
        <v>0.62</v>
      </c>
      <c r="Z10" s="62">
        <v>52.2</v>
      </c>
      <c r="AA10" s="88"/>
      <c r="AB10" s="22"/>
    </row>
    <row r="11" spans="1:47" s="5" customFormat="1" ht="28.5" customHeight="1" x14ac:dyDescent="0.25">
      <c r="A11" s="40" t="s">
        <v>30</v>
      </c>
      <c r="B11" s="17" t="s">
        <v>70</v>
      </c>
      <c r="C11" s="61">
        <v>1178999.3</v>
      </c>
      <c r="D11" s="61">
        <v>1178999.3</v>
      </c>
      <c r="E11" s="61">
        <v>0</v>
      </c>
      <c r="F11" s="61">
        <v>1237460.5</v>
      </c>
      <c r="G11" s="61">
        <v>1237460.5</v>
      </c>
      <c r="H11" s="61">
        <v>0</v>
      </c>
      <c r="I11" s="61">
        <v>89263.4</v>
      </c>
      <c r="J11" s="61">
        <v>6825</v>
      </c>
      <c r="K11" s="61">
        <v>0</v>
      </c>
      <c r="L11" s="61">
        <v>34829.199999999997</v>
      </c>
      <c r="M11" s="61">
        <v>-4027</v>
      </c>
      <c r="N11" s="61">
        <v>-4027</v>
      </c>
      <c r="O11" s="60">
        <v>0</v>
      </c>
      <c r="P11" s="60">
        <v>1870</v>
      </c>
      <c r="Q11" s="60">
        <v>0</v>
      </c>
      <c r="R11" s="60">
        <v>33577</v>
      </c>
      <c r="S11" s="60">
        <v>64123</v>
      </c>
      <c r="T11" s="60">
        <v>887</v>
      </c>
      <c r="U11" s="60">
        <v>458916.6</v>
      </c>
      <c r="V11" s="62">
        <v>43.1</v>
      </c>
      <c r="W11" s="60">
        <v>211264</v>
      </c>
      <c r="X11" s="60">
        <v>176840</v>
      </c>
      <c r="Y11" s="63">
        <v>0.68</v>
      </c>
      <c r="Z11" s="62">
        <v>50.1</v>
      </c>
      <c r="AA11" s="88"/>
      <c r="AB11" s="22"/>
    </row>
    <row r="12" spans="1:47" s="5" customFormat="1" ht="28.5" customHeight="1" x14ac:dyDescent="0.25">
      <c r="A12" s="42" t="s">
        <v>31</v>
      </c>
      <c r="B12" s="17" t="s">
        <v>71</v>
      </c>
      <c r="C12" s="13">
        <v>1253883.8</v>
      </c>
      <c r="D12" s="13">
        <v>1253883.8</v>
      </c>
      <c r="E12" s="13">
        <v>0</v>
      </c>
      <c r="F12" s="13">
        <v>1336131</v>
      </c>
      <c r="G12" s="13">
        <v>1336131</v>
      </c>
      <c r="H12" s="13">
        <v>0</v>
      </c>
      <c r="I12" s="13">
        <v>95882.9</v>
      </c>
      <c r="J12" s="13">
        <v>7098</v>
      </c>
      <c r="K12" s="13">
        <v>0</v>
      </c>
      <c r="L12" s="13">
        <v>23341.5</v>
      </c>
      <c r="M12" s="83">
        <v>-9705.7999999999993</v>
      </c>
      <c r="N12" s="83">
        <v>-9705.7999999999993</v>
      </c>
      <c r="O12" s="13">
        <v>0</v>
      </c>
      <c r="P12" s="13">
        <v>2200</v>
      </c>
      <c r="Q12" s="13">
        <v>0</v>
      </c>
      <c r="R12" s="60">
        <v>33577</v>
      </c>
      <c r="S12" s="13">
        <v>59400</v>
      </c>
      <c r="T12" s="13">
        <v>907</v>
      </c>
      <c r="U12" s="13">
        <v>477275.3</v>
      </c>
      <c r="V12" s="14">
        <v>43.9</v>
      </c>
      <c r="W12" s="13">
        <v>176840</v>
      </c>
      <c r="X12" s="13">
        <v>182800</v>
      </c>
      <c r="Y12" s="16">
        <v>0.71</v>
      </c>
      <c r="Z12" s="14">
        <v>53.8</v>
      </c>
      <c r="AA12" s="88"/>
      <c r="AB12" s="22"/>
    </row>
    <row r="13" spans="1:47" s="32" customFormat="1" ht="28.5" hidden="1" customHeight="1" x14ac:dyDescent="0.25">
      <c r="A13" s="43"/>
      <c r="B13" s="29" t="s">
        <v>78</v>
      </c>
      <c r="C13" s="13">
        <f>C12-C10</f>
        <v>113389.60000000009</v>
      </c>
      <c r="D13" s="13">
        <f t="shared" ref="D13:Z13" si="0">D12-D10</f>
        <v>361094.80000000005</v>
      </c>
      <c r="E13" s="13">
        <f t="shared" si="0"/>
        <v>0</v>
      </c>
      <c r="F13" s="13">
        <f t="shared" si="0"/>
        <v>168197.30000000005</v>
      </c>
      <c r="G13" s="13">
        <f t="shared" si="0"/>
        <v>168197.30000000005</v>
      </c>
      <c r="H13" s="13">
        <f t="shared" si="0"/>
        <v>0</v>
      </c>
      <c r="I13" s="13">
        <f t="shared" si="0"/>
        <v>-1333.3000000000029</v>
      </c>
      <c r="J13" s="13">
        <f t="shared" si="0"/>
        <v>-448.19999999999982</v>
      </c>
      <c r="K13" s="13">
        <f t="shared" si="0"/>
        <v>0</v>
      </c>
      <c r="L13" s="13">
        <f t="shared" si="0"/>
        <v>-34745</v>
      </c>
      <c r="M13" s="13">
        <f t="shared" si="0"/>
        <v>-21395.8</v>
      </c>
      <c r="N13" s="13">
        <f t="shared" si="0"/>
        <v>-9972</v>
      </c>
      <c r="O13" s="13">
        <f t="shared" si="0"/>
        <v>0</v>
      </c>
      <c r="P13" s="13">
        <f t="shared" si="0"/>
        <v>745</v>
      </c>
      <c r="Q13" s="13">
        <f t="shared" si="0"/>
        <v>0</v>
      </c>
      <c r="R13" s="15">
        <f t="shared" si="0"/>
        <v>0</v>
      </c>
      <c r="S13" s="13">
        <f t="shared" si="0"/>
        <v>-12012</v>
      </c>
      <c r="T13" s="13">
        <f t="shared" si="0"/>
        <v>-5</v>
      </c>
      <c r="U13" s="13">
        <f t="shared" si="0"/>
        <v>62157.599999999977</v>
      </c>
      <c r="V13" s="14">
        <f t="shared" si="0"/>
        <v>6</v>
      </c>
      <c r="W13" s="13">
        <f t="shared" si="0"/>
        <v>-95495</v>
      </c>
      <c r="X13" s="13">
        <f t="shared" si="0"/>
        <v>-28464</v>
      </c>
      <c r="Y13" s="18">
        <f t="shared" si="0"/>
        <v>8.9999999999999969E-2</v>
      </c>
      <c r="Z13" s="18">
        <f t="shared" si="0"/>
        <v>1.5999999999999943</v>
      </c>
      <c r="AA13" s="88"/>
      <c r="AB13" s="22"/>
    </row>
    <row r="14" spans="1:47" s="32" customFormat="1" ht="28.5" hidden="1" customHeight="1" x14ac:dyDescent="0.25">
      <c r="A14" s="43"/>
      <c r="B14" s="29" t="s">
        <v>79</v>
      </c>
      <c r="C14" s="30">
        <f>(C13*100)/C10</f>
        <v>9.9421461327905121</v>
      </c>
      <c r="D14" s="30">
        <f>(D13*100)/D10</f>
        <v>40.44570441616105</v>
      </c>
      <c r="E14" s="30">
        <v>0</v>
      </c>
      <c r="F14" s="30">
        <f>(F13*100)/F10</f>
        <v>14.401271236543653</v>
      </c>
      <c r="G14" s="30">
        <f>(G13*100)/G10</f>
        <v>14.401271236543653</v>
      </c>
      <c r="H14" s="30">
        <v>0</v>
      </c>
      <c r="I14" s="30">
        <f>(I13*100)/I10</f>
        <v>-1.371479239056868</v>
      </c>
      <c r="J14" s="30">
        <f>(J13*100)/J10</f>
        <v>-5.9394132145980745</v>
      </c>
      <c r="K14" s="30">
        <v>0</v>
      </c>
      <c r="L14" s="30">
        <f>(L13*100)/L10</f>
        <v>-59.815964122472522</v>
      </c>
      <c r="M14" s="30">
        <f>(M13*100)/M10</f>
        <v>-183.02651839178785</v>
      </c>
      <c r="N14" s="30">
        <f>(N13*100)/N10</f>
        <v>-3746.055597295267</v>
      </c>
      <c r="O14" s="30">
        <v>0</v>
      </c>
      <c r="P14" s="30">
        <v>0</v>
      </c>
      <c r="Q14" s="30">
        <v>0</v>
      </c>
      <c r="R14" s="59">
        <f t="shared" ref="R14:Z14" si="1">(R13*100)/R10</f>
        <v>0</v>
      </c>
      <c r="S14" s="30">
        <f t="shared" si="1"/>
        <v>-16.820702402957487</v>
      </c>
      <c r="T14" s="30">
        <f t="shared" si="1"/>
        <v>-0.54824561403508776</v>
      </c>
      <c r="U14" s="30">
        <f t="shared" si="1"/>
        <v>14.973488242009431</v>
      </c>
      <c r="V14" s="30">
        <f t="shared" si="1"/>
        <v>15.831134564643801</v>
      </c>
      <c r="W14" s="30">
        <f t="shared" si="1"/>
        <v>-35.065268878403437</v>
      </c>
      <c r="X14" s="30">
        <f t="shared" si="1"/>
        <v>-13.473189942441685</v>
      </c>
      <c r="Y14" s="30">
        <f t="shared" si="1"/>
        <v>14.516129032258059</v>
      </c>
      <c r="Z14" s="30">
        <f t="shared" si="1"/>
        <v>3.0651340996168472</v>
      </c>
      <c r="AA14" s="88"/>
      <c r="AB14" s="22"/>
    </row>
    <row r="15" spans="1:47" s="32" customFormat="1" ht="34.5" hidden="1" customHeight="1" x14ac:dyDescent="0.25">
      <c r="A15" s="43"/>
      <c r="B15" s="29" t="s">
        <v>80</v>
      </c>
      <c r="C15" s="13">
        <f>C12-C11</f>
        <v>74884.5</v>
      </c>
      <c r="D15" s="13">
        <f t="shared" ref="D15:Z15" si="2">D12-D11</f>
        <v>74884.5</v>
      </c>
      <c r="E15" s="13">
        <f t="shared" si="2"/>
        <v>0</v>
      </c>
      <c r="F15" s="13">
        <f t="shared" si="2"/>
        <v>98670.5</v>
      </c>
      <c r="G15" s="13">
        <f t="shared" si="2"/>
        <v>98670.5</v>
      </c>
      <c r="H15" s="13">
        <f t="shared" si="2"/>
        <v>0</v>
      </c>
      <c r="I15" s="13">
        <f t="shared" si="2"/>
        <v>6619.5</v>
      </c>
      <c r="J15" s="13">
        <f t="shared" si="2"/>
        <v>273</v>
      </c>
      <c r="K15" s="13">
        <f t="shared" si="2"/>
        <v>0</v>
      </c>
      <c r="L15" s="13">
        <f t="shared" si="2"/>
        <v>-11487.699999999997</v>
      </c>
      <c r="M15" s="13">
        <f t="shared" si="2"/>
        <v>-5678.7999999999993</v>
      </c>
      <c r="N15" s="13">
        <f t="shared" si="2"/>
        <v>-5678.7999999999993</v>
      </c>
      <c r="O15" s="13">
        <f t="shared" si="2"/>
        <v>0</v>
      </c>
      <c r="P15" s="13">
        <f t="shared" si="2"/>
        <v>330</v>
      </c>
      <c r="Q15" s="13">
        <f t="shared" si="2"/>
        <v>0</v>
      </c>
      <c r="R15" s="15">
        <f t="shared" si="2"/>
        <v>0</v>
      </c>
      <c r="S15" s="13">
        <f t="shared" si="2"/>
        <v>-4723</v>
      </c>
      <c r="T15" s="13">
        <f t="shared" si="2"/>
        <v>20</v>
      </c>
      <c r="U15" s="13">
        <f t="shared" si="2"/>
        <v>18358.700000000012</v>
      </c>
      <c r="V15" s="14">
        <f t="shared" si="2"/>
        <v>0.79999999999999716</v>
      </c>
      <c r="W15" s="13">
        <f t="shared" si="2"/>
        <v>-34424</v>
      </c>
      <c r="X15" s="13">
        <f t="shared" si="2"/>
        <v>5960</v>
      </c>
      <c r="Y15" s="18">
        <f t="shared" si="2"/>
        <v>2.9999999999999916E-2</v>
      </c>
      <c r="Z15" s="18">
        <f t="shared" si="2"/>
        <v>3.6999999999999957</v>
      </c>
      <c r="AA15" s="88"/>
      <c r="AB15" s="22"/>
    </row>
    <row r="16" spans="1:47" s="32" customFormat="1" ht="36" hidden="1" customHeight="1" x14ac:dyDescent="0.25">
      <c r="A16" s="43"/>
      <c r="B16" s="29" t="s">
        <v>81</v>
      </c>
      <c r="C16" s="30">
        <f>(C15*100)/C11</f>
        <v>6.3515304886101287</v>
      </c>
      <c r="D16" s="30">
        <f>(D15*100)/D11</f>
        <v>6.3515304886101287</v>
      </c>
      <c r="E16" s="30">
        <v>0</v>
      </c>
      <c r="F16" s="30">
        <f>(F15*100)/F11</f>
        <v>7.9736282491441139</v>
      </c>
      <c r="G16" s="30">
        <f>(G15*100)/G11</f>
        <v>7.9736282491441139</v>
      </c>
      <c r="H16" s="30">
        <v>0</v>
      </c>
      <c r="I16" s="30">
        <f t="shared" ref="I16:N16" si="3">(I15*100)/I11</f>
        <v>7.4156933300770538</v>
      </c>
      <c r="J16" s="30">
        <f t="shared" si="3"/>
        <v>4</v>
      </c>
      <c r="K16" s="30">
        <v>0</v>
      </c>
      <c r="L16" s="30">
        <f t="shared" si="3"/>
        <v>-32.982956829327115</v>
      </c>
      <c r="M16" s="30">
        <f t="shared" si="3"/>
        <v>141.01812763844049</v>
      </c>
      <c r="N16" s="30">
        <f t="shared" si="3"/>
        <v>141.01812763844049</v>
      </c>
      <c r="O16" s="30">
        <v>0</v>
      </c>
      <c r="P16" s="30">
        <v>0</v>
      </c>
      <c r="Q16" s="30">
        <v>0</v>
      </c>
      <c r="R16" s="59">
        <f t="shared" ref="R16:Z16" si="4">(R15*100)/R11</f>
        <v>0</v>
      </c>
      <c r="S16" s="30">
        <f t="shared" si="4"/>
        <v>-7.3655318684403408</v>
      </c>
      <c r="T16" s="30">
        <f t="shared" si="4"/>
        <v>2.254791431792559</v>
      </c>
      <c r="U16" s="30">
        <f t="shared" si="4"/>
        <v>4.0004436535963208</v>
      </c>
      <c r="V16" s="30">
        <f t="shared" si="4"/>
        <v>1.8561484918793436</v>
      </c>
      <c r="W16" s="30">
        <f t="shared" si="4"/>
        <v>-16.294304756134505</v>
      </c>
      <c r="X16" s="30">
        <f t="shared" si="4"/>
        <v>3.3702782175978285</v>
      </c>
      <c r="Y16" s="30">
        <f t="shared" si="4"/>
        <v>4.4117647058823399</v>
      </c>
      <c r="Z16" s="30">
        <f t="shared" si="4"/>
        <v>7.3852295409181545</v>
      </c>
      <c r="AA16" s="88"/>
      <c r="AB16" s="22"/>
    </row>
    <row r="17" spans="1:28" s="5" customFormat="1" ht="28.5" customHeight="1" x14ac:dyDescent="0.25">
      <c r="A17" s="41" t="s">
        <v>32</v>
      </c>
      <c r="B17" s="10" t="s">
        <v>28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11"/>
      <c r="W17" s="11"/>
      <c r="X17" s="11"/>
      <c r="Y17" s="11"/>
      <c r="Z17" s="19"/>
      <c r="AA17" s="88"/>
      <c r="AB17" s="22"/>
    </row>
    <row r="18" spans="1:28" s="5" customFormat="1" ht="28.5" customHeight="1" x14ac:dyDescent="0.25">
      <c r="A18" s="40" t="s">
        <v>34</v>
      </c>
      <c r="B18" s="17" t="s">
        <v>69</v>
      </c>
      <c r="C18" s="15">
        <v>249788</v>
      </c>
      <c r="D18" s="15">
        <v>181854</v>
      </c>
      <c r="E18" s="15">
        <v>0</v>
      </c>
      <c r="F18" s="15">
        <v>308652</v>
      </c>
      <c r="G18" s="15">
        <v>308652</v>
      </c>
      <c r="H18" s="15">
        <v>0</v>
      </c>
      <c r="I18" s="15">
        <v>69913</v>
      </c>
      <c r="J18" s="15">
        <v>63934</v>
      </c>
      <c r="K18" s="15">
        <v>0</v>
      </c>
      <c r="L18" s="15">
        <v>32872</v>
      </c>
      <c r="M18" s="15">
        <v>-21823</v>
      </c>
      <c r="N18" s="15">
        <v>-21523</v>
      </c>
      <c r="O18" s="15">
        <v>45</v>
      </c>
      <c r="P18" s="15">
        <v>1217</v>
      </c>
      <c r="Q18" s="15">
        <v>0</v>
      </c>
      <c r="R18" s="15">
        <v>66610</v>
      </c>
      <c r="S18" s="15">
        <v>265820</v>
      </c>
      <c r="T18" s="15">
        <v>417</v>
      </c>
      <c r="U18" s="15">
        <v>126596</v>
      </c>
      <c r="V18" s="64">
        <v>25.3</v>
      </c>
      <c r="W18" s="15">
        <v>124713</v>
      </c>
      <c r="X18" s="15">
        <v>336665</v>
      </c>
      <c r="Y18" s="65">
        <v>0.66</v>
      </c>
      <c r="Z18" s="64">
        <v>56.8</v>
      </c>
      <c r="AA18" s="88"/>
      <c r="AB18" s="22"/>
    </row>
    <row r="19" spans="1:28" s="5" customFormat="1" ht="28.5" customHeight="1" x14ac:dyDescent="0.25">
      <c r="A19" s="40" t="s">
        <v>35</v>
      </c>
      <c r="B19" s="17" t="s">
        <v>70</v>
      </c>
      <c r="C19" s="13">
        <v>277490</v>
      </c>
      <c r="D19" s="13">
        <v>277490</v>
      </c>
      <c r="E19" s="13">
        <v>0</v>
      </c>
      <c r="F19" s="13">
        <v>326057</v>
      </c>
      <c r="G19" s="13">
        <v>326057</v>
      </c>
      <c r="H19" s="13">
        <v>0</v>
      </c>
      <c r="I19" s="13">
        <v>71632</v>
      </c>
      <c r="J19" s="13">
        <v>68761</v>
      </c>
      <c r="K19" s="13">
        <v>0</v>
      </c>
      <c r="L19" s="13">
        <v>23065</v>
      </c>
      <c r="M19" s="13">
        <v>0</v>
      </c>
      <c r="N19" s="13">
        <v>0</v>
      </c>
      <c r="O19" s="13">
        <v>0</v>
      </c>
      <c r="P19" s="13">
        <v>5000</v>
      </c>
      <c r="Q19" s="13">
        <v>0</v>
      </c>
      <c r="R19" s="13">
        <v>66610</v>
      </c>
      <c r="S19" s="13">
        <v>97346</v>
      </c>
      <c r="T19" s="13">
        <v>390</v>
      </c>
      <c r="U19" s="13">
        <v>139494</v>
      </c>
      <c r="V19" s="14">
        <v>29.8</v>
      </c>
      <c r="W19" s="13">
        <v>336665</v>
      </c>
      <c r="X19" s="13">
        <v>317868</v>
      </c>
      <c r="Y19" s="16">
        <v>0.8</v>
      </c>
      <c r="Z19" s="14">
        <v>57.7</v>
      </c>
      <c r="AA19" s="88"/>
      <c r="AB19" s="22"/>
    </row>
    <row r="20" spans="1:28" s="5" customFormat="1" ht="28.5" customHeight="1" x14ac:dyDescent="0.25">
      <c r="A20" s="42" t="s">
        <v>36</v>
      </c>
      <c r="B20" s="17" t="s">
        <v>71</v>
      </c>
      <c r="C20" s="13">
        <v>281121</v>
      </c>
      <c r="D20" s="13">
        <v>281121</v>
      </c>
      <c r="E20" s="13">
        <v>0</v>
      </c>
      <c r="F20" s="13">
        <v>365079</v>
      </c>
      <c r="G20" s="13">
        <v>365079</v>
      </c>
      <c r="H20" s="13">
        <v>0</v>
      </c>
      <c r="I20" s="13">
        <v>74635</v>
      </c>
      <c r="J20" s="13">
        <v>71649</v>
      </c>
      <c r="K20" s="13">
        <v>0</v>
      </c>
      <c r="L20" s="13">
        <v>14036</v>
      </c>
      <c r="M20" s="13">
        <v>-23359</v>
      </c>
      <c r="N20" s="13">
        <v>-23359</v>
      </c>
      <c r="O20" s="13">
        <v>0</v>
      </c>
      <c r="P20" s="13">
        <v>22600</v>
      </c>
      <c r="Q20" s="13">
        <v>0</v>
      </c>
      <c r="R20" s="13">
        <v>66610</v>
      </c>
      <c r="S20" s="13">
        <v>105000</v>
      </c>
      <c r="T20" s="13">
        <v>527</v>
      </c>
      <c r="U20" s="13">
        <v>186694</v>
      </c>
      <c r="V20" s="14">
        <v>29.5</v>
      </c>
      <c r="W20" s="13">
        <v>317868</v>
      </c>
      <c r="X20" s="13">
        <v>299071</v>
      </c>
      <c r="Y20" s="16">
        <v>0.85</v>
      </c>
      <c r="Z20" s="14">
        <v>57.7</v>
      </c>
      <c r="AA20" s="88"/>
      <c r="AB20" s="22"/>
    </row>
    <row r="21" spans="1:28" s="32" customFormat="1" ht="28.5" hidden="1" customHeight="1" x14ac:dyDescent="0.25">
      <c r="A21" s="44"/>
      <c r="B21" s="29" t="s">
        <v>78</v>
      </c>
      <c r="C21" s="13">
        <f>C20-C18</f>
        <v>31333</v>
      </c>
      <c r="D21" s="13">
        <f t="shared" ref="D21:Z21" si="5">D20-D18</f>
        <v>99267</v>
      </c>
      <c r="E21" s="13">
        <f t="shared" si="5"/>
        <v>0</v>
      </c>
      <c r="F21" s="13">
        <f t="shared" si="5"/>
        <v>56427</v>
      </c>
      <c r="G21" s="13">
        <f t="shared" si="5"/>
        <v>56427</v>
      </c>
      <c r="H21" s="13">
        <f t="shared" si="5"/>
        <v>0</v>
      </c>
      <c r="I21" s="13">
        <f t="shared" si="5"/>
        <v>4722</v>
      </c>
      <c r="J21" s="13">
        <f t="shared" si="5"/>
        <v>7715</v>
      </c>
      <c r="K21" s="13">
        <f t="shared" si="5"/>
        <v>0</v>
      </c>
      <c r="L21" s="13">
        <f t="shared" si="5"/>
        <v>-18836</v>
      </c>
      <c r="M21" s="13">
        <f t="shared" si="5"/>
        <v>-1536</v>
      </c>
      <c r="N21" s="13">
        <f t="shared" si="5"/>
        <v>-1836</v>
      </c>
      <c r="O21" s="13">
        <f t="shared" si="5"/>
        <v>-45</v>
      </c>
      <c r="P21" s="13">
        <f t="shared" si="5"/>
        <v>21383</v>
      </c>
      <c r="Q21" s="13">
        <f t="shared" si="5"/>
        <v>0</v>
      </c>
      <c r="R21" s="13">
        <f t="shared" si="5"/>
        <v>0</v>
      </c>
      <c r="S21" s="13">
        <f t="shared" si="5"/>
        <v>-160820</v>
      </c>
      <c r="T21" s="13">
        <f t="shared" si="5"/>
        <v>110</v>
      </c>
      <c r="U21" s="13">
        <f t="shared" si="5"/>
        <v>60098</v>
      </c>
      <c r="V21" s="14">
        <f t="shared" si="5"/>
        <v>4.1999999999999993</v>
      </c>
      <c r="W21" s="13">
        <f t="shared" si="5"/>
        <v>193155</v>
      </c>
      <c r="X21" s="13">
        <f t="shared" si="5"/>
        <v>-37594</v>
      </c>
      <c r="Y21" s="16">
        <f t="shared" si="5"/>
        <v>0.18999999999999995</v>
      </c>
      <c r="Z21" s="18">
        <f t="shared" si="5"/>
        <v>0.90000000000000568</v>
      </c>
      <c r="AA21" s="88"/>
      <c r="AB21" s="22"/>
    </row>
    <row r="22" spans="1:28" s="32" customFormat="1" ht="28.5" hidden="1" customHeight="1" x14ac:dyDescent="0.25">
      <c r="A22" s="44"/>
      <c r="B22" s="29" t="s">
        <v>79</v>
      </c>
      <c r="C22" s="30">
        <f>(C21*100)/C18</f>
        <v>12.543837173923487</v>
      </c>
      <c r="D22" s="30">
        <f>(D21*100)/D18</f>
        <v>54.58609653898182</v>
      </c>
      <c r="E22" s="30">
        <v>0</v>
      </c>
      <c r="F22" s="30">
        <f>(F21*100)/F18</f>
        <v>18.281754208623305</v>
      </c>
      <c r="G22" s="30">
        <f>(G21*100)/G18</f>
        <v>18.281754208623305</v>
      </c>
      <c r="H22" s="30">
        <v>0</v>
      </c>
      <c r="I22" s="30">
        <f>(I21*100)/I18</f>
        <v>6.754108677928282</v>
      </c>
      <c r="J22" s="30">
        <f>(J21*100)/J18</f>
        <v>12.067131729596147</v>
      </c>
      <c r="K22" s="30">
        <v>0</v>
      </c>
      <c r="L22" s="30">
        <f>(L21*100)/L18</f>
        <v>-57.30104648332928</v>
      </c>
      <c r="M22" s="30">
        <f>(M21*100)/M18</f>
        <v>7.0384456765797552</v>
      </c>
      <c r="N22" s="30">
        <f>(N21*100)/N18</f>
        <v>8.5304093295544305</v>
      </c>
      <c r="O22" s="30">
        <v>0</v>
      </c>
      <c r="P22" s="30">
        <v>0</v>
      </c>
      <c r="Q22" s="30">
        <v>0</v>
      </c>
      <c r="R22" s="30">
        <f t="shared" ref="R22:Z22" si="6">(R21*100)/R18</f>
        <v>0</v>
      </c>
      <c r="S22" s="30">
        <f t="shared" si="6"/>
        <v>-60.499586186140995</v>
      </c>
      <c r="T22" s="30">
        <f t="shared" si="6"/>
        <v>26.378896882494004</v>
      </c>
      <c r="U22" s="30">
        <f t="shared" si="6"/>
        <v>47.472274005497802</v>
      </c>
      <c r="V22" s="30">
        <f t="shared" si="6"/>
        <v>16.600790513833989</v>
      </c>
      <c r="W22" s="30">
        <f t="shared" si="6"/>
        <v>154.87960356979625</v>
      </c>
      <c r="X22" s="30">
        <f t="shared" si="6"/>
        <v>-11.166589933613533</v>
      </c>
      <c r="Y22" s="30">
        <f t="shared" si="6"/>
        <v>28.787878787878775</v>
      </c>
      <c r="Z22" s="30">
        <f t="shared" si="6"/>
        <v>1.5845070422535312</v>
      </c>
      <c r="AA22" s="88"/>
      <c r="AB22" s="22"/>
    </row>
    <row r="23" spans="1:28" s="32" customFormat="1" ht="33.75" hidden="1" customHeight="1" x14ac:dyDescent="0.25">
      <c r="A23" s="44"/>
      <c r="B23" s="29" t="s">
        <v>80</v>
      </c>
      <c r="C23" s="13">
        <f>C20-C19</f>
        <v>3631</v>
      </c>
      <c r="D23" s="13">
        <f t="shared" ref="D23:Z23" si="7">D20-D19</f>
        <v>3631</v>
      </c>
      <c r="E23" s="13">
        <f t="shared" si="7"/>
        <v>0</v>
      </c>
      <c r="F23" s="13">
        <f t="shared" si="7"/>
        <v>39022</v>
      </c>
      <c r="G23" s="13">
        <f t="shared" si="7"/>
        <v>39022</v>
      </c>
      <c r="H23" s="13">
        <f t="shared" si="7"/>
        <v>0</v>
      </c>
      <c r="I23" s="13">
        <f t="shared" si="7"/>
        <v>3003</v>
      </c>
      <c r="J23" s="13">
        <f t="shared" si="7"/>
        <v>2888</v>
      </c>
      <c r="K23" s="13">
        <f t="shared" si="7"/>
        <v>0</v>
      </c>
      <c r="L23" s="13">
        <f t="shared" si="7"/>
        <v>-9029</v>
      </c>
      <c r="M23" s="13">
        <f t="shared" si="7"/>
        <v>-23359</v>
      </c>
      <c r="N23" s="13">
        <f t="shared" si="7"/>
        <v>-23359</v>
      </c>
      <c r="O23" s="13">
        <f t="shared" si="7"/>
        <v>0</v>
      </c>
      <c r="P23" s="13">
        <f t="shared" si="7"/>
        <v>17600</v>
      </c>
      <c r="Q23" s="13">
        <f t="shared" si="7"/>
        <v>0</v>
      </c>
      <c r="R23" s="13">
        <f t="shared" si="7"/>
        <v>0</v>
      </c>
      <c r="S23" s="13">
        <f t="shared" si="7"/>
        <v>7654</v>
      </c>
      <c r="T23" s="13">
        <f t="shared" si="7"/>
        <v>137</v>
      </c>
      <c r="U23" s="13">
        <f t="shared" si="7"/>
        <v>47200</v>
      </c>
      <c r="V23" s="14">
        <f t="shared" si="7"/>
        <v>-0.30000000000000071</v>
      </c>
      <c r="W23" s="13">
        <f t="shared" si="7"/>
        <v>-18797</v>
      </c>
      <c r="X23" s="13">
        <f t="shared" si="7"/>
        <v>-18797</v>
      </c>
      <c r="Y23" s="16">
        <f t="shared" si="7"/>
        <v>4.9999999999999933E-2</v>
      </c>
      <c r="Z23" s="18">
        <f t="shared" si="7"/>
        <v>0</v>
      </c>
      <c r="AA23" s="88"/>
      <c r="AB23" s="22"/>
    </row>
    <row r="24" spans="1:28" s="32" customFormat="1" ht="33.75" hidden="1" customHeight="1" x14ac:dyDescent="0.25">
      <c r="A24" s="44"/>
      <c r="B24" s="29" t="s">
        <v>81</v>
      </c>
      <c r="C24" s="36">
        <f>(C23*100)/C19</f>
        <v>1.3085156221845833</v>
      </c>
      <c r="D24" s="36">
        <f>(D23*100)/D19</f>
        <v>1.3085156221845833</v>
      </c>
      <c r="E24" s="36">
        <v>0</v>
      </c>
      <c r="F24" s="36">
        <f>(F23*100)/F19</f>
        <v>11.967846112796229</v>
      </c>
      <c r="G24" s="36">
        <f>(G23*100)/G19</f>
        <v>11.967846112796229</v>
      </c>
      <c r="H24" s="36">
        <v>0</v>
      </c>
      <c r="I24" s="36">
        <f t="shared" ref="I24:N24" si="8">(I23*100)/I19</f>
        <v>4.1922604422604426</v>
      </c>
      <c r="J24" s="36">
        <f t="shared" si="8"/>
        <v>4.2000552638850515</v>
      </c>
      <c r="K24" s="36" t="e">
        <f t="shared" si="8"/>
        <v>#DIV/0!</v>
      </c>
      <c r="L24" s="36">
        <f t="shared" si="8"/>
        <v>-39.145892044222848</v>
      </c>
      <c r="M24" s="36" t="e">
        <f t="shared" si="8"/>
        <v>#DIV/0!</v>
      </c>
      <c r="N24" s="36" t="e">
        <f t="shared" si="8"/>
        <v>#DIV/0!</v>
      </c>
      <c r="O24" s="36">
        <v>0</v>
      </c>
      <c r="P24" s="36">
        <v>0</v>
      </c>
      <c r="Q24" s="36">
        <v>0</v>
      </c>
      <c r="R24" s="36">
        <f t="shared" ref="R24:Z24" si="9">(R23*100)/R19</f>
        <v>0</v>
      </c>
      <c r="S24" s="36">
        <f t="shared" si="9"/>
        <v>7.8626754052554801</v>
      </c>
      <c r="T24" s="36">
        <f t="shared" si="9"/>
        <v>35.128205128205131</v>
      </c>
      <c r="U24" s="36">
        <f t="shared" si="9"/>
        <v>33.836580784836627</v>
      </c>
      <c r="V24" s="36">
        <f t="shared" si="9"/>
        <v>-1.0067114093959755</v>
      </c>
      <c r="W24" s="36">
        <f t="shared" si="9"/>
        <v>-5.5832949668067666</v>
      </c>
      <c r="X24" s="36">
        <f t="shared" si="9"/>
        <v>-5.9134609334692385</v>
      </c>
      <c r="Y24" s="36">
        <f t="shared" si="9"/>
        <v>6.2499999999999911</v>
      </c>
      <c r="Z24" s="36">
        <f t="shared" si="9"/>
        <v>0</v>
      </c>
      <c r="AA24" s="88"/>
      <c r="AB24" s="22"/>
    </row>
    <row r="25" spans="1:28" s="5" customFormat="1" ht="28.5" customHeight="1" x14ac:dyDescent="0.25">
      <c r="A25" s="45"/>
      <c r="B25" s="10" t="s">
        <v>37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11"/>
      <c r="W25" s="11"/>
      <c r="X25" s="11"/>
      <c r="Y25" s="11"/>
      <c r="Z25" s="19"/>
      <c r="AA25" s="88"/>
      <c r="AB25" s="22"/>
    </row>
    <row r="26" spans="1:28" s="5" customFormat="1" ht="28.5" customHeight="1" x14ac:dyDescent="0.25">
      <c r="A26" s="41" t="s">
        <v>38</v>
      </c>
      <c r="B26" s="10" t="s">
        <v>39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11"/>
      <c r="W26" s="11"/>
      <c r="X26" s="11"/>
      <c r="Y26" s="11"/>
      <c r="Z26" s="19"/>
      <c r="AA26" s="88"/>
      <c r="AB26" s="22"/>
    </row>
    <row r="27" spans="1:28" s="5" customFormat="1" ht="28.5" customHeight="1" x14ac:dyDescent="0.25">
      <c r="A27" s="40" t="s">
        <v>40</v>
      </c>
      <c r="B27" s="17" t="s">
        <v>69</v>
      </c>
      <c r="C27" s="67">
        <v>33026</v>
      </c>
      <c r="D27" s="13">
        <v>33026</v>
      </c>
      <c r="E27" s="13">
        <v>0</v>
      </c>
      <c r="F27" s="13">
        <v>31702</v>
      </c>
      <c r="G27" s="13">
        <v>31702</v>
      </c>
      <c r="H27" s="13">
        <v>0</v>
      </c>
      <c r="I27" s="13">
        <v>1428</v>
      </c>
      <c r="J27" s="13">
        <v>1041</v>
      </c>
      <c r="K27" s="13">
        <v>0</v>
      </c>
      <c r="L27" s="13">
        <v>1678</v>
      </c>
      <c r="M27" s="13">
        <v>1074</v>
      </c>
      <c r="N27" s="13" t="s">
        <v>73</v>
      </c>
      <c r="O27" s="13">
        <v>706</v>
      </c>
      <c r="P27" s="68" t="s">
        <v>74</v>
      </c>
      <c r="Q27" s="13">
        <v>0</v>
      </c>
      <c r="R27" s="13">
        <v>4000</v>
      </c>
      <c r="S27" s="13">
        <v>14357</v>
      </c>
      <c r="T27" s="13" t="s">
        <v>75</v>
      </c>
      <c r="U27" s="13">
        <v>16382</v>
      </c>
      <c r="V27" s="14">
        <v>41.4</v>
      </c>
      <c r="W27" s="13">
        <v>4486</v>
      </c>
      <c r="X27" s="13">
        <v>7429</v>
      </c>
      <c r="Y27" s="69" t="s">
        <v>76</v>
      </c>
      <c r="Z27" s="82" t="s">
        <v>77</v>
      </c>
      <c r="AA27" s="88"/>
      <c r="AB27" s="22"/>
    </row>
    <row r="28" spans="1:28" s="5" customFormat="1" ht="28.5" customHeight="1" x14ac:dyDescent="0.25">
      <c r="A28" s="40" t="s">
        <v>41</v>
      </c>
      <c r="B28" s="17" t="s">
        <v>70</v>
      </c>
      <c r="C28" s="67">
        <v>37966</v>
      </c>
      <c r="D28" s="13">
        <v>37966</v>
      </c>
      <c r="E28" s="13">
        <v>0</v>
      </c>
      <c r="F28" s="13">
        <v>34952</v>
      </c>
      <c r="G28" s="13">
        <v>34952</v>
      </c>
      <c r="H28" s="13">
        <v>0</v>
      </c>
      <c r="I28" s="13">
        <v>4497</v>
      </c>
      <c r="J28" s="13">
        <v>1174</v>
      </c>
      <c r="K28" s="13">
        <v>0</v>
      </c>
      <c r="L28" s="13">
        <v>7308</v>
      </c>
      <c r="M28" s="13">
        <v>203</v>
      </c>
      <c r="N28" s="13">
        <v>172</v>
      </c>
      <c r="O28" s="13">
        <v>0</v>
      </c>
      <c r="P28" s="68">
        <v>0</v>
      </c>
      <c r="Q28" s="13">
        <v>0</v>
      </c>
      <c r="R28" s="13">
        <v>4000</v>
      </c>
      <c r="S28" s="13">
        <v>11015</v>
      </c>
      <c r="T28" s="13">
        <v>32</v>
      </c>
      <c r="U28" s="13">
        <v>17840</v>
      </c>
      <c r="V28" s="14">
        <v>46.46</v>
      </c>
      <c r="W28" s="13">
        <v>7429</v>
      </c>
      <c r="X28" s="13">
        <v>7131</v>
      </c>
      <c r="Y28" s="69">
        <v>0.02</v>
      </c>
      <c r="Z28" s="82">
        <v>66.09</v>
      </c>
      <c r="AA28" s="88"/>
      <c r="AB28" s="22"/>
    </row>
    <row r="29" spans="1:28" s="5" customFormat="1" ht="27" customHeight="1" x14ac:dyDescent="0.25">
      <c r="A29" s="40" t="s">
        <v>42</v>
      </c>
      <c r="B29" s="17" t="s">
        <v>71</v>
      </c>
      <c r="C29" s="13">
        <v>38000</v>
      </c>
      <c r="D29" s="13">
        <v>38000</v>
      </c>
      <c r="E29" s="13">
        <v>0</v>
      </c>
      <c r="F29" s="13">
        <v>37791</v>
      </c>
      <c r="G29" s="13">
        <v>37971</v>
      </c>
      <c r="H29" s="13">
        <v>0</v>
      </c>
      <c r="I29" s="13">
        <v>1481</v>
      </c>
      <c r="J29" s="13">
        <v>1181</v>
      </c>
      <c r="K29" s="13">
        <v>0</v>
      </c>
      <c r="L29" s="13">
        <v>1481</v>
      </c>
      <c r="M29" s="13">
        <v>209</v>
      </c>
      <c r="N29" s="13">
        <v>178</v>
      </c>
      <c r="O29" s="13">
        <f>N28/2</f>
        <v>86</v>
      </c>
      <c r="P29" s="13">
        <v>0</v>
      </c>
      <c r="Q29" s="13">
        <v>0</v>
      </c>
      <c r="R29" s="13">
        <v>4000</v>
      </c>
      <c r="S29" s="13">
        <v>11015</v>
      </c>
      <c r="T29" s="13">
        <v>32</v>
      </c>
      <c r="U29" s="13">
        <v>20860</v>
      </c>
      <c r="V29" s="14">
        <v>54.32</v>
      </c>
      <c r="W29" s="13">
        <v>7131</v>
      </c>
      <c r="X29" s="13">
        <v>6811</v>
      </c>
      <c r="Y29" s="16">
        <v>0.02</v>
      </c>
      <c r="Z29" s="14">
        <v>63.3</v>
      </c>
      <c r="AA29" s="88"/>
      <c r="AB29" s="22"/>
    </row>
    <row r="30" spans="1:28" s="5" customFormat="1" ht="26.25" hidden="1" customHeight="1" x14ac:dyDescent="0.25">
      <c r="A30" s="40"/>
      <c r="B30" s="29" t="s">
        <v>78</v>
      </c>
      <c r="C30" s="67">
        <f>C29-C27</f>
        <v>4974</v>
      </c>
      <c r="D30" s="67">
        <f>D29-D27</f>
        <v>4974</v>
      </c>
      <c r="E30" s="70">
        <f t="shared" ref="E30:Z33" si="10">E29-E27</f>
        <v>0</v>
      </c>
      <c r="F30" s="67">
        <f t="shared" si="10"/>
        <v>6089</v>
      </c>
      <c r="G30" s="67">
        <f t="shared" si="10"/>
        <v>6269</v>
      </c>
      <c r="H30" s="67">
        <f t="shared" si="10"/>
        <v>0</v>
      </c>
      <c r="I30" s="67">
        <f t="shared" si="10"/>
        <v>53</v>
      </c>
      <c r="J30" s="67">
        <f t="shared" si="10"/>
        <v>140</v>
      </c>
      <c r="K30" s="67">
        <f t="shared" si="10"/>
        <v>0</v>
      </c>
      <c r="L30" s="67">
        <f t="shared" si="10"/>
        <v>-197</v>
      </c>
      <c r="M30" s="67">
        <f t="shared" si="10"/>
        <v>-865</v>
      </c>
      <c r="N30" s="67">
        <f t="shared" si="10"/>
        <v>-576</v>
      </c>
      <c r="O30" s="67">
        <f t="shared" si="10"/>
        <v>-620</v>
      </c>
      <c r="P30" s="67">
        <f t="shared" si="10"/>
        <v>0</v>
      </c>
      <c r="Q30" s="67">
        <f t="shared" si="10"/>
        <v>0</v>
      </c>
      <c r="R30" s="67">
        <f t="shared" si="10"/>
        <v>0</v>
      </c>
      <c r="S30" s="67">
        <f t="shared" si="10"/>
        <v>-3342</v>
      </c>
      <c r="T30" s="67">
        <f t="shared" si="10"/>
        <v>-1</v>
      </c>
      <c r="U30" s="67">
        <f t="shared" si="10"/>
        <v>4478</v>
      </c>
      <c r="V30" s="67">
        <f t="shared" si="10"/>
        <v>12.920000000000002</v>
      </c>
      <c r="W30" s="67">
        <f t="shared" si="10"/>
        <v>2645</v>
      </c>
      <c r="X30" s="67">
        <f t="shared" si="10"/>
        <v>-618</v>
      </c>
      <c r="Y30" s="67">
        <f t="shared" si="10"/>
        <v>-0.02</v>
      </c>
      <c r="Z30" s="67">
        <f t="shared" si="10"/>
        <v>16.399999999999999</v>
      </c>
      <c r="AA30" s="88"/>
      <c r="AB30" s="22"/>
    </row>
    <row r="31" spans="1:28" s="32" customFormat="1" ht="26.25" hidden="1" customHeight="1" x14ac:dyDescent="0.25">
      <c r="A31" s="44"/>
      <c r="B31" s="29" t="s">
        <v>79</v>
      </c>
      <c r="C31" s="71">
        <f>(C30*100)/C27</f>
        <v>15.060861139708109</v>
      </c>
      <c r="D31" s="71">
        <f t="shared" ref="D31:Z31" si="11">(D30*100)/D27</f>
        <v>15.060861139708109</v>
      </c>
      <c r="E31" s="71" t="e">
        <f t="shared" si="11"/>
        <v>#DIV/0!</v>
      </c>
      <c r="F31" s="71">
        <f t="shared" si="11"/>
        <v>19.206990095262128</v>
      </c>
      <c r="G31" s="71">
        <f t="shared" si="11"/>
        <v>19.774777616554161</v>
      </c>
      <c r="H31" s="71" t="e">
        <f t="shared" si="11"/>
        <v>#DIV/0!</v>
      </c>
      <c r="I31" s="71">
        <f t="shared" si="11"/>
        <v>3.7114845938375352</v>
      </c>
      <c r="J31" s="71">
        <f t="shared" si="11"/>
        <v>13.448607108549472</v>
      </c>
      <c r="K31" s="71" t="e">
        <f t="shared" si="11"/>
        <v>#DIV/0!</v>
      </c>
      <c r="L31" s="71">
        <f t="shared" si="11"/>
        <v>-11.740166865315853</v>
      </c>
      <c r="M31" s="71">
        <f t="shared" si="11"/>
        <v>-80.540037243947864</v>
      </c>
      <c r="N31" s="71">
        <f t="shared" si="11"/>
        <v>-76.392572944297086</v>
      </c>
      <c r="O31" s="71">
        <f t="shared" si="11"/>
        <v>-87.818696883852695</v>
      </c>
      <c r="P31" s="71" t="e">
        <f t="shared" si="11"/>
        <v>#DIV/0!</v>
      </c>
      <c r="Q31" s="71" t="e">
        <f t="shared" si="11"/>
        <v>#DIV/0!</v>
      </c>
      <c r="R31" s="71">
        <f t="shared" si="11"/>
        <v>0</v>
      </c>
      <c r="S31" s="71">
        <f t="shared" si="11"/>
        <v>-23.277843560632444</v>
      </c>
      <c r="T31" s="71">
        <f t="shared" si="11"/>
        <v>-3.0303030303030303</v>
      </c>
      <c r="U31" s="71">
        <f t="shared" si="11"/>
        <v>27.33487974606275</v>
      </c>
      <c r="V31" s="71">
        <f t="shared" si="11"/>
        <v>31.207729468599041</v>
      </c>
      <c r="W31" s="71">
        <f t="shared" si="11"/>
        <v>58.961212661613907</v>
      </c>
      <c r="X31" s="71">
        <f t="shared" si="11"/>
        <v>-8.3187508412976179</v>
      </c>
      <c r="Y31" s="71">
        <f t="shared" si="11"/>
        <v>-50</v>
      </c>
      <c r="Z31" s="71">
        <f t="shared" si="11"/>
        <v>34.968017057569291</v>
      </c>
      <c r="AA31" s="88"/>
      <c r="AB31" s="22"/>
    </row>
    <row r="32" spans="1:28" s="5" customFormat="1" ht="26.25" hidden="1" customHeight="1" x14ac:dyDescent="0.25">
      <c r="A32" s="40"/>
      <c r="B32" s="29" t="s">
        <v>80</v>
      </c>
      <c r="C32" s="67">
        <f>C29-C28</f>
        <v>34</v>
      </c>
      <c r="D32" s="67">
        <f>D29-D28</f>
        <v>34</v>
      </c>
      <c r="E32" s="67">
        <f t="shared" ref="E32:Z32" si="12">E29-E28</f>
        <v>0</v>
      </c>
      <c r="F32" s="67">
        <f t="shared" si="12"/>
        <v>2839</v>
      </c>
      <c r="G32" s="67">
        <f t="shared" si="12"/>
        <v>3019</v>
      </c>
      <c r="H32" s="67">
        <f t="shared" si="12"/>
        <v>0</v>
      </c>
      <c r="I32" s="67">
        <f t="shared" si="12"/>
        <v>-3016</v>
      </c>
      <c r="J32" s="67">
        <f t="shared" si="12"/>
        <v>7</v>
      </c>
      <c r="K32" s="67" t="e">
        <f t="shared" si="10"/>
        <v>#DIV/0!</v>
      </c>
      <c r="L32" s="67">
        <f t="shared" si="12"/>
        <v>-5827</v>
      </c>
      <c r="M32" s="67">
        <f t="shared" si="12"/>
        <v>6</v>
      </c>
      <c r="N32" s="67">
        <f t="shared" si="12"/>
        <v>6</v>
      </c>
      <c r="O32" s="67">
        <f t="shared" si="12"/>
        <v>86</v>
      </c>
      <c r="P32" s="67">
        <f t="shared" si="12"/>
        <v>0</v>
      </c>
      <c r="Q32" s="67">
        <f t="shared" si="12"/>
        <v>0</v>
      </c>
      <c r="R32" s="67">
        <f t="shared" si="12"/>
        <v>0</v>
      </c>
      <c r="S32" s="67">
        <f t="shared" si="12"/>
        <v>0</v>
      </c>
      <c r="T32" s="67">
        <f t="shared" si="12"/>
        <v>0</v>
      </c>
      <c r="U32" s="67">
        <f t="shared" si="12"/>
        <v>3020</v>
      </c>
      <c r="V32" s="67">
        <f t="shared" si="12"/>
        <v>7.8599999999999994</v>
      </c>
      <c r="W32" s="67">
        <f t="shared" si="12"/>
        <v>-298</v>
      </c>
      <c r="X32" s="67">
        <f t="shared" si="12"/>
        <v>-320</v>
      </c>
      <c r="Y32" s="67">
        <f t="shared" si="12"/>
        <v>0</v>
      </c>
      <c r="Z32" s="67">
        <f t="shared" si="12"/>
        <v>-2.7900000000000063</v>
      </c>
      <c r="AA32" s="88"/>
      <c r="AB32" s="22"/>
    </row>
    <row r="33" spans="1:28" s="32" customFormat="1" ht="26.25" hidden="1" customHeight="1" x14ac:dyDescent="0.25">
      <c r="A33" s="44"/>
      <c r="B33" s="29" t="s">
        <v>81</v>
      </c>
      <c r="C33" s="30">
        <f>(C32*100)/C28</f>
        <v>8.955381130485171E-2</v>
      </c>
      <c r="D33" s="30">
        <f t="shared" ref="D33:Z33" si="13">(D32*100)/D28</f>
        <v>8.955381130485171E-2</v>
      </c>
      <c r="E33" s="30">
        <v>0</v>
      </c>
      <c r="F33" s="30">
        <f t="shared" si="13"/>
        <v>8.1225680933852136</v>
      </c>
      <c r="G33" s="30">
        <f t="shared" si="13"/>
        <v>8.6375600823987178</v>
      </c>
      <c r="H33" s="30">
        <v>0</v>
      </c>
      <c r="I33" s="30">
        <f t="shared" si="13"/>
        <v>-67.066933511229706</v>
      </c>
      <c r="J33" s="30">
        <f t="shared" si="13"/>
        <v>0.59625212947189099</v>
      </c>
      <c r="K33" s="67" t="e">
        <f t="shared" si="10"/>
        <v>#DIV/0!</v>
      </c>
      <c r="L33" s="30">
        <f t="shared" si="13"/>
        <v>-79.734537493158186</v>
      </c>
      <c r="M33" s="30">
        <f t="shared" si="13"/>
        <v>2.9556650246305418</v>
      </c>
      <c r="N33" s="30">
        <f t="shared" si="13"/>
        <v>3.4883720930232558</v>
      </c>
      <c r="O33" s="30" t="e">
        <f t="shared" si="13"/>
        <v>#DIV/0!</v>
      </c>
      <c r="P33" s="30">
        <v>0</v>
      </c>
      <c r="Q33" s="30">
        <v>0</v>
      </c>
      <c r="R33" s="30">
        <f t="shared" si="13"/>
        <v>0</v>
      </c>
      <c r="S33" s="30">
        <f t="shared" si="13"/>
        <v>0</v>
      </c>
      <c r="T33" s="30">
        <f t="shared" si="13"/>
        <v>0</v>
      </c>
      <c r="U33" s="30">
        <f t="shared" si="13"/>
        <v>16.928251121076233</v>
      </c>
      <c r="V33" s="30">
        <f t="shared" si="13"/>
        <v>16.917778734395178</v>
      </c>
      <c r="W33" s="30">
        <f t="shared" si="13"/>
        <v>-4.0113070399784627</v>
      </c>
      <c r="X33" s="30">
        <f t="shared" si="13"/>
        <v>-4.4874491656149207</v>
      </c>
      <c r="Y33" s="30">
        <f t="shared" si="13"/>
        <v>0</v>
      </c>
      <c r="Z33" s="30">
        <f t="shared" si="13"/>
        <v>-4.2215161143894777</v>
      </c>
      <c r="AA33" s="88"/>
      <c r="AB33" s="22"/>
    </row>
    <row r="34" spans="1:28" s="5" customFormat="1" ht="28.5" customHeight="1" x14ac:dyDescent="0.25">
      <c r="A34" s="40"/>
      <c r="B34" s="10" t="s">
        <v>47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6"/>
      <c r="W34" s="26"/>
      <c r="X34" s="26"/>
      <c r="Y34" s="26"/>
      <c r="Z34" s="27"/>
      <c r="AA34" s="88"/>
      <c r="AB34" s="22"/>
    </row>
    <row r="35" spans="1:28" s="5" customFormat="1" ht="28.5" customHeight="1" x14ac:dyDescent="0.25">
      <c r="A35" s="41" t="s">
        <v>43</v>
      </c>
      <c r="B35" s="33" t="s">
        <v>49</v>
      </c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34"/>
      <c r="AA35" s="88"/>
      <c r="AB35" s="22"/>
    </row>
    <row r="36" spans="1:28" s="5" customFormat="1" ht="28.5" customHeight="1" x14ac:dyDescent="0.25">
      <c r="A36" s="40" t="s">
        <v>44</v>
      </c>
      <c r="B36" s="17" t="s">
        <v>69</v>
      </c>
      <c r="C36" s="72">
        <v>19074</v>
      </c>
      <c r="D36" s="73">
        <v>19074</v>
      </c>
      <c r="E36" s="73">
        <v>0</v>
      </c>
      <c r="F36" s="73">
        <v>17661</v>
      </c>
      <c r="G36" s="73">
        <v>17661</v>
      </c>
      <c r="H36" s="73">
        <v>0</v>
      </c>
      <c r="I36" s="73">
        <v>350</v>
      </c>
      <c r="J36" s="73">
        <v>0</v>
      </c>
      <c r="K36" s="73">
        <v>0</v>
      </c>
      <c r="L36" s="73">
        <v>926</v>
      </c>
      <c r="M36" s="73">
        <v>837</v>
      </c>
      <c r="N36" s="73">
        <v>558</v>
      </c>
      <c r="O36" s="73">
        <v>0</v>
      </c>
      <c r="P36" s="73">
        <v>226</v>
      </c>
      <c r="Q36" s="73">
        <v>0</v>
      </c>
      <c r="R36" s="73">
        <v>2000</v>
      </c>
      <c r="S36" s="73">
        <v>13857</v>
      </c>
      <c r="T36" s="73">
        <v>24</v>
      </c>
      <c r="U36" s="73">
        <v>10536</v>
      </c>
      <c r="V36" s="74">
        <v>36.583333333333336</v>
      </c>
      <c r="W36" s="75">
        <v>9304</v>
      </c>
      <c r="X36" s="73">
        <v>8849</v>
      </c>
      <c r="Y36" s="76">
        <v>0.42430551037668335</v>
      </c>
      <c r="Z36" s="77">
        <v>56.155603502982608</v>
      </c>
      <c r="AA36" s="88"/>
      <c r="AB36" s="22"/>
    </row>
    <row r="37" spans="1:28" s="5" customFormat="1" ht="28.5" customHeight="1" x14ac:dyDescent="0.25">
      <c r="A37" s="40" t="s">
        <v>45</v>
      </c>
      <c r="B37" s="17" t="s">
        <v>70</v>
      </c>
      <c r="C37" s="73">
        <v>17300</v>
      </c>
      <c r="D37" s="73">
        <v>17300</v>
      </c>
      <c r="E37" s="73">
        <v>0</v>
      </c>
      <c r="F37" s="73">
        <v>17100</v>
      </c>
      <c r="G37" s="73">
        <v>17100</v>
      </c>
      <c r="H37" s="73">
        <v>0</v>
      </c>
      <c r="I37" s="73">
        <v>335</v>
      </c>
      <c r="J37" s="73">
        <v>0</v>
      </c>
      <c r="K37" s="73">
        <v>0</v>
      </c>
      <c r="L37" s="73">
        <v>322</v>
      </c>
      <c r="M37" s="73">
        <v>213</v>
      </c>
      <c r="N37" s="73">
        <v>63</v>
      </c>
      <c r="O37" s="73">
        <v>0</v>
      </c>
      <c r="P37" s="73">
        <v>400</v>
      </c>
      <c r="Q37" s="73">
        <v>0</v>
      </c>
      <c r="R37" s="73">
        <v>2000</v>
      </c>
      <c r="S37" s="73">
        <v>12500</v>
      </c>
      <c r="T37" s="73">
        <v>23</v>
      </c>
      <c r="U37" s="73">
        <v>10400</v>
      </c>
      <c r="V37" s="74">
        <f>U37/T37/12</f>
        <v>37.681159420289852</v>
      </c>
      <c r="W37" s="75">
        <v>8849</v>
      </c>
      <c r="X37" s="73">
        <v>8300</v>
      </c>
      <c r="Y37" s="78">
        <v>0.42</v>
      </c>
      <c r="Z37" s="74">
        <v>54</v>
      </c>
      <c r="AA37" s="88"/>
      <c r="AB37" s="22"/>
    </row>
    <row r="38" spans="1:28" s="5" customFormat="1" ht="28.5" customHeight="1" x14ac:dyDescent="0.25">
      <c r="A38" s="40" t="s">
        <v>46</v>
      </c>
      <c r="B38" s="17" t="s">
        <v>71</v>
      </c>
      <c r="C38" s="84">
        <v>17500</v>
      </c>
      <c r="D38" s="84">
        <v>17500</v>
      </c>
      <c r="E38" s="84">
        <v>0</v>
      </c>
      <c r="F38" s="84">
        <v>17300</v>
      </c>
      <c r="G38" s="84">
        <v>17300</v>
      </c>
      <c r="H38" s="84">
        <v>0</v>
      </c>
      <c r="I38" s="84">
        <v>300</v>
      </c>
      <c r="J38" s="84">
        <v>0</v>
      </c>
      <c r="K38" s="84">
        <v>0</v>
      </c>
      <c r="L38" s="84">
        <v>250</v>
      </c>
      <c r="M38" s="84">
        <v>250</v>
      </c>
      <c r="N38" s="84">
        <v>100</v>
      </c>
      <c r="O38" s="84">
        <f>N37/2</f>
        <v>31.5</v>
      </c>
      <c r="P38" s="84">
        <v>400</v>
      </c>
      <c r="Q38" s="84">
        <v>0</v>
      </c>
      <c r="R38" s="84">
        <v>2000</v>
      </c>
      <c r="S38" s="84">
        <v>13000</v>
      </c>
      <c r="T38" s="84">
        <v>23</v>
      </c>
      <c r="U38" s="84">
        <v>10700</v>
      </c>
      <c r="V38" s="74">
        <f>U38/T38/12</f>
        <v>38.768115942028984</v>
      </c>
      <c r="W38" s="86">
        <v>8300</v>
      </c>
      <c r="X38" s="84">
        <v>7800</v>
      </c>
      <c r="Y38" s="87">
        <v>0.41</v>
      </c>
      <c r="Z38" s="85">
        <v>51.5</v>
      </c>
      <c r="AA38" s="88"/>
      <c r="AB38" s="22"/>
    </row>
    <row r="39" spans="1:28" s="32" customFormat="1" ht="26.25" hidden="1" customHeight="1" x14ac:dyDescent="0.25">
      <c r="A39" s="44"/>
      <c r="B39" s="29" t="s">
        <v>78</v>
      </c>
      <c r="C39" s="13">
        <f t="shared" ref="C39:Z39" si="14">C38-C36</f>
        <v>-1574</v>
      </c>
      <c r="D39" s="13">
        <f t="shared" si="14"/>
        <v>-1574</v>
      </c>
      <c r="E39" s="13">
        <f t="shared" si="14"/>
        <v>0</v>
      </c>
      <c r="F39" s="13">
        <f t="shared" si="14"/>
        <v>-361</v>
      </c>
      <c r="G39" s="13">
        <f t="shared" si="14"/>
        <v>-361</v>
      </c>
      <c r="H39" s="13">
        <f t="shared" si="14"/>
        <v>0</v>
      </c>
      <c r="I39" s="13">
        <f t="shared" si="14"/>
        <v>-50</v>
      </c>
      <c r="J39" s="13">
        <f t="shared" si="14"/>
        <v>0</v>
      </c>
      <c r="K39" s="13">
        <f t="shared" si="14"/>
        <v>0</v>
      </c>
      <c r="L39" s="13">
        <f t="shared" si="14"/>
        <v>-676</v>
      </c>
      <c r="M39" s="13">
        <f t="shared" si="14"/>
        <v>-587</v>
      </c>
      <c r="N39" s="13">
        <f t="shared" si="14"/>
        <v>-458</v>
      </c>
      <c r="O39" s="13">
        <f t="shared" si="14"/>
        <v>31.5</v>
      </c>
      <c r="P39" s="13">
        <f t="shared" si="14"/>
        <v>174</v>
      </c>
      <c r="Q39" s="13">
        <f t="shared" si="14"/>
        <v>0</v>
      </c>
      <c r="R39" s="13">
        <f t="shared" si="14"/>
        <v>0</v>
      </c>
      <c r="S39" s="13">
        <f t="shared" si="14"/>
        <v>-857</v>
      </c>
      <c r="T39" s="13">
        <f t="shared" si="14"/>
        <v>-1</v>
      </c>
      <c r="U39" s="13">
        <f t="shared" si="14"/>
        <v>164</v>
      </c>
      <c r="V39" s="13">
        <f t="shared" si="14"/>
        <v>2.1847826086956488</v>
      </c>
      <c r="W39" s="13">
        <f t="shared" si="14"/>
        <v>-1004</v>
      </c>
      <c r="X39" s="13">
        <f t="shared" si="14"/>
        <v>-1049</v>
      </c>
      <c r="Y39" s="13">
        <f t="shared" si="14"/>
        <v>-1.4305510376683372E-2</v>
      </c>
      <c r="Z39" s="13">
        <f t="shared" si="14"/>
        <v>-4.6556035029826077</v>
      </c>
      <c r="AA39" s="88"/>
      <c r="AB39" s="22"/>
    </row>
    <row r="40" spans="1:28" s="32" customFormat="1" ht="26.25" hidden="1" customHeight="1" x14ac:dyDescent="0.25">
      <c r="A40" s="44"/>
      <c r="B40" s="29" t="s">
        <v>79</v>
      </c>
      <c r="C40" s="30">
        <f>(C39*100)/C36</f>
        <v>-8.2520708818286668</v>
      </c>
      <c r="D40" s="30">
        <f>(D39*100)/D36</f>
        <v>-8.2520708818286668</v>
      </c>
      <c r="E40" s="30">
        <v>0</v>
      </c>
      <c r="F40" s="30">
        <f>(F39*100)/F36</f>
        <v>-2.0440518656927695</v>
      </c>
      <c r="G40" s="30">
        <f>(G39*100)/G36</f>
        <v>-2.0440518656927695</v>
      </c>
      <c r="H40" s="30">
        <v>0</v>
      </c>
      <c r="I40" s="30">
        <f>(I39*100)/I36</f>
        <v>-14.285714285714286</v>
      </c>
      <c r="J40" s="30" t="e">
        <f>(J39*100)/J36</f>
        <v>#DIV/0!</v>
      </c>
      <c r="K40" s="30">
        <v>0</v>
      </c>
      <c r="L40" s="30">
        <f>(L39*100)/L36</f>
        <v>-73.002159827213816</v>
      </c>
      <c r="M40" s="30">
        <f>(M39*100)/M36</f>
        <v>-70.131421744324967</v>
      </c>
      <c r="N40" s="30">
        <f>(N39*100)/N36</f>
        <v>-82.078853046594986</v>
      </c>
      <c r="O40" s="30">
        <v>0</v>
      </c>
      <c r="P40" s="30">
        <v>0</v>
      </c>
      <c r="Q40" s="30">
        <v>0</v>
      </c>
      <c r="R40" s="30">
        <f t="shared" ref="R40:Z40" si="15">(R39*100)/R36</f>
        <v>0</v>
      </c>
      <c r="S40" s="30">
        <f t="shared" si="15"/>
        <v>-6.1845998412354763</v>
      </c>
      <c r="T40" s="30">
        <f t="shared" si="15"/>
        <v>-4.166666666666667</v>
      </c>
      <c r="U40" s="30">
        <f t="shared" si="15"/>
        <v>1.5565679574791191</v>
      </c>
      <c r="V40" s="30">
        <f t="shared" si="15"/>
        <v>5.9720709121521143</v>
      </c>
      <c r="W40" s="30">
        <f t="shared" si="15"/>
        <v>-10.791057609630267</v>
      </c>
      <c r="X40" s="30">
        <f t="shared" si="15"/>
        <v>-11.8544468301503</v>
      </c>
      <c r="Y40" s="30">
        <f t="shared" si="15"/>
        <v>-3.3715118061944209</v>
      </c>
      <c r="Z40" s="30">
        <f t="shared" si="15"/>
        <v>-8.2905413041021525</v>
      </c>
      <c r="AA40" s="88"/>
      <c r="AB40" s="22"/>
    </row>
    <row r="41" spans="1:28" s="32" customFormat="1" ht="26.25" hidden="1" customHeight="1" x14ac:dyDescent="0.25">
      <c r="A41" s="43"/>
      <c r="B41" s="29" t="s">
        <v>80</v>
      </c>
      <c r="C41" s="66">
        <f>C38-C37</f>
        <v>200</v>
      </c>
      <c r="D41" s="66">
        <f t="shared" ref="D41:Z42" si="16">D38-D37</f>
        <v>200</v>
      </c>
      <c r="E41" s="66">
        <f t="shared" si="16"/>
        <v>0</v>
      </c>
      <c r="F41" s="66">
        <f t="shared" si="16"/>
        <v>200</v>
      </c>
      <c r="G41" s="66">
        <f t="shared" si="16"/>
        <v>200</v>
      </c>
      <c r="H41" s="66">
        <f t="shared" si="16"/>
        <v>0</v>
      </c>
      <c r="I41" s="66">
        <f t="shared" si="16"/>
        <v>-35</v>
      </c>
      <c r="J41" s="66">
        <f t="shared" si="16"/>
        <v>0</v>
      </c>
      <c r="K41" s="66">
        <f t="shared" si="16"/>
        <v>0</v>
      </c>
      <c r="L41" s="66">
        <f t="shared" si="16"/>
        <v>-72</v>
      </c>
      <c r="M41" s="66">
        <f t="shared" si="16"/>
        <v>37</v>
      </c>
      <c r="N41" s="66">
        <f t="shared" si="16"/>
        <v>37</v>
      </c>
      <c r="O41" s="66">
        <f t="shared" si="16"/>
        <v>31.5</v>
      </c>
      <c r="P41" s="66">
        <f t="shared" si="16"/>
        <v>0</v>
      </c>
      <c r="Q41" s="66">
        <f t="shared" si="16"/>
        <v>0</v>
      </c>
      <c r="R41" s="66">
        <f t="shared" si="16"/>
        <v>0</v>
      </c>
      <c r="S41" s="66">
        <f t="shared" si="16"/>
        <v>500</v>
      </c>
      <c r="T41" s="66">
        <f t="shared" si="16"/>
        <v>0</v>
      </c>
      <c r="U41" s="66">
        <f t="shared" si="16"/>
        <v>300</v>
      </c>
      <c r="V41" s="66">
        <f t="shared" si="16"/>
        <v>1.0869565217391326</v>
      </c>
      <c r="W41" s="66">
        <f t="shared" si="16"/>
        <v>-549</v>
      </c>
      <c r="X41" s="66">
        <f t="shared" si="16"/>
        <v>-500</v>
      </c>
      <c r="Y41" s="66">
        <f t="shared" si="16"/>
        <v>-1.0000000000000009E-2</v>
      </c>
      <c r="Z41" s="66">
        <f t="shared" si="16"/>
        <v>-2.5</v>
      </c>
      <c r="AA41" s="88"/>
      <c r="AB41" s="22"/>
    </row>
    <row r="42" spans="1:28" s="58" customFormat="1" ht="26.25" hidden="1" customHeight="1" x14ac:dyDescent="0.25">
      <c r="A42" s="44"/>
      <c r="B42" s="29" t="s">
        <v>81</v>
      </c>
      <c r="C42" s="30">
        <f>(C41*100)/C37</f>
        <v>1.1560693641618498</v>
      </c>
      <c r="D42" s="30">
        <f t="shared" ref="D42:Z42" si="17">(D41*100)/D37</f>
        <v>1.1560693641618498</v>
      </c>
      <c r="E42" s="35">
        <f t="shared" si="16"/>
        <v>0</v>
      </c>
      <c r="F42" s="30">
        <f t="shared" si="17"/>
        <v>1.1695906432748537</v>
      </c>
      <c r="G42" s="30">
        <f t="shared" si="17"/>
        <v>1.1695906432748537</v>
      </c>
      <c r="H42" s="35">
        <f t="shared" si="16"/>
        <v>0</v>
      </c>
      <c r="I42" s="30">
        <f t="shared" si="17"/>
        <v>-10.447761194029852</v>
      </c>
      <c r="J42" s="30">
        <v>0</v>
      </c>
      <c r="K42" s="30">
        <v>0</v>
      </c>
      <c r="L42" s="30">
        <f t="shared" si="17"/>
        <v>-22.36024844720497</v>
      </c>
      <c r="M42" s="30">
        <f t="shared" si="17"/>
        <v>17.370892018779344</v>
      </c>
      <c r="N42" s="30">
        <f t="shared" si="17"/>
        <v>58.730158730158728</v>
      </c>
      <c r="O42" s="30" t="e">
        <f t="shared" si="17"/>
        <v>#DIV/0!</v>
      </c>
      <c r="P42" s="30">
        <f t="shared" si="17"/>
        <v>0</v>
      </c>
      <c r="Q42" s="30">
        <v>0</v>
      </c>
      <c r="R42" s="30">
        <f t="shared" si="17"/>
        <v>0</v>
      </c>
      <c r="S42" s="30">
        <f t="shared" si="17"/>
        <v>4</v>
      </c>
      <c r="T42" s="30">
        <f t="shared" si="17"/>
        <v>0</v>
      </c>
      <c r="U42" s="30">
        <f t="shared" si="17"/>
        <v>2.8846153846153846</v>
      </c>
      <c r="V42" s="30">
        <f t="shared" si="17"/>
        <v>2.8846153846153908</v>
      </c>
      <c r="W42" s="30">
        <f t="shared" si="17"/>
        <v>-6.2040908577240366</v>
      </c>
      <c r="X42" s="30">
        <f t="shared" si="17"/>
        <v>-6.024096385542169</v>
      </c>
      <c r="Y42" s="30">
        <f t="shared" si="17"/>
        <v>-2.3809523809523832</v>
      </c>
      <c r="Z42" s="30">
        <f t="shared" si="17"/>
        <v>-4.6296296296296298</v>
      </c>
      <c r="AA42" s="88"/>
      <c r="AB42" s="22"/>
    </row>
    <row r="43" spans="1:28" s="5" customFormat="1" ht="28.5" customHeight="1" x14ac:dyDescent="0.25">
      <c r="A43" s="53"/>
      <c r="B43" s="54" t="s">
        <v>53</v>
      </c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6"/>
      <c r="W43" s="56"/>
      <c r="X43" s="56"/>
      <c r="Y43" s="56"/>
      <c r="Z43" s="57"/>
      <c r="AA43" s="88"/>
      <c r="AB43" s="22"/>
    </row>
    <row r="44" spans="1:28" s="5" customFormat="1" ht="28.5" customHeight="1" x14ac:dyDescent="0.25">
      <c r="A44" s="41" t="s">
        <v>48</v>
      </c>
      <c r="B44" s="33" t="s">
        <v>55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34"/>
      <c r="AA44" s="88"/>
      <c r="AB44" s="22"/>
    </row>
    <row r="45" spans="1:28" s="5" customFormat="1" ht="28.5" customHeight="1" x14ac:dyDescent="0.25">
      <c r="A45" s="40" t="s">
        <v>50</v>
      </c>
      <c r="B45" s="17" t="s">
        <v>69</v>
      </c>
      <c r="C45" s="13">
        <v>146822</v>
      </c>
      <c r="D45" s="13">
        <v>146822</v>
      </c>
      <c r="E45" s="73">
        <v>0</v>
      </c>
      <c r="F45" s="67">
        <v>149235</v>
      </c>
      <c r="G45" s="13">
        <v>149235</v>
      </c>
      <c r="H45" s="15">
        <v>0</v>
      </c>
      <c r="I45" s="13">
        <v>5599</v>
      </c>
      <c r="J45" s="13">
        <v>110</v>
      </c>
      <c r="K45" s="15">
        <v>0</v>
      </c>
      <c r="L45" s="13">
        <v>3068</v>
      </c>
      <c r="M45" s="13">
        <v>118</v>
      </c>
      <c r="N45" s="13">
        <v>118</v>
      </c>
      <c r="O45" s="90">
        <v>0</v>
      </c>
      <c r="P45" s="13">
        <v>0</v>
      </c>
      <c r="Q45" s="15">
        <v>0</v>
      </c>
      <c r="R45" s="13">
        <v>3200</v>
      </c>
      <c r="S45" s="13">
        <v>33958</v>
      </c>
      <c r="T45" s="13">
        <v>186</v>
      </c>
      <c r="U45" s="13">
        <v>55327</v>
      </c>
      <c r="V45" s="14">
        <v>24.788082437275985</v>
      </c>
      <c r="W45" s="13">
        <v>19769</v>
      </c>
      <c r="X45" s="13">
        <v>17019</v>
      </c>
      <c r="Y45" s="16">
        <v>0.85212313948335638</v>
      </c>
      <c r="Z45" s="79">
        <v>43.256913379422528</v>
      </c>
      <c r="AA45" s="88"/>
      <c r="AB45" s="22"/>
    </row>
    <row r="46" spans="1:28" s="5" customFormat="1" ht="28.5" customHeight="1" x14ac:dyDescent="0.25">
      <c r="A46" s="40" t="s">
        <v>51</v>
      </c>
      <c r="B46" s="17" t="s">
        <v>70</v>
      </c>
      <c r="C46" s="13">
        <v>166331</v>
      </c>
      <c r="D46" s="13">
        <v>166331</v>
      </c>
      <c r="E46" s="73">
        <v>0</v>
      </c>
      <c r="F46" s="67">
        <v>168011</v>
      </c>
      <c r="G46" s="67">
        <v>168011</v>
      </c>
      <c r="H46" s="15">
        <v>0</v>
      </c>
      <c r="I46" s="13">
        <v>1527</v>
      </c>
      <c r="J46" s="13">
        <v>21</v>
      </c>
      <c r="K46" s="15">
        <v>0</v>
      </c>
      <c r="L46" s="13">
        <v>1633</v>
      </c>
      <c r="M46" s="13">
        <v>-1786</v>
      </c>
      <c r="N46" s="13">
        <v>-1786</v>
      </c>
      <c r="O46" s="13">
        <v>0</v>
      </c>
      <c r="P46" s="13">
        <v>0</v>
      </c>
      <c r="Q46" s="15">
        <v>0</v>
      </c>
      <c r="R46" s="13">
        <v>3200</v>
      </c>
      <c r="S46" s="13">
        <v>36000</v>
      </c>
      <c r="T46" s="13">
        <v>192</v>
      </c>
      <c r="U46" s="13">
        <v>57600</v>
      </c>
      <c r="V46" s="14">
        <v>25</v>
      </c>
      <c r="W46" s="13">
        <v>17019</v>
      </c>
      <c r="X46" s="13">
        <v>13467</v>
      </c>
      <c r="Y46" s="16">
        <v>0.9</v>
      </c>
      <c r="Z46" s="79">
        <v>45</v>
      </c>
      <c r="AA46" s="88"/>
      <c r="AB46" s="22"/>
    </row>
    <row r="47" spans="1:28" s="5" customFormat="1" ht="28.5" customHeight="1" x14ac:dyDescent="0.25">
      <c r="A47" s="40" t="s">
        <v>52</v>
      </c>
      <c r="B47" s="17" t="s">
        <v>71</v>
      </c>
      <c r="C47" s="13">
        <v>150000</v>
      </c>
      <c r="D47" s="13">
        <v>150000</v>
      </c>
      <c r="E47" s="73">
        <v>0</v>
      </c>
      <c r="F47" s="13">
        <v>149100</v>
      </c>
      <c r="G47" s="13">
        <v>149100</v>
      </c>
      <c r="H47" s="13">
        <v>0</v>
      </c>
      <c r="I47" s="13">
        <v>1770</v>
      </c>
      <c r="J47" s="13">
        <v>21</v>
      </c>
      <c r="K47" s="13">
        <v>0</v>
      </c>
      <c r="L47" s="13">
        <v>2100</v>
      </c>
      <c r="M47" s="13">
        <v>570</v>
      </c>
      <c r="N47" s="13">
        <v>456</v>
      </c>
      <c r="O47" s="13">
        <v>0</v>
      </c>
      <c r="P47" s="13">
        <v>0</v>
      </c>
      <c r="Q47" s="13">
        <v>0</v>
      </c>
      <c r="R47" s="13">
        <v>3200</v>
      </c>
      <c r="S47" s="13">
        <v>36000</v>
      </c>
      <c r="T47" s="13">
        <v>230</v>
      </c>
      <c r="U47" s="13">
        <v>63500</v>
      </c>
      <c r="V47" s="14">
        <v>23</v>
      </c>
      <c r="W47" s="13">
        <v>13467</v>
      </c>
      <c r="X47" s="13">
        <v>9467</v>
      </c>
      <c r="Y47" s="16">
        <v>0.9</v>
      </c>
      <c r="Z47" s="14">
        <v>45</v>
      </c>
      <c r="AA47" s="88"/>
      <c r="AB47" s="22"/>
    </row>
    <row r="48" spans="1:28" s="5" customFormat="1" ht="28.5" hidden="1" customHeight="1" x14ac:dyDescent="0.25">
      <c r="A48" s="40"/>
      <c r="B48" s="29" t="s">
        <v>78</v>
      </c>
      <c r="C48" s="13">
        <f>C47-C45</f>
        <v>3178</v>
      </c>
      <c r="D48" s="13">
        <f t="shared" ref="D48:Z48" si="18">D47-D45</f>
        <v>3178</v>
      </c>
      <c r="E48" s="13">
        <f t="shared" si="18"/>
        <v>0</v>
      </c>
      <c r="F48" s="13">
        <f t="shared" si="18"/>
        <v>-135</v>
      </c>
      <c r="G48" s="13">
        <f t="shared" si="18"/>
        <v>-135</v>
      </c>
      <c r="H48" s="13">
        <f t="shared" si="18"/>
        <v>0</v>
      </c>
      <c r="I48" s="13">
        <f t="shared" si="18"/>
        <v>-3829</v>
      </c>
      <c r="J48" s="13">
        <f t="shared" si="18"/>
        <v>-89</v>
      </c>
      <c r="K48" s="13">
        <f t="shared" si="18"/>
        <v>0</v>
      </c>
      <c r="L48" s="13">
        <f t="shared" si="18"/>
        <v>-968</v>
      </c>
      <c r="M48" s="13">
        <f t="shared" si="18"/>
        <v>452</v>
      </c>
      <c r="N48" s="13">
        <f t="shared" si="18"/>
        <v>338</v>
      </c>
      <c r="O48" s="13">
        <f t="shared" si="18"/>
        <v>0</v>
      </c>
      <c r="P48" s="13">
        <f t="shared" si="18"/>
        <v>0</v>
      </c>
      <c r="Q48" s="13">
        <f t="shared" si="18"/>
        <v>0</v>
      </c>
      <c r="R48" s="13">
        <f t="shared" si="18"/>
        <v>0</v>
      </c>
      <c r="S48" s="13">
        <f t="shared" si="18"/>
        <v>2042</v>
      </c>
      <c r="T48" s="13">
        <f t="shared" si="18"/>
        <v>44</v>
      </c>
      <c r="U48" s="13">
        <f t="shared" si="18"/>
        <v>8173</v>
      </c>
      <c r="V48" s="13">
        <f t="shared" si="18"/>
        <v>-1.7880824372759854</v>
      </c>
      <c r="W48" s="13">
        <f t="shared" si="18"/>
        <v>-6302</v>
      </c>
      <c r="X48" s="13">
        <f t="shared" si="18"/>
        <v>-7552</v>
      </c>
      <c r="Y48" s="13">
        <f t="shared" si="18"/>
        <v>4.7876860516643638E-2</v>
      </c>
      <c r="Z48" s="13">
        <f t="shared" si="18"/>
        <v>1.743086620577472</v>
      </c>
      <c r="AA48" s="88"/>
      <c r="AB48" s="22"/>
    </row>
    <row r="49" spans="1:28" s="32" customFormat="1" ht="28.5" hidden="1" customHeight="1" x14ac:dyDescent="0.25">
      <c r="A49" s="44"/>
      <c r="B49" s="29" t="s">
        <v>79</v>
      </c>
      <c r="C49" s="30">
        <f>(C48*100)/C45</f>
        <v>2.1645257522714578</v>
      </c>
      <c r="D49" s="30">
        <f>(D48*100)/D45</f>
        <v>2.1645257522714578</v>
      </c>
      <c r="E49" s="30">
        <v>0</v>
      </c>
      <c r="F49" s="30">
        <f>(F48*100)/F45</f>
        <v>-9.0461352899788919E-2</v>
      </c>
      <c r="G49" s="30">
        <f>(G48*100)/G45</f>
        <v>-9.0461352899788919E-2</v>
      </c>
      <c r="H49" s="30">
        <v>0</v>
      </c>
      <c r="I49" s="30">
        <f>(I48*100)/I45</f>
        <v>-68.387212002143244</v>
      </c>
      <c r="J49" s="30">
        <f>(J48*100)/J45</f>
        <v>-80.909090909090907</v>
      </c>
      <c r="K49" s="30">
        <v>0</v>
      </c>
      <c r="L49" s="30">
        <f>(L48*100)/L45</f>
        <v>-31.551499348109516</v>
      </c>
      <c r="M49" s="30">
        <f>(M48*100)/M45</f>
        <v>383.05084745762713</v>
      </c>
      <c r="N49" s="30">
        <f>(N48*100)/N45</f>
        <v>286.4406779661017</v>
      </c>
      <c r="O49" s="30">
        <v>0</v>
      </c>
      <c r="P49" s="30">
        <v>0</v>
      </c>
      <c r="Q49" s="30">
        <v>0</v>
      </c>
      <c r="R49" s="30">
        <f t="shared" ref="R49:Z49" si="19">(R48*100)/R45</f>
        <v>0</v>
      </c>
      <c r="S49" s="30">
        <f t="shared" si="19"/>
        <v>6.0133105601036574</v>
      </c>
      <c r="T49" s="30">
        <f t="shared" si="19"/>
        <v>23.655913978494624</v>
      </c>
      <c r="U49" s="30">
        <f t="shared" si="19"/>
        <v>14.772172718564173</v>
      </c>
      <c r="V49" s="30">
        <f t="shared" si="19"/>
        <v>-7.2134762412565285</v>
      </c>
      <c r="W49" s="30">
        <f t="shared" si="19"/>
        <v>-31.878193130659113</v>
      </c>
      <c r="X49" s="30">
        <f t="shared" si="19"/>
        <v>-44.373935013808094</v>
      </c>
      <c r="Y49" s="30">
        <f t="shared" si="19"/>
        <v>5.618537779137351</v>
      </c>
      <c r="Z49" s="30">
        <f t="shared" si="19"/>
        <v>4.0296139608672696</v>
      </c>
      <c r="AA49" s="88"/>
      <c r="AB49" s="22"/>
    </row>
    <row r="50" spans="1:28" s="5" customFormat="1" ht="38.25" hidden="1" customHeight="1" x14ac:dyDescent="0.25">
      <c r="A50" s="40"/>
      <c r="B50" s="29" t="s">
        <v>80</v>
      </c>
      <c r="C50" s="13">
        <f>C47-C46</f>
        <v>-16331</v>
      </c>
      <c r="D50" s="13">
        <f t="shared" ref="D50:Z50" si="20">D47-D46</f>
        <v>-16331</v>
      </c>
      <c r="E50" s="13">
        <f t="shared" si="20"/>
        <v>0</v>
      </c>
      <c r="F50" s="13">
        <f t="shared" si="20"/>
        <v>-18911</v>
      </c>
      <c r="G50" s="13">
        <f t="shared" si="20"/>
        <v>-18911</v>
      </c>
      <c r="H50" s="13">
        <f t="shared" si="20"/>
        <v>0</v>
      </c>
      <c r="I50" s="13">
        <f t="shared" si="20"/>
        <v>243</v>
      </c>
      <c r="J50" s="13">
        <f t="shared" si="20"/>
        <v>0</v>
      </c>
      <c r="K50" s="13">
        <f t="shared" si="20"/>
        <v>0</v>
      </c>
      <c r="L50" s="13">
        <f t="shared" si="20"/>
        <v>467</v>
      </c>
      <c r="M50" s="13">
        <f t="shared" si="20"/>
        <v>2356</v>
      </c>
      <c r="N50" s="13">
        <f t="shared" si="20"/>
        <v>2242</v>
      </c>
      <c r="O50" s="13">
        <f t="shared" si="20"/>
        <v>0</v>
      </c>
      <c r="P50" s="13">
        <f t="shared" si="20"/>
        <v>0</v>
      </c>
      <c r="Q50" s="13">
        <f t="shared" si="20"/>
        <v>0</v>
      </c>
      <c r="R50" s="13">
        <f t="shared" si="20"/>
        <v>0</v>
      </c>
      <c r="S50" s="13">
        <f t="shared" si="20"/>
        <v>0</v>
      </c>
      <c r="T50" s="13">
        <f t="shared" si="20"/>
        <v>38</v>
      </c>
      <c r="U50" s="13">
        <f t="shared" si="20"/>
        <v>5900</v>
      </c>
      <c r="V50" s="13">
        <f t="shared" si="20"/>
        <v>-2</v>
      </c>
      <c r="W50" s="13">
        <f t="shared" si="20"/>
        <v>-3552</v>
      </c>
      <c r="X50" s="13">
        <f t="shared" si="20"/>
        <v>-4000</v>
      </c>
      <c r="Y50" s="13">
        <f t="shared" si="20"/>
        <v>0</v>
      </c>
      <c r="Z50" s="13">
        <f t="shared" si="20"/>
        <v>0</v>
      </c>
      <c r="AA50" s="88"/>
      <c r="AB50" s="22"/>
    </row>
    <row r="51" spans="1:28" s="32" customFormat="1" ht="37.5" hidden="1" customHeight="1" x14ac:dyDescent="0.25">
      <c r="A51" s="44"/>
      <c r="B51" s="29" t="s">
        <v>81</v>
      </c>
      <c r="C51" s="30">
        <f>(C50*100)/C46</f>
        <v>-9.8183742056501799</v>
      </c>
      <c r="D51" s="30">
        <f>(D50*100)/D46</f>
        <v>-9.8183742056501799</v>
      </c>
      <c r="E51" s="30">
        <v>0</v>
      </c>
      <c r="F51" s="30">
        <f>(F50*100)/F46</f>
        <v>-11.255810631446751</v>
      </c>
      <c r="G51" s="30">
        <f>(G50*100)/G46</f>
        <v>-11.255810631446751</v>
      </c>
      <c r="H51" s="30">
        <v>0</v>
      </c>
      <c r="I51" s="30">
        <f t="shared" ref="I51:N51" si="21">(I50*100)/I46</f>
        <v>15.913555992141454</v>
      </c>
      <c r="J51" s="30">
        <f t="shared" si="21"/>
        <v>0</v>
      </c>
      <c r="K51" s="30">
        <v>0</v>
      </c>
      <c r="L51" s="30">
        <f t="shared" si="21"/>
        <v>28.597672994488672</v>
      </c>
      <c r="M51" s="30">
        <f t="shared" si="21"/>
        <v>-131.91489361702128</v>
      </c>
      <c r="N51" s="30">
        <f t="shared" si="21"/>
        <v>-125.53191489361703</v>
      </c>
      <c r="O51" s="30">
        <v>0</v>
      </c>
      <c r="P51" s="30">
        <v>0</v>
      </c>
      <c r="Q51" s="30">
        <v>0</v>
      </c>
      <c r="R51" s="30">
        <f t="shared" ref="R51:Z51" si="22">(R50*100)/R46</f>
        <v>0</v>
      </c>
      <c r="S51" s="30">
        <f t="shared" si="22"/>
        <v>0</v>
      </c>
      <c r="T51" s="30">
        <f t="shared" si="22"/>
        <v>19.791666666666668</v>
      </c>
      <c r="U51" s="30">
        <f t="shared" si="22"/>
        <v>10.243055555555555</v>
      </c>
      <c r="V51" s="30">
        <f t="shared" si="22"/>
        <v>-8</v>
      </c>
      <c r="W51" s="30">
        <f t="shared" si="22"/>
        <v>-20.870791468358892</v>
      </c>
      <c r="X51" s="30">
        <f t="shared" si="22"/>
        <v>-29.702235093190762</v>
      </c>
      <c r="Y51" s="30">
        <f t="shared" si="22"/>
        <v>0</v>
      </c>
      <c r="Z51" s="30">
        <f t="shared" si="22"/>
        <v>0</v>
      </c>
      <c r="AA51" s="88"/>
      <c r="AB51" s="22"/>
    </row>
    <row r="52" spans="1:28" s="5" customFormat="1" ht="28.5" customHeight="1" x14ac:dyDescent="0.25">
      <c r="A52" s="46"/>
      <c r="B52" s="11" t="s">
        <v>62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6"/>
      <c r="W52" s="26"/>
      <c r="X52" s="26"/>
      <c r="Y52" s="26"/>
      <c r="Z52" s="27"/>
      <c r="AA52" s="88"/>
      <c r="AB52" s="22"/>
    </row>
    <row r="53" spans="1:28" s="5" customFormat="1" ht="28.5" customHeight="1" x14ac:dyDescent="0.25">
      <c r="A53" s="41" t="s">
        <v>54</v>
      </c>
      <c r="B53" s="33" t="s">
        <v>59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39"/>
      <c r="AA53" s="88"/>
      <c r="AB53" s="22"/>
    </row>
    <row r="54" spans="1:28" s="5" customFormat="1" ht="28.5" customHeight="1" x14ac:dyDescent="0.25">
      <c r="A54" s="40" t="s">
        <v>56</v>
      </c>
      <c r="B54" s="17" t="s">
        <v>69</v>
      </c>
      <c r="C54" s="15">
        <v>3971</v>
      </c>
      <c r="D54" s="15">
        <v>3808</v>
      </c>
      <c r="E54" s="15">
        <v>163</v>
      </c>
      <c r="F54" s="80">
        <v>3892</v>
      </c>
      <c r="G54" s="15">
        <v>3792</v>
      </c>
      <c r="H54" s="15">
        <v>100</v>
      </c>
      <c r="I54" s="13">
        <v>0</v>
      </c>
      <c r="J54" s="13">
        <v>0</v>
      </c>
      <c r="K54" s="13">
        <v>0</v>
      </c>
      <c r="L54" s="15">
        <v>59</v>
      </c>
      <c r="M54" s="15">
        <v>20</v>
      </c>
      <c r="N54" s="15">
        <v>-20</v>
      </c>
      <c r="O54" s="15">
        <v>0</v>
      </c>
      <c r="P54" s="13">
        <v>0</v>
      </c>
      <c r="Q54" s="13">
        <v>0</v>
      </c>
      <c r="R54" s="15">
        <v>100</v>
      </c>
      <c r="S54" s="15">
        <v>-381</v>
      </c>
      <c r="T54" s="15">
        <v>8</v>
      </c>
      <c r="U54" s="15">
        <v>1655</v>
      </c>
      <c r="V54" s="64">
        <v>17.239583333333332</v>
      </c>
      <c r="W54" s="15">
        <v>2091</v>
      </c>
      <c r="X54" s="15">
        <v>526</v>
      </c>
      <c r="Y54" s="81">
        <v>0.91</v>
      </c>
      <c r="Z54" s="64">
        <v>84.4</v>
      </c>
      <c r="AA54" s="88"/>
      <c r="AB54" s="22"/>
    </row>
    <row r="55" spans="1:28" s="5" customFormat="1" ht="28.5" customHeight="1" x14ac:dyDescent="0.25">
      <c r="A55" s="40" t="s">
        <v>57</v>
      </c>
      <c r="B55" s="17" t="s">
        <v>70</v>
      </c>
      <c r="C55" s="13">
        <v>4753</v>
      </c>
      <c r="D55" s="13">
        <v>4613</v>
      </c>
      <c r="E55" s="13">
        <v>140</v>
      </c>
      <c r="F55" s="13">
        <v>4479</v>
      </c>
      <c r="G55" s="13">
        <v>4386</v>
      </c>
      <c r="H55" s="13">
        <v>93</v>
      </c>
      <c r="I55" s="13">
        <v>0</v>
      </c>
      <c r="J55" s="13">
        <v>0</v>
      </c>
      <c r="K55" s="13">
        <v>0</v>
      </c>
      <c r="L55" s="13">
        <v>113</v>
      </c>
      <c r="M55" s="13">
        <v>161</v>
      </c>
      <c r="N55" s="13">
        <v>113</v>
      </c>
      <c r="O55" s="14">
        <v>0</v>
      </c>
      <c r="P55" s="13">
        <v>0</v>
      </c>
      <c r="Q55" s="13">
        <v>0</v>
      </c>
      <c r="R55" s="13">
        <v>100</v>
      </c>
      <c r="S55" s="13">
        <v>-268</v>
      </c>
      <c r="T55" s="13">
        <v>7.5</v>
      </c>
      <c r="U55" s="13">
        <v>1822</v>
      </c>
      <c r="V55" s="14">
        <v>20.2</v>
      </c>
      <c r="W55" s="13">
        <v>526</v>
      </c>
      <c r="X55" s="13">
        <v>526</v>
      </c>
      <c r="Y55" s="16">
        <v>0.9</v>
      </c>
      <c r="Z55" s="14">
        <v>78.5</v>
      </c>
      <c r="AA55" s="88"/>
      <c r="AB55" s="22"/>
    </row>
    <row r="56" spans="1:28" s="5" customFormat="1" ht="28.5" customHeight="1" x14ac:dyDescent="0.25">
      <c r="A56" s="40" t="s">
        <v>58</v>
      </c>
      <c r="B56" s="17" t="s">
        <v>71</v>
      </c>
      <c r="C56" s="13">
        <v>5622</v>
      </c>
      <c r="D56" s="13">
        <v>5442</v>
      </c>
      <c r="E56" s="13">
        <v>180</v>
      </c>
      <c r="F56" s="13">
        <v>5384</v>
      </c>
      <c r="G56" s="13">
        <v>5254</v>
      </c>
      <c r="H56" s="13">
        <v>130</v>
      </c>
      <c r="I56" s="13">
        <v>0</v>
      </c>
      <c r="J56" s="13">
        <v>0</v>
      </c>
      <c r="K56" s="13">
        <v>0</v>
      </c>
      <c r="L56" s="13">
        <v>64</v>
      </c>
      <c r="M56" s="13">
        <v>174</v>
      </c>
      <c r="N56" s="13">
        <v>118</v>
      </c>
      <c r="O56" s="14">
        <f>N55/2</f>
        <v>56.5</v>
      </c>
      <c r="P56" s="13">
        <v>0</v>
      </c>
      <c r="Q56" s="13">
        <v>0</v>
      </c>
      <c r="R56" s="13">
        <v>100</v>
      </c>
      <c r="S56" s="13">
        <v>-150</v>
      </c>
      <c r="T56" s="13">
        <v>9</v>
      </c>
      <c r="U56" s="13">
        <v>2468</v>
      </c>
      <c r="V56" s="28">
        <v>22.9</v>
      </c>
      <c r="W56" s="13">
        <v>526</v>
      </c>
      <c r="X56" s="13">
        <v>526</v>
      </c>
      <c r="Y56" s="16">
        <v>0.9</v>
      </c>
      <c r="Z56" s="14">
        <v>80</v>
      </c>
      <c r="AA56" s="88"/>
      <c r="AB56" s="22"/>
    </row>
    <row r="57" spans="1:28" s="5" customFormat="1" ht="28.5" hidden="1" customHeight="1" x14ac:dyDescent="0.2">
      <c r="A57" s="40"/>
      <c r="B57" s="29" t="s">
        <v>78</v>
      </c>
      <c r="C57" s="13">
        <f>C56-C54</f>
        <v>1651</v>
      </c>
      <c r="D57" s="13">
        <f t="shared" ref="D57:Z60" si="23">D56-D54</f>
        <v>1634</v>
      </c>
      <c r="E57" s="15">
        <f t="shared" si="23"/>
        <v>17</v>
      </c>
      <c r="F57" s="13">
        <f t="shared" si="23"/>
        <v>1492</v>
      </c>
      <c r="G57" s="13">
        <f t="shared" si="23"/>
        <v>1462</v>
      </c>
      <c r="H57" s="15">
        <f t="shared" si="23"/>
        <v>30</v>
      </c>
      <c r="I57" s="13">
        <f t="shared" si="23"/>
        <v>0</v>
      </c>
      <c r="J57" s="13">
        <f t="shared" si="23"/>
        <v>0</v>
      </c>
      <c r="K57" s="13">
        <f t="shared" si="23"/>
        <v>0</v>
      </c>
      <c r="L57" s="13">
        <f t="shared" si="23"/>
        <v>5</v>
      </c>
      <c r="M57" s="13">
        <f t="shared" si="23"/>
        <v>154</v>
      </c>
      <c r="N57" s="13">
        <f t="shared" si="23"/>
        <v>138</v>
      </c>
      <c r="O57" s="13">
        <f t="shared" si="23"/>
        <v>56.5</v>
      </c>
      <c r="P57" s="13">
        <v>0</v>
      </c>
      <c r="Q57" s="13">
        <v>0</v>
      </c>
      <c r="R57" s="13">
        <f t="shared" si="23"/>
        <v>0</v>
      </c>
      <c r="S57" s="13">
        <f t="shared" si="23"/>
        <v>231</v>
      </c>
      <c r="T57" s="13">
        <f t="shared" si="23"/>
        <v>1</v>
      </c>
      <c r="U57" s="13">
        <f t="shared" si="23"/>
        <v>813</v>
      </c>
      <c r="V57" s="28">
        <f t="shared" si="23"/>
        <v>5.6604166666666664</v>
      </c>
      <c r="W57" s="13">
        <f t="shared" si="23"/>
        <v>-1565</v>
      </c>
      <c r="X57" s="13">
        <f t="shared" si="23"/>
        <v>0</v>
      </c>
      <c r="Y57" s="16">
        <f t="shared" si="23"/>
        <v>-1.0000000000000009E-2</v>
      </c>
      <c r="Z57" s="18">
        <f t="shared" si="23"/>
        <v>-4.4000000000000057</v>
      </c>
      <c r="AA57" s="24"/>
      <c r="AB57" s="22"/>
    </row>
    <row r="58" spans="1:28" s="32" customFormat="1" ht="28.5" hidden="1" customHeight="1" x14ac:dyDescent="0.2">
      <c r="A58" s="44"/>
      <c r="B58" s="29" t="s">
        <v>79</v>
      </c>
      <c r="C58" s="30">
        <f>(C57*100)/C54</f>
        <v>41.576429111055148</v>
      </c>
      <c r="D58" s="30">
        <f t="shared" ref="D58:Z58" si="24">(D57*100)/D54</f>
        <v>42.909663865546221</v>
      </c>
      <c r="E58" s="30">
        <f t="shared" si="24"/>
        <v>10.429447852760736</v>
      </c>
      <c r="F58" s="30">
        <f t="shared" si="24"/>
        <v>38.335046248715315</v>
      </c>
      <c r="G58" s="30">
        <f t="shared" si="24"/>
        <v>38.554852320675103</v>
      </c>
      <c r="H58" s="30">
        <f t="shared" si="24"/>
        <v>30</v>
      </c>
      <c r="I58" s="13">
        <f t="shared" si="23"/>
        <v>0</v>
      </c>
      <c r="J58" s="13">
        <f t="shared" si="23"/>
        <v>0</v>
      </c>
      <c r="K58" s="13">
        <f t="shared" si="23"/>
        <v>0</v>
      </c>
      <c r="L58" s="30">
        <f t="shared" si="24"/>
        <v>8.4745762711864412</v>
      </c>
      <c r="M58" s="30">
        <f t="shared" si="24"/>
        <v>770</v>
      </c>
      <c r="N58" s="30">
        <f t="shared" si="24"/>
        <v>-690</v>
      </c>
      <c r="O58" s="30">
        <v>100</v>
      </c>
      <c r="P58" s="13">
        <v>0</v>
      </c>
      <c r="Q58" s="13">
        <v>0</v>
      </c>
      <c r="R58" s="30">
        <f t="shared" si="24"/>
        <v>0</v>
      </c>
      <c r="S58" s="30">
        <f t="shared" si="24"/>
        <v>-60.629921259842519</v>
      </c>
      <c r="T58" s="30">
        <f t="shared" si="24"/>
        <v>12.5</v>
      </c>
      <c r="U58" s="30">
        <f t="shared" si="24"/>
        <v>49.123867069486408</v>
      </c>
      <c r="V58" s="30">
        <f t="shared" si="24"/>
        <v>32.833836858006045</v>
      </c>
      <c r="W58" s="30">
        <f t="shared" si="24"/>
        <v>-74.844571975131515</v>
      </c>
      <c r="X58" s="30">
        <f t="shared" si="24"/>
        <v>0</v>
      </c>
      <c r="Y58" s="30">
        <f t="shared" si="24"/>
        <v>-1.0989010989010999</v>
      </c>
      <c r="Z58" s="30">
        <f t="shared" si="24"/>
        <v>-5.2132701421801011</v>
      </c>
      <c r="AA58" s="31"/>
      <c r="AB58" s="22"/>
    </row>
    <row r="59" spans="1:28" s="5" customFormat="1" ht="39.75" hidden="1" customHeight="1" x14ac:dyDescent="0.2">
      <c r="A59" s="40"/>
      <c r="B59" s="29" t="s">
        <v>80</v>
      </c>
      <c r="C59" s="13">
        <f t="shared" ref="C59:H59" si="25">C56-C55</f>
        <v>869</v>
      </c>
      <c r="D59" s="13">
        <f t="shared" si="25"/>
        <v>829</v>
      </c>
      <c r="E59" s="15">
        <f t="shared" si="25"/>
        <v>40</v>
      </c>
      <c r="F59" s="13">
        <f t="shared" si="25"/>
        <v>905</v>
      </c>
      <c r="G59" s="13">
        <f t="shared" si="25"/>
        <v>868</v>
      </c>
      <c r="H59" s="15">
        <f t="shared" si="25"/>
        <v>37</v>
      </c>
      <c r="I59" s="13">
        <f t="shared" si="23"/>
        <v>0</v>
      </c>
      <c r="J59" s="13">
        <f t="shared" si="23"/>
        <v>0</v>
      </c>
      <c r="K59" s="13">
        <f t="shared" ref="K59:Z59" si="26">K56-K55</f>
        <v>0</v>
      </c>
      <c r="L59" s="13">
        <f t="shared" si="26"/>
        <v>-49</v>
      </c>
      <c r="M59" s="13">
        <f t="shared" si="26"/>
        <v>13</v>
      </c>
      <c r="N59" s="13">
        <f t="shared" si="26"/>
        <v>5</v>
      </c>
      <c r="O59" s="13">
        <f t="shared" si="26"/>
        <v>56.5</v>
      </c>
      <c r="P59" s="13">
        <v>0</v>
      </c>
      <c r="Q59" s="13">
        <v>0</v>
      </c>
      <c r="R59" s="13">
        <f t="shared" si="26"/>
        <v>0</v>
      </c>
      <c r="S59" s="13">
        <f t="shared" si="26"/>
        <v>118</v>
      </c>
      <c r="T59" s="13">
        <f t="shared" si="26"/>
        <v>1.5</v>
      </c>
      <c r="U59" s="13">
        <f t="shared" si="26"/>
        <v>646</v>
      </c>
      <c r="V59" s="28">
        <f t="shared" si="26"/>
        <v>2.6999999999999993</v>
      </c>
      <c r="W59" s="13">
        <f t="shared" si="26"/>
        <v>0</v>
      </c>
      <c r="X59" s="13">
        <f t="shared" si="26"/>
        <v>0</v>
      </c>
      <c r="Y59" s="16">
        <f t="shared" si="26"/>
        <v>0</v>
      </c>
      <c r="Z59" s="18">
        <f t="shared" si="26"/>
        <v>1.5</v>
      </c>
      <c r="AA59" s="24"/>
      <c r="AB59" s="22"/>
    </row>
    <row r="60" spans="1:28" s="32" customFormat="1" ht="38.25" hidden="1" customHeight="1" x14ac:dyDescent="0.2">
      <c r="A60" s="44"/>
      <c r="B60" s="29" t="s">
        <v>81</v>
      </c>
      <c r="C60" s="30">
        <f>(C59*100)/C55</f>
        <v>18.283189564485589</v>
      </c>
      <c r="D60" s="30">
        <f>(D59*100)/D55</f>
        <v>17.970951658356817</v>
      </c>
      <c r="E60" s="59">
        <v>0</v>
      </c>
      <c r="F60" s="30">
        <f>(F59*100)/F55</f>
        <v>20.205402991739227</v>
      </c>
      <c r="G60" s="30">
        <f>(G59*100)/G55</f>
        <v>19.790241678066575</v>
      </c>
      <c r="H60" s="59">
        <v>0</v>
      </c>
      <c r="I60" s="30">
        <f t="shared" si="23"/>
        <v>0</v>
      </c>
      <c r="J60" s="30">
        <f t="shared" si="23"/>
        <v>0</v>
      </c>
      <c r="K60" s="30">
        <f>K57-K56</f>
        <v>0</v>
      </c>
      <c r="L60" s="30">
        <f>(L59*100)/L55</f>
        <v>-43.362831858407077</v>
      </c>
      <c r="M60" s="30">
        <f>(M59*100)/M55</f>
        <v>8.0745341614906838</v>
      </c>
      <c r="N60" s="30">
        <f>(N59*100)/N55</f>
        <v>4.4247787610619467</v>
      </c>
      <c r="O60" s="30" t="e">
        <f>(O59*100)/O55</f>
        <v>#DIV/0!</v>
      </c>
      <c r="P60" s="13">
        <v>0</v>
      </c>
      <c r="Q60" s="13">
        <v>0</v>
      </c>
      <c r="R60" s="30">
        <f t="shared" ref="R60:Z60" si="27">(R59*100)/R55</f>
        <v>0</v>
      </c>
      <c r="S60" s="30">
        <f t="shared" si="27"/>
        <v>-44.029850746268657</v>
      </c>
      <c r="T60" s="30">
        <f t="shared" si="27"/>
        <v>20</v>
      </c>
      <c r="U60" s="30">
        <f t="shared" si="27"/>
        <v>35.455543358946215</v>
      </c>
      <c r="V60" s="30">
        <f t="shared" si="27"/>
        <v>13.366336633663364</v>
      </c>
      <c r="W60" s="30">
        <f t="shared" si="27"/>
        <v>0</v>
      </c>
      <c r="X60" s="30">
        <f t="shared" si="27"/>
        <v>0</v>
      </c>
      <c r="Y60" s="30">
        <f t="shared" si="27"/>
        <v>0</v>
      </c>
      <c r="Z60" s="30">
        <f t="shared" si="27"/>
        <v>1.910828025477707</v>
      </c>
      <c r="AA60" s="31"/>
      <c r="AB60" s="22"/>
    </row>
    <row r="61" spans="1:28" s="5" customFormat="1" ht="28.5" customHeight="1" x14ac:dyDescent="0.2">
      <c r="A61" s="6"/>
      <c r="B61" s="10" t="s">
        <v>60</v>
      </c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6"/>
      <c r="W61" s="26"/>
      <c r="X61" s="26"/>
      <c r="Y61" s="26"/>
      <c r="Z61" s="27"/>
      <c r="AB61" s="22"/>
    </row>
    <row r="62" spans="1:28" s="5" customFormat="1" ht="28.5" customHeight="1" x14ac:dyDescent="0.2">
      <c r="A62" s="7"/>
      <c r="B62" s="17" t="s">
        <v>69</v>
      </c>
      <c r="C62" s="13">
        <f>C54+C45+C36+C27+C18+C10</f>
        <v>1593175.2</v>
      </c>
      <c r="D62" s="13">
        <f t="shared" ref="D62:U62" si="28">D54+D45+D36+D27+D18+D10</f>
        <v>1277373</v>
      </c>
      <c r="E62" s="13">
        <f t="shared" si="28"/>
        <v>163</v>
      </c>
      <c r="F62" s="13">
        <f t="shared" si="28"/>
        <v>1679075.7</v>
      </c>
      <c r="G62" s="13">
        <f t="shared" si="28"/>
        <v>1678975.7</v>
      </c>
      <c r="H62" s="13">
        <f t="shared" si="28"/>
        <v>100</v>
      </c>
      <c r="I62" s="13">
        <f t="shared" si="28"/>
        <v>174506.2</v>
      </c>
      <c r="J62" s="13">
        <f t="shared" si="28"/>
        <v>72631.199999999997</v>
      </c>
      <c r="K62" s="13">
        <f t="shared" si="28"/>
        <v>0</v>
      </c>
      <c r="L62" s="13">
        <f t="shared" si="28"/>
        <v>96689.5</v>
      </c>
      <c r="M62" s="13">
        <f t="shared" si="28"/>
        <v>-8084</v>
      </c>
      <c r="N62" s="13">
        <f t="shared" si="28"/>
        <v>-19846.8</v>
      </c>
      <c r="O62" s="13" t="s">
        <v>84</v>
      </c>
      <c r="P62" s="13">
        <f t="shared" si="28"/>
        <v>2898</v>
      </c>
      <c r="Q62" s="13">
        <f t="shared" si="28"/>
        <v>0</v>
      </c>
      <c r="R62" s="13">
        <f t="shared" si="28"/>
        <v>109487</v>
      </c>
      <c r="S62" s="13">
        <f t="shared" si="28"/>
        <v>399023</v>
      </c>
      <c r="T62" s="13">
        <f t="shared" si="28"/>
        <v>1580</v>
      </c>
      <c r="U62" s="13">
        <f t="shared" si="28"/>
        <v>625613.69999999995</v>
      </c>
      <c r="V62" s="14">
        <f>U62/T62/12</f>
        <v>32.996503164556962</v>
      </c>
      <c r="W62" s="13" t="s">
        <v>61</v>
      </c>
      <c r="X62" s="13" t="s">
        <v>61</v>
      </c>
      <c r="Y62" s="13" t="s">
        <v>61</v>
      </c>
      <c r="Z62" s="13" t="s">
        <v>61</v>
      </c>
      <c r="AA62" s="22"/>
      <c r="AB62" s="22"/>
    </row>
    <row r="63" spans="1:28" s="5" customFormat="1" ht="28.5" customHeight="1" x14ac:dyDescent="0.2">
      <c r="A63" s="7"/>
      <c r="B63" s="17" t="s">
        <v>70</v>
      </c>
      <c r="C63" s="13">
        <f t="shared" ref="C63:N63" si="29">C19+C11+C28+C37+C46+C55</f>
        <v>1682839.3</v>
      </c>
      <c r="D63" s="13">
        <f t="shared" si="29"/>
        <v>1682699.3</v>
      </c>
      <c r="E63" s="13">
        <f t="shared" si="29"/>
        <v>140</v>
      </c>
      <c r="F63" s="13">
        <f t="shared" si="29"/>
        <v>1788059.5</v>
      </c>
      <c r="G63" s="13">
        <f t="shared" si="29"/>
        <v>1787966.5</v>
      </c>
      <c r="H63" s="13">
        <f t="shared" si="29"/>
        <v>93</v>
      </c>
      <c r="I63" s="13">
        <f t="shared" si="29"/>
        <v>167254.39999999999</v>
      </c>
      <c r="J63" s="13">
        <f t="shared" si="29"/>
        <v>76781</v>
      </c>
      <c r="K63" s="13">
        <f t="shared" si="29"/>
        <v>0</v>
      </c>
      <c r="L63" s="13">
        <f t="shared" si="29"/>
        <v>67270.2</v>
      </c>
      <c r="M63" s="13">
        <f t="shared" si="29"/>
        <v>-5236</v>
      </c>
      <c r="N63" s="13">
        <f t="shared" si="29"/>
        <v>-5465</v>
      </c>
      <c r="O63" s="13" t="s">
        <v>82</v>
      </c>
      <c r="P63" s="13">
        <f t="shared" ref="P63:U64" si="30">P19+P11+P28+P37+P46+P55</f>
        <v>7270</v>
      </c>
      <c r="Q63" s="13">
        <f t="shared" si="30"/>
        <v>0</v>
      </c>
      <c r="R63" s="13">
        <f t="shared" si="30"/>
        <v>109487</v>
      </c>
      <c r="S63" s="13">
        <f t="shared" si="30"/>
        <v>220716</v>
      </c>
      <c r="T63" s="13">
        <f t="shared" si="30"/>
        <v>1531.5</v>
      </c>
      <c r="U63" s="13">
        <f t="shared" si="30"/>
        <v>686072.6</v>
      </c>
      <c r="V63" s="14">
        <f>U63/T63/12</f>
        <v>37.331189465665467</v>
      </c>
      <c r="W63" s="13" t="s">
        <v>61</v>
      </c>
      <c r="X63" s="13" t="s">
        <v>61</v>
      </c>
      <c r="Y63" s="13" t="s">
        <v>61</v>
      </c>
      <c r="Z63" s="13" t="s">
        <v>61</v>
      </c>
      <c r="AA63" s="22"/>
      <c r="AB63" s="22"/>
    </row>
    <row r="64" spans="1:28" s="5" customFormat="1" ht="28.5" customHeight="1" x14ac:dyDescent="0.2">
      <c r="A64" s="7"/>
      <c r="B64" s="17" t="s">
        <v>71</v>
      </c>
      <c r="C64" s="13">
        <f t="shared" ref="C64:N64" si="31">C20+C12+C29+C38+C47+C56</f>
        <v>1746126.8</v>
      </c>
      <c r="D64" s="13">
        <f t="shared" si="31"/>
        <v>1745946.8</v>
      </c>
      <c r="E64" s="13">
        <f t="shared" si="31"/>
        <v>180</v>
      </c>
      <c r="F64" s="13">
        <f t="shared" si="31"/>
        <v>1910785</v>
      </c>
      <c r="G64" s="13">
        <f t="shared" si="31"/>
        <v>1910835</v>
      </c>
      <c r="H64" s="13">
        <f t="shared" si="31"/>
        <v>130</v>
      </c>
      <c r="I64" s="13">
        <f t="shared" si="31"/>
        <v>174068.9</v>
      </c>
      <c r="J64" s="13">
        <f t="shared" si="31"/>
        <v>79949</v>
      </c>
      <c r="K64" s="13">
        <f t="shared" si="31"/>
        <v>0</v>
      </c>
      <c r="L64" s="13">
        <f t="shared" si="31"/>
        <v>41272.5</v>
      </c>
      <c r="M64" s="13">
        <f t="shared" si="31"/>
        <v>-31861.800000000003</v>
      </c>
      <c r="N64" s="13">
        <f t="shared" si="31"/>
        <v>-32212.800000000003</v>
      </c>
      <c r="O64" s="14">
        <v>174.5</v>
      </c>
      <c r="P64" s="13">
        <f t="shared" si="30"/>
        <v>25200</v>
      </c>
      <c r="Q64" s="13">
        <f t="shared" si="30"/>
        <v>0</v>
      </c>
      <c r="R64" s="13">
        <f t="shared" si="30"/>
        <v>109487</v>
      </c>
      <c r="S64" s="13">
        <f t="shared" si="30"/>
        <v>224265</v>
      </c>
      <c r="T64" s="13">
        <f t="shared" si="30"/>
        <v>1728</v>
      </c>
      <c r="U64" s="13">
        <f t="shared" si="30"/>
        <v>761497.3</v>
      </c>
      <c r="V64" s="14">
        <f>U64/T64/12</f>
        <v>36.723442322530865</v>
      </c>
      <c r="W64" s="13" t="s">
        <v>61</v>
      </c>
      <c r="X64" s="13" t="s">
        <v>61</v>
      </c>
      <c r="Y64" s="13" t="s">
        <v>61</v>
      </c>
      <c r="Z64" s="13" t="s">
        <v>61</v>
      </c>
      <c r="AA64" s="22"/>
      <c r="AB64" s="22"/>
    </row>
    <row r="65" spans="1:47" s="5" customFormat="1" ht="9.75" customHeight="1" x14ac:dyDescent="0.2">
      <c r="A65" s="91"/>
      <c r="B65" s="94"/>
      <c r="C65" s="95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6"/>
      <c r="P65" s="95"/>
      <c r="Q65" s="95"/>
      <c r="R65" s="95"/>
      <c r="S65" s="95"/>
      <c r="T65" s="95"/>
      <c r="U65" s="95"/>
      <c r="V65" s="96"/>
      <c r="W65" s="95"/>
      <c r="X65" s="95"/>
      <c r="Y65" s="95"/>
      <c r="Z65" s="95"/>
      <c r="AA65" s="22"/>
      <c r="AB65" s="22"/>
    </row>
    <row r="66" spans="1:47" s="38" customFormat="1" ht="159.75" customHeight="1" x14ac:dyDescent="0.2">
      <c r="A66" s="37"/>
      <c r="B66" s="97" t="s">
        <v>85</v>
      </c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</row>
    <row r="67" spans="1:47" s="38" customFormat="1" ht="3.75" customHeight="1" x14ac:dyDescent="0.2">
      <c r="A67" s="37"/>
      <c r="B67" s="100" t="s">
        <v>63</v>
      </c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</row>
    <row r="68" spans="1:47" ht="17.25" customHeight="1" x14ac:dyDescent="0.2">
      <c r="M68" s="3"/>
      <c r="Y68" s="8"/>
      <c r="Z68" s="8"/>
    </row>
    <row r="69" spans="1:47" ht="20.25" x14ac:dyDescent="0.2">
      <c r="B69" s="9"/>
      <c r="O69" s="89"/>
      <c r="Y69" s="8"/>
      <c r="Z69" s="8"/>
    </row>
    <row r="70" spans="1:47" x14ac:dyDescent="0.2">
      <c r="Y70" s="8"/>
      <c r="Z70" s="8"/>
    </row>
    <row r="71" spans="1:47" x14ac:dyDescent="0.2">
      <c r="Y71" s="8"/>
      <c r="Z71" s="8"/>
    </row>
    <row r="72" spans="1:47" x14ac:dyDescent="0.2">
      <c r="Y72" s="8"/>
      <c r="Z72" s="8"/>
    </row>
    <row r="73" spans="1:47" x14ac:dyDescent="0.2">
      <c r="Y73" s="8"/>
      <c r="Z73" s="8"/>
    </row>
    <row r="74" spans="1:47" x14ac:dyDescent="0.2">
      <c r="Y74" s="8"/>
      <c r="Z74" s="8"/>
    </row>
    <row r="75" spans="1:47" x14ac:dyDescent="0.2">
      <c r="Y75" s="8"/>
      <c r="Z75" s="8"/>
    </row>
  </sheetData>
  <mergeCells count="32">
    <mergeCell ref="C1:E1"/>
    <mergeCell ref="R1:Z1"/>
    <mergeCell ref="A2:Z2"/>
    <mergeCell ref="X3:Z3"/>
    <mergeCell ref="A4:A6"/>
    <mergeCell ref="B4:B6"/>
    <mergeCell ref="C4:E4"/>
    <mergeCell ref="F4:H4"/>
    <mergeCell ref="I4:K4"/>
    <mergeCell ref="L4:L6"/>
    <mergeCell ref="V5:V6"/>
    <mergeCell ref="W5:Z5"/>
    <mergeCell ref="R4:Z4"/>
    <mergeCell ref="R5:R6"/>
    <mergeCell ref="S5:S6"/>
    <mergeCell ref="T5:T6"/>
    <mergeCell ref="B66:Z66"/>
    <mergeCell ref="U5:U6"/>
    <mergeCell ref="B67:Z67"/>
    <mergeCell ref="C5:C6"/>
    <mergeCell ref="D5:E5"/>
    <mergeCell ref="F5:F6"/>
    <mergeCell ref="G5:H5"/>
    <mergeCell ref="I5:I6"/>
    <mergeCell ref="J5:K5"/>
    <mergeCell ref="M4:M6"/>
    <mergeCell ref="N4:N6"/>
    <mergeCell ref="O4:O6"/>
    <mergeCell ref="P4:P6"/>
    <mergeCell ref="Q4:Q6"/>
    <mergeCell ref="B8:Z8"/>
    <mergeCell ref="B9:Z9"/>
  </mergeCells>
  <printOptions horizontalCentered="1"/>
  <pageMargins left="0.39370078740157483" right="0.39370078740157483" top="0.78740157480314965" bottom="0.19685039370078741" header="0.59055118110236227" footer="0"/>
  <pageSetup paperSize="9" scale="36" firstPageNumber="201" orientation="landscape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мэрия городского округа Тольятти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pirnyak.kp</dc:creator>
  <cp:lastModifiedBy>Софьина Юлия Владимировна</cp:lastModifiedBy>
  <cp:lastPrinted>2023-10-24T11:08:47Z</cp:lastPrinted>
  <dcterms:created xsi:type="dcterms:W3CDTF">2019-10-31T04:15:37Z</dcterms:created>
  <dcterms:modified xsi:type="dcterms:W3CDTF">2023-10-25T09:49:26Z</dcterms:modified>
</cp:coreProperties>
</file>