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4"/>
  </bookViews>
  <sheets>
    <sheet name="2010" sheetId="1" r:id="rId1"/>
    <sheet name="2011" sheetId="2" r:id="rId2"/>
    <sheet name="2012" sheetId="3" r:id="rId3"/>
    <sheet name="2013" sheetId="4" r:id="rId4"/>
    <sheet name="2014-2020" sheetId="5" r:id="rId5"/>
    <sheet name="Лист1" sheetId="6" r:id="rId6"/>
  </sheets>
  <definedNames>
    <definedName name="_Toc248799066" localSheetId="0">'2010'!$B$22</definedName>
    <definedName name="_xlnm.Print_Titles" localSheetId="0">'2010'!$B:$D,'2010'!$15:$18</definedName>
    <definedName name="_xlnm.Print_Area" localSheetId="0">'2010'!$A$1:$N$46</definedName>
    <definedName name="_xlnm.Print_Area" localSheetId="1">'2011'!$A$1:$L$35</definedName>
    <definedName name="_xlnm.Print_Area" localSheetId="2">'2012'!$B$1:$M$34</definedName>
    <definedName name="_xlnm.Print_Area" localSheetId="3">'2013'!$A$1:$M$34</definedName>
    <definedName name="_xlnm.Print_Area" localSheetId="4">'2014-2020'!$A$1:$O$39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<sst xmlns="http://schemas.openxmlformats.org/spreadsheetml/2006/main" count="304" uniqueCount="96">
  <si>
    <t>Цель, задачи, наименование мероприятий</t>
  </si>
  <si>
    <t>Исполнитель; сроки исполнения</t>
  </si>
  <si>
    <t>Всего</t>
  </si>
  <si>
    <t>бюджет</t>
  </si>
  <si>
    <t>местный</t>
  </si>
  <si>
    <t>областной</t>
  </si>
  <si>
    <t>федеральный</t>
  </si>
  <si>
    <t>внебюдж.</t>
  </si>
  <si>
    <t>2010 год</t>
  </si>
  <si>
    <t>Тольяттинский промышленно-технологический парк</t>
  </si>
  <si>
    <t xml:space="preserve">ОАО "КуйбышевАзот" </t>
  </si>
  <si>
    <t>Строительство энергоэффективного агрегата термического обезвреживания отходов производства капролактама (щелочных стоков)</t>
  </si>
  <si>
    <t>ИП Анпилов С.М.</t>
  </si>
  <si>
    <t>ОАО «ЗПБО»</t>
  </si>
  <si>
    <t xml:space="preserve">Строительство мусоросортировочной станции производительностью 150,0 тыс. тонн                                                                              </t>
  </si>
  <si>
    <t>ЗАО «Полад»</t>
  </si>
  <si>
    <t>Правительство Самарской области</t>
  </si>
  <si>
    <t>ЗАО «ГИДРОИЗОЛ»</t>
  </si>
  <si>
    <t>Строительство завода по производству пеностекла</t>
  </si>
  <si>
    <t>Создание IT-парка</t>
  </si>
  <si>
    <t>МУ "Городской информационный центр"</t>
  </si>
  <si>
    <t>Производство и модификация режущего инструмента, обладающего повышенными параметрами качества и ресурсом работы с применением высокоэффективных гибридных и комбинированных технологий</t>
  </si>
  <si>
    <t>ООО НПФ «Техинструм»</t>
  </si>
  <si>
    <t>Предприятие предпринимателя Анпилова С.М. «Производство каркасного домостроения заводского изготовления»</t>
  </si>
  <si>
    <t xml:space="preserve">Строительство энергоэффективного производства циклогексанона </t>
  </si>
  <si>
    <t>Организация  сопутствующей инфраструктуры (строительство отдельного водовода и дороги)</t>
  </si>
  <si>
    <t>Завод по производству смесей для функционального биодоступного питания, кормов для животных</t>
  </si>
  <si>
    <t>Проект создания особой экономической зоны промышленно-производственного типа на территории муниципального района Ставропольский Самарской области</t>
  </si>
  <si>
    <t>Основные Инвестиционные проекты, направленные на диверсификацию отраслей экономики</t>
  </si>
  <si>
    <t>Создание новых направлений развития для города</t>
  </si>
  <si>
    <t>Итого:</t>
  </si>
  <si>
    <t>Организация производства запасных частей к автомобилям Форд, Рено</t>
  </si>
  <si>
    <t>Организация производства запасных частей к автомобилям Ниссан, Фиат</t>
  </si>
  <si>
    <t>Организация производства сменных многогранных пластин</t>
  </si>
  <si>
    <t>ООО "МаксиКом"</t>
  </si>
  <si>
    <t>ООО "Группа компаний "Планета здоровья"</t>
  </si>
  <si>
    <t>ООО "Техноспорт"</t>
  </si>
  <si>
    <t>Автодром «Тольятти-ринг» (НДФЛ, НДС)</t>
  </si>
  <si>
    <t xml:space="preserve"> Цель: Создание благоприятных условий для отраслевой диверсификации экономики, расширения инвестиционной деятельности, привлечения на территорию городского округа инвестиций и новых инвесторов, создание новых рабочих мест, формирование доходной части бюджета.</t>
  </si>
  <si>
    <t>Инвестиционные проекты, направленные на охрану окружающей среды</t>
  </si>
  <si>
    <t>Инвестиционные проекты, направленные на развитие социальной сферы</t>
  </si>
  <si>
    <t>Художественное оформление фасадов жилых  многоэтажных домов «Цветной город»</t>
  </si>
  <si>
    <t>Цель, задачи, наименование мероприятий (проектов)</t>
  </si>
  <si>
    <t>2011 год</t>
  </si>
  <si>
    <t>2012 год</t>
  </si>
  <si>
    <t xml:space="preserve">Создание особой экономической зоны промышленно-производственного типа на территории муниципального района Ставропольский </t>
  </si>
  <si>
    <t>ОАО "ТПТП"</t>
  </si>
  <si>
    <t>Завод по производству пеностекла</t>
  </si>
  <si>
    <t xml:space="preserve"> ООО «Департамент  ЖКХ»</t>
  </si>
  <si>
    <t>ЗАО "Группа предприятий Анпилова - "Архитектор"</t>
  </si>
  <si>
    <t>ОАО «Завод по переработке бытовых отходов»</t>
  </si>
  <si>
    <t>Завод по производству смесей для функционального биодоступного питания.</t>
  </si>
  <si>
    <t>Министерство транспорта, связи и автомобильных дорог Самарской области, ГАУ  Самарской обл. "Региональный телекоммуникационный центр"</t>
  </si>
  <si>
    <t>Строительство мусоросортировочной станции производительностью 150,0 тыс. тонн в городском округе Тольятти</t>
  </si>
  <si>
    <t>Производство каркасного домостроения заводского изготовления</t>
  </si>
  <si>
    <t>Строительство очистных сооружений сточных вод для предприятий Северного промузла городского округа  Тольятти</t>
  </si>
  <si>
    <t>"Цветной город"</t>
  </si>
  <si>
    <t>Создание аутсортингового Call-Центра со стандартным набором услуг</t>
  </si>
  <si>
    <t>2013 год</t>
  </si>
  <si>
    <t>2014-2020 год</t>
  </si>
  <si>
    <t xml:space="preserve">
</t>
  </si>
  <si>
    <t>Средняя з/п, руб</t>
  </si>
  <si>
    <t>ОЭЗ в расчет не берем т.к. налоги идут в Ставр. Район</t>
  </si>
  <si>
    <t>Мультимедийные Информационно-Коммуникативные Системы для обеспечения эффективности управленческих решений при значительном снижении затрат на ИТ-ресурсы"</t>
  </si>
  <si>
    <t>ООО «Центр разработок «АйТи Комсофт»</t>
  </si>
  <si>
    <t>Производство и сбыт деталей Renault, Ford, TRW, Nissan</t>
  </si>
  <si>
    <t>по кипу</t>
  </si>
  <si>
    <t>исключен</t>
  </si>
  <si>
    <t>Итого 2010-2020</t>
  </si>
  <si>
    <t>Задача 1: Привлечение инвестиций на территорию городского округа Тольятти путем реализации социально значимых инвестиционных проектов, направленных на создание новых рабочих мест, отраслевую диверсификацию экономики, модернизацию социальной, инженерной, транспортной инфраструктуры.</t>
  </si>
  <si>
    <t>Инвестиции в основной капитал на 2010-2020гг.</t>
  </si>
  <si>
    <t>Финансовые затраты (млн.руб.)</t>
  </si>
  <si>
    <t>Бюджетная эффективность  (млн.руб.)</t>
  </si>
  <si>
    <t xml:space="preserve">Приложение №2                                                                                                                                 к решению Думы 
20.04.2011  № _______
                                                                                                                                                                      </t>
  </si>
  <si>
    <t>Инвестиции в основной капитал на 2010 год</t>
  </si>
  <si>
    <t>Количество постоянных рабочих мест 
(2010-2020)</t>
  </si>
  <si>
    <t>Количество  временных рабочих мест (2010-2020 )</t>
  </si>
  <si>
    <t>Исполнитель; 
сроки исполнения</t>
  </si>
  <si>
    <t>МАУ «Туристский информационный центр г.Тольятти»</t>
  </si>
  <si>
    <t>Инвестиции в основной капитал на 2011 год</t>
  </si>
  <si>
    <t>Бюджетная эффективность (млн.руб.)</t>
  </si>
  <si>
    <t>Строительство мусоросортировочной станции производительностью 150,0 тыс.тонн в городском округе Тольятти</t>
  </si>
  <si>
    <t>Строительство мусоросортировочной станции производительностью 
150,0 тыс.тонн в городском округе Тольятти</t>
  </si>
  <si>
    <t>Создание технопарка в сфере высоких технологий "Жигулёвская долина" в городском округе Тольятти</t>
  </si>
  <si>
    <t>Развитие событийного туризма на территории городского округа Тольятти</t>
  </si>
  <si>
    <t>Инвестиции в основной капитал на 2012 год</t>
  </si>
  <si>
    <t>Инвестиции в основной капитал на 2013 год</t>
  </si>
  <si>
    <t>Завод по производству смесей для функционального биодоступного питания</t>
  </si>
  <si>
    <t>Председатель Думы</t>
  </si>
  <si>
    <t>городского округа</t>
  </si>
  <si>
    <t>А.И.Зверев</t>
  </si>
  <si>
    <t>Создание рабочих мест для инвалидов городского округа Тольятти, путём организации специализированного Центра приёма и обработки информации (Call-центр со стандартным набором услуг)</t>
  </si>
  <si>
    <t xml:space="preserve"> Очистные сооружения сточных вод территории Центрального района и предприятий Северного промузла городского округа  Тольятти</t>
  </si>
  <si>
    <t>Задача 1: Привлечение инвестиций на территорию городского округа Тольятти путём реализации социально значимых инвестиционных проектов, направленных на создание новых рабочих мест, отраслевую диверсификацию экономики, модернизацию социальной, инженерной, транспортной инфраструктуры.</t>
  </si>
  <si>
    <t>Инвестиции в основной капитал на 2014-2020гг.</t>
  </si>
  <si>
    <t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Программе комплексного социально-экономического
развития городского округа Тольятти на 2010-2020гг.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</si>
</sst>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_-* #,##0_р_._-;\-* #,##0_р_._-;_-* &quot;-&quot;??_р_._-;_-@_-"/>
    <numFmt numFmtId="167" formatCode="0.0%"/>
    <numFmt numFmtId="168" formatCode="_-* #,##0.0_р_._-;\-* #,##0.0_р_._-;_-* \-??_р_._-;_-@_-"/>
    <numFmt numFmtId="169" formatCode="_-* #,##0.000_р_._-;\-* #,##0.000_р_._-;_-* \-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[$-FC19]d\ mmmm\ yyyy\ &quot;г.&quot;"/>
    <numFmt numFmtId="176" formatCode="#,##0.0_р_."/>
    <numFmt numFmtId="177" formatCode="_-* #,##0.0_р_._-;\-* #,##0.0_р_._-;_-* &quot;-&quot;?_р_._-;_-@_-"/>
    <numFmt numFmtId="178" formatCode="#,##0.0"/>
    <numFmt numFmtId="179" formatCode="0.0"/>
    <numFmt numFmtId="180" formatCode="0.000"/>
    <numFmt numFmtId="181" formatCode="#,##0.000"/>
    <numFmt numFmtId="182" formatCode="0.0000"/>
    <numFmt numFmtId="183" formatCode="0.00000"/>
    <numFmt numFmtId="184" formatCode="0.00000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24" borderId="10" xfId="53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178" fontId="21" fillId="24" borderId="10" xfId="61" applyNumberFormat="1" applyFont="1" applyFill="1" applyBorder="1" applyAlignment="1" applyProtection="1">
      <alignment vertical="center" wrapText="1"/>
      <protection/>
    </xf>
    <xf numFmtId="178" fontId="21" fillId="24" borderId="10" xfId="61" applyNumberFormat="1" applyFont="1" applyFill="1" applyBorder="1" applyAlignment="1" applyProtection="1">
      <alignment horizontal="right" vertical="center" wrapText="1"/>
      <protection/>
    </xf>
    <xf numFmtId="178" fontId="21" fillId="24" borderId="10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/>
    </xf>
    <xf numFmtId="178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0" fontId="21" fillId="24" borderId="1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179" fontId="25" fillId="0" borderId="18" xfId="0" applyNumberFormat="1" applyFont="1" applyBorder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4" fontId="22" fillId="24" borderId="10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78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right" vertical="center"/>
    </xf>
    <xf numFmtId="0" fontId="21" fillId="24" borderId="18" xfId="0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 horizontal="right" vertical="center"/>
    </xf>
    <xf numFmtId="4" fontId="21" fillId="24" borderId="18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25" fillId="24" borderId="10" xfId="0" applyNumberFormat="1" applyFont="1" applyFill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178" fontId="22" fillId="24" borderId="10" xfId="61" applyNumberFormat="1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>
      <alignment vertical="center"/>
    </xf>
    <xf numFmtId="178" fontId="22" fillId="24" borderId="10" xfId="0" applyNumberFormat="1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4" fillId="24" borderId="26" xfId="0" applyFont="1" applyFill="1" applyBorder="1" applyAlignment="1">
      <alignment vertical="center"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24" xfId="0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28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24" borderId="10" xfId="0" applyFont="1" applyFill="1" applyBorder="1" applyAlignment="1">
      <alignment horizontal="right" vertical="center" wrapText="1"/>
    </xf>
    <xf numFmtId="0" fontId="22" fillId="24" borderId="29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4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" fontId="21" fillId="24" borderId="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53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horizontal="left" vertical="center"/>
    </xf>
    <xf numFmtId="178" fontId="22" fillId="0" borderId="1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178" fontId="22" fillId="24" borderId="10" xfId="0" applyNumberFormat="1" applyFont="1" applyFill="1" applyBorder="1" applyAlignment="1">
      <alignment vertical="center"/>
    </xf>
    <xf numFmtId="178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right" vertical="center" wrapText="1"/>
    </xf>
    <xf numFmtId="0" fontId="21" fillId="24" borderId="10" xfId="53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/>
    </xf>
    <xf numFmtId="178" fontId="22" fillId="24" borderId="11" xfId="0" applyNumberFormat="1" applyFont="1" applyFill="1" applyBorder="1" applyAlignment="1">
      <alignment vertical="center"/>
    </xf>
    <xf numFmtId="178" fontId="22" fillId="24" borderId="31" xfId="0" applyNumberFormat="1" applyFont="1" applyFill="1" applyBorder="1" applyAlignment="1">
      <alignment vertical="center"/>
    </xf>
    <xf numFmtId="178" fontId="22" fillId="24" borderId="24" xfId="0" applyNumberFormat="1" applyFont="1" applyFill="1" applyBorder="1" applyAlignment="1">
      <alignment vertical="center"/>
    </xf>
    <xf numFmtId="178" fontId="22" fillId="24" borderId="32" xfId="0" applyNumberFormat="1" applyFont="1" applyFill="1" applyBorder="1" applyAlignment="1">
      <alignment vertical="center"/>
    </xf>
    <xf numFmtId="178" fontId="22" fillId="24" borderId="30" xfId="0" applyNumberFormat="1" applyFont="1" applyFill="1" applyBorder="1" applyAlignment="1">
      <alignment vertical="center"/>
    </xf>
    <xf numFmtId="178" fontId="21" fillId="24" borderId="12" xfId="0" applyNumberFormat="1" applyFont="1" applyFill="1" applyBorder="1" applyAlignment="1">
      <alignment vertical="center"/>
    </xf>
    <xf numFmtId="178" fontId="21" fillId="24" borderId="12" xfId="0" applyNumberFormat="1" applyFont="1" applyFill="1" applyBorder="1" applyAlignment="1">
      <alignment horizontal="right" vertical="center"/>
    </xf>
    <xf numFmtId="178" fontId="22" fillId="24" borderId="33" xfId="0" applyNumberFormat="1" applyFont="1" applyFill="1" applyBorder="1" applyAlignment="1">
      <alignment vertical="center"/>
    </xf>
    <xf numFmtId="178" fontId="21" fillId="24" borderId="10" xfId="0" applyNumberFormat="1" applyFont="1" applyFill="1" applyBorder="1" applyAlignment="1">
      <alignment horizontal="right" vertical="center" wrapText="1"/>
    </xf>
    <xf numFmtId="178" fontId="21" fillId="0" borderId="10" xfId="0" applyNumberFormat="1" applyFont="1" applyBorder="1" applyAlignment="1">
      <alignment vertical="center"/>
    </xf>
    <xf numFmtId="178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right" vertical="center"/>
    </xf>
    <xf numFmtId="4" fontId="24" fillId="24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22" fillId="24" borderId="34" xfId="0" applyFont="1" applyFill="1" applyBorder="1" applyAlignment="1">
      <alignment horizontal="left" vertical="center"/>
    </xf>
    <xf numFmtId="178" fontId="22" fillId="24" borderId="34" xfId="0" applyNumberFormat="1" applyFont="1" applyFill="1" applyBorder="1" applyAlignment="1">
      <alignment horizontal="right" vertical="center"/>
    </xf>
    <xf numFmtId="178" fontId="22" fillId="24" borderId="35" xfId="0" applyNumberFormat="1" applyFont="1" applyFill="1" applyBorder="1" applyAlignment="1">
      <alignment horizontal="right" vertical="center"/>
    </xf>
    <xf numFmtId="178" fontId="22" fillId="24" borderId="34" xfId="61" applyNumberFormat="1" applyFont="1" applyFill="1" applyBorder="1" applyAlignment="1" applyProtection="1">
      <alignment vertical="center" wrapText="1"/>
      <protection/>
    </xf>
    <xf numFmtId="178" fontId="22" fillId="24" borderId="36" xfId="0" applyNumberFormat="1" applyFont="1" applyFill="1" applyBorder="1" applyAlignment="1">
      <alignment horizontal="right" vertical="center"/>
    </xf>
    <xf numFmtId="178" fontId="22" fillId="0" borderId="34" xfId="0" applyNumberFormat="1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4" fontId="25" fillId="24" borderId="0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31" fillId="0" borderId="0" xfId="0" applyFont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37" xfId="53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7" fillId="0" borderId="3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wrapText="1"/>
    </xf>
    <xf numFmtId="4" fontId="25" fillId="24" borderId="0" xfId="0" applyNumberFormat="1" applyFont="1" applyFill="1" applyBorder="1" applyAlignment="1">
      <alignment horizontal="center" vertical="center" wrapText="1"/>
    </xf>
    <xf numFmtId="4" fontId="25" fillId="24" borderId="36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1" fillId="0" borderId="38" xfId="53" applyFont="1" applyFill="1" applyBorder="1" applyAlignment="1">
      <alignment horizontal="center" vertical="center" wrapText="1"/>
      <protection/>
    </xf>
    <xf numFmtId="0" fontId="21" fillId="0" borderId="39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0" borderId="39" xfId="53" applyFont="1" applyFill="1" applyBorder="1" applyAlignment="1">
      <alignment horizontal="center" vertical="center" wrapText="1"/>
      <protection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5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4" fontId="33" fillId="24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45" zoomScaleNormal="45" zoomScaleSheetLayoutView="80" workbookViewId="0" topLeftCell="A34">
      <selection activeCell="C43" sqref="C43"/>
    </sheetView>
  </sheetViews>
  <sheetFormatPr defaultColWidth="9.00390625" defaultRowHeight="12.75"/>
  <cols>
    <col min="1" max="1" width="3.875" style="8" customWidth="1"/>
    <col min="2" max="2" width="99.875" style="7" customWidth="1"/>
    <col min="3" max="3" width="25.75390625" style="7" customWidth="1"/>
    <col min="4" max="4" width="15.75390625" style="10" customWidth="1"/>
    <col min="5" max="5" width="14.00390625" style="10" customWidth="1"/>
    <col min="6" max="6" width="17.75390625" style="7" customWidth="1"/>
    <col min="7" max="7" width="9.75390625" style="7" customWidth="1"/>
    <col min="8" max="8" width="11.125" style="7" bestFit="1" customWidth="1"/>
    <col min="9" max="9" width="14.875" style="7" customWidth="1"/>
    <col min="10" max="10" width="10.625" style="7" bestFit="1" customWidth="1"/>
    <col min="11" max="11" width="9.625" style="9" bestFit="1" customWidth="1"/>
    <col min="12" max="12" width="11.125" style="7" bestFit="1" customWidth="1"/>
    <col min="13" max="13" width="14.00390625" style="7" bestFit="1" customWidth="1"/>
    <col min="14" max="14" width="7.25390625" style="7" customWidth="1"/>
    <col min="15" max="15" width="17.00390625" style="7" hidden="1" customWidth="1"/>
    <col min="16" max="16" width="14.625" style="7" hidden="1" customWidth="1"/>
    <col min="17" max="17" width="13.625" style="7" customWidth="1"/>
    <col min="18" max="16384" width="9.125" style="7" customWidth="1"/>
  </cols>
  <sheetData>
    <row r="1" spans="6:15" ht="123" customHeight="1">
      <c r="F1" s="192" t="s">
        <v>73</v>
      </c>
      <c r="G1" s="192"/>
      <c r="H1" s="192"/>
      <c r="I1" s="192"/>
      <c r="J1" s="192"/>
      <c r="K1" s="192"/>
      <c r="L1" s="192"/>
      <c r="M1" s="192"/>
      <c r="N1" s="192"/>
      <c r="O1" s="154"/>
    </row>
    <row r="2" spans="2:16" ht="18.75" hidden="1">
      <c r="B2" s="10"/>
      <c r="C2" s="10"/>
      <c r="F2" s="10"/>
      <c r="G2" s="10"/>
      <c r="H2" s="193"/>
      <c r="I2" s="193"/>
      <c r="J2" s="193"/>
      <c r="K2" s="193"/>
      <c r="L2" s="193"/>
      <c r="M2" s="193"/>
      <c r="N2" s="193"/>
      <c r="O2" s="193"/>
      <c r="P2" s="194"/>
    </row>
    <row r="3" spans="2:16" ht="70.5" customHeight="1">
      <c r="B3" s="10"/>
      <c r="C3" s="10"/>
      <c r="F3" s="249" t="s">
        <v>95</v>
      </c>
      <c r="G3" s="249"/>
      <c r="H3" s="249"/>
      <c r="I3" s="249"/>
      <c r="J3" s="249"/>
      <c r="K3" s="249"/>
      <c r="L3" s="249"/>
      <c r="M3" s="249"/>
      <c r="N3" s="249"/>
      <c r="O3" s="171"/>
      <c r="P3" s="171"/>
    </row>
    <row r="4" spans="2:16" ht="18.75">
      <c r="B4" s="10"/>
      <c r="C4" s="10"/>
      <c r="F4" s="10"/>
      <c r="G4" s="10"/>
      <c r="H4" s="171"/>
      <c r="I4" s="171"/>
      <c r="J4" s="171"/>
      <c r="K4" s="171"/>
      <c r="L4" s="171"/>
      <c r="M4" s="171"/>
      <c r="N4" s="171"/>
      <c r="O4" s="171"/>
      <c r="P4" s="171"/>
    </row>
    <row r="5" spans="2:16" ht="0.75" customHeight="1">
      <c r="B5" s="10"/>
      <c r="C5" s="10"/>
      <c r="F5" s="10"/>
      <c r="G5" s="10"/>
      <c r="H5" s="171"/>
      <c r="I5" s="171"/>
      <c r="J5" s="171"/>
      <c r="K5" s="171"/>
      <c r="L5" s="171"/>
      <c r="M5" s="171"/>
      <c r="N5" s="171"/>
      <c r="O5" s="171"/>
      <c r="P5" s="171"/>
    </row>
    <row r="6" spans="2:16" ht="18.75" hidden="1">
      <c r="B6" s="10"/>
      <c r="C6" s="10"/>
      <c r="F6" s="10"/>
      <c r="G6" s="10"/>
      <c r="H6" s="171"/>
      <c r="I6" s="171"/>
      <c r="J6" s="171"/>
      <c r="K6" s="171"/>
      <c r="L6" s="171"/>
      <c r="M6" s="171"/>
      <c r="N6" s="171"/>
      <c r="O6" s="171"/>
      <c r="P6" s="171"/>
    </row>
    <row r="7" spans="1:14" ht="37.5" customHeight="1">
      <c r="A7" s="248" t="s">
        <v>70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2:10" ht="12.75" customHeight="1" hidden="1">
      <c r="B8" s="10"/>
      <c r="C8" s="10"/>
      <c r="F8" s="10"/>
      <c r="G8" s="10"/>
      <c r="H8" s="10"/>
      <c r="I8" s="10"/>
      <c r="J8" s="10"/>
    </row>
    <row r="9" spans="2:10" ht="12.75" customHeight="1" hidden="1">
      <c r="B9" s="10"/>
      <c r="C9" s="10"/>
      <c r="F9" s="10"/>
      <c r="G9" s="10"/>
      <c r="H9" s="10"/>
      <c r="I9" s="10"/>
      <c r="J9" s="10"/>
    </row>
    <row r="10" spans="2:10" ht="6.75" customHeight="1">
      <c r="B10" s="10"/>
      <c r="C10" s="10"/>
      <c r="F10" s="10"/>
      <c r="G10" s="10"/>
      <c r="H10" s="10"/>
      <c r="I10" s="10"/>
      <c r="J10" s="10"/>
    </row>
    <row r="11" spans="2:10" ht="12.75" customHeight="1" hidden="1">
      <c r="B11" s="10"/>
      <c r="C11" s="10"/>
      <c r="F11" s="10"/>
      <c r="G11" s="10"/>
      <c r="H11" s="10"/>
      <c r="I11" s="10"/>
      <c r="J11" s="10"/>
    </row>
    <row r="12" spans="2:14" ht="1.5" customHeight="1" hidden="1">
      <c r="B12" s="10"/>
      <c r="C12" s="10"/>
      <c r="F12" s="10"/>
      <c r="G12" s="10"/>
      <c r="H12" s="174"/>
      <c r="I12" s="174"/>
      <c r="J12" s="174"/>
      <c r="K12" s="174"/>
      <c r="L12" s="174"/>
      <c r="M12" s="174"/>
      <c r="N12" s="174"/>
    </row>
    <row r="13" spans="2:14" ht="49.5" customHeight="1">
      <c r="B13" s="180" t="s">
        <v>74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2:10" ht="1.5" customHeight="1" hidden="1">
      <c r="B14" s="10"/>
      <c r="C14" s="10"/>
      <c r="F14" s="10"/>
      <c r="G14" s="10"/>
      <c r="H14" s="10"/>
      <c r="I14" s="10"/>
      <c r="J14" s="10"/>
    </row>
    <row r="15" spans="1:14" s="15" customFormat="1" ht="27" customHeight="1">
      <c r="A15" s="195"/>
      <c r="B15" s="191" t="s">
        <v>0</v>
      </c>
      <c r="C15" s="189" t="s">
        <v>77</v>
      </c>
      <c r="D15" s="189" t="s">
        <v>76</v>
      </c>
      <c r="E15" s="189" t="s">
        <v>75</v>
      </c>
      <c r="F15" s="191" t="s">
        <v>71</v>
      </c>
      <c r="G15" s="191"/>
      <c r="H15" s="191"/>
      <c r="I15" s="191"/>
      <c r="J15" s="191"/>
      <c r="K15" s="175" t="s">
        <v>72</v>
      </c>
      <c r="L15" s="175"/>
      <c r="M15" s="175"/>
      <c r="N15" s="175"/>
    </row>
    <row r="16" spans="1:14" s="15" customFormat="1" ht="16.5" customHeight="1">
      <c r="A16" s="195"/>
      <c r="B16" s="191"/>
      <c r="C16" s="191"/>
      <c r="D16" s="189"/>
      <c r="E16" s="189"/>
      <c r="F16" s="191" t="s">
        <v>8</v>
      </c>
      <c r="G16" s="191"/>
      <c r="H16" s="191"/>
      <c r="I16" s="191"/>
      <c r="J16" s="191"/>
      <c r="K16" s="182" t="s">
        <v>4</v>
      </c>
      <c r="L16" s="182" t="s">
        <v>5</v>
      </c>
      <c r="M16" s="182" t="s">
        <v>6</v>
      </c>
      <c r="N16" s="196" t="s">
        <v>2</v>
      </c>
    </row>
    <row r="17" spans="1:14" s="15" customFormat="1" ht="15.75" customHeight="1">
      <c r="A17" s="195"/>
      <c r="B17" s="191"/>
      <c r="C17" s="191"/>
      <c r="D17" s="189"/>
      <c r="E17" s="189"/>
      <c r="F17" s="190" t="s">
        <v>2</v>
      </c>
      <c r="G17" s="191" t="s">
        <v>3</v>
      </c>
      <c r="H17" s="191"/>
      <c r="I17" s="191"/>
      <c r="J17" s="189" t="s">
        <v>7</v>
      </c>
      <c r="K17" s="183"/>
      <c r="L17" s="183"/>
      <c r="M17" s="183"/>
      <c r="N17" s="196"/>
    </row>
    <row r="18" spans="1:14" s="15" customFormat="1" ht="34.5" customHeight="1">
      <c r="A18" s="195"/>
      <c r="B18" s="191"/>
      <c r="C18" s="191"/>
      <c r="D18" s="189"/>
      <c r="E18" s="189"/>
      <c r="F18" s="190"/>
      <c r="G18" s="3" t="s">
        <v>4</v>
      </c>
      <c r="H18" s="3" t="s">
        <v>5</v>
      </c>
      <c r="I18" s="3" t="s">
        <v>6</v>
      </c>
      <c r="J18" s="189"/>
      <c r="K18" s="184"/>
      <c r="L18" s="184"/>
      <c r="M18" s="184"/>
      <c r="N18" s="196"/>
    </row>
    <row r="19" spans="1:14" ht="21.75" customHeight="1">
      <c r="A19" s="11"/>
      <c r="B19" s="2">
        <v>1</v>
      </c>
      <c r="C19" s="2">
        <v>2</v>
      </c>
      <c r="D19" s="4">
        <v>3</v>
      </c>
      <c r="E19" s="4">
        <v>4</v>
      </c>
      <c r="F19" s="2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</row>
    <row r="20" spans="1:14" ht="30.75" customHeight="1">
      <c r="A20" s="11"/>
      <c r="B20" s="176" t="s">
        <v>38</v>
      </c>
      <c r="C20" s="177"/>
      <c r="D20" s="177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1:16" ht="31.5">
      <c r="A21" s="11"/>
      <c r="B21" s="176" t="s">
        <v>93</v>
      </c>
      <c r="C21" s="177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P21" s="17" t="s">
        <v>61</v>
      </c>
    </row>
    <row r="22" spans="1:16" ht="15.75">
      <c r="A22" s="11"/>
      <c r="B22" s="185" t="s">
        <v>28</v>
      </c>
      <c r="C22" s="186"/>
      <c r="D22" s="186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P22" s="5"/>
    </row>
    <row r="23" spans="1:16" ht="63">
      <c r="A23" s="65">
        <v>1</v>
      </c>
      <c r="B23" s="16" t="s">
        <v>27</v>
      </c>
      <c r="C23" s="17" t="s">
        <v>16</v>
      </c>
      <c r="D23" s="138">
        <v>1000</v>
      </c>
      <c r="E23" s="138">
        <v>16550</v>
      </c>
      <c r="F23" s="72">
        <f>SUM(G23:J23)</f>
        <v>0</v>
      </c>
      <c r="G23" s="18">
        <v>0</v>
      </c>
      <c r="H23" s="18">
        <v>0</v>
      </c>
      <c r="I23" s="18">
        <v>0</v>
      </c>
      <c r="J23" s="18">
        <v>0</v>
      </c>
      <c r="K23" s="22">
        <f>(((((D23+E23)*P23)*12)*0.13)*0.4)/1000</f>
        <v>0</v>
      </c>
      <c r="L23" s="22">
        <f>(((((D23+E23)*P23)*12)*0.13)*0.6)/1000</f>
        <v>0</v>
      </c>
      <c r="M23" s="22">
        <v>0</v>
      </c>
      <c r="N23" s="128">
        <f>SUM(K23:M23)</f>
        <v>0</v>
      </c>
      <c r="O23" s="85" t="s">
        <v>62</v>
      </c>
      <c r="P23" s="5"/>
    </row>
    <row r="24" spans="1:17" s="10" customFormat="1" ht="15.75">
      <c r="A24" s="65">
        <v>2</v>
      </c>
      <c r="B24" s="16" t="s">
        <v>9</v>
      </c>
      <c r="C24" s="17" t="s">
        <v>46</v>
      </c>
      <c r="D24" s="138">
        <v>250</v>
      </c>
      <c r="E24" s="138">
        <v>1450</v>
      </c>
      <c r="F24" s="72">
        <f>SUM(G24:J24)</f>
        <v>300</v>
      </c>
      <c r="G24" s="19">
        <v>0</v>
      </c>
      <c r="H24" s="19">
        <v>0</v>
      </c>
      <c r="I24" s="19">
        <v>0</v>
      </c>
      <c r="J24" s="20">
        <v>300</v>
      </c>
      <c r="K24" s="22">
        <f>(((((D24+E24)*P24)*12)*0.13)*0.4)/1000</f>
        <v>10.608</v>
      </c>
      <c r="L24" s="22">
        <f>(((((D24+E24)*P24)*12)*0.13)*0.6)/1000</f>
        <v>15.912</v>
      </c>
      <c r="M24" s="20">
        <v>0</v>
      </c>
      <c r="N24" s="128">
        <f aca="true" t="shared" si="0" ref="N24:N45">SUM(K24:M24)</f>
        <v>26.520000000000003</v>
      </c>
      <c r="O24" s="10" t="s">
        <v>66</v>
      </c>
      <c r="P24" s="5">
        <v>10</v>
      </c>
      <c r="Q24" s="76"/>
    </row>
    <row r="25" spans="1:16" s="10" customFormat="1" ht="15.75">
      <c r="A25" s="83">
        <v>3</v>
      </c>
      <c r="B25" s="16" t="s">
        <v>24</v>
      </c>
      <c r="C25" s="17" t="s">
        <v>10</v>
      </c>
      <c r="D25" s="138">
        <v>1000</v>
      </c>
      <c r="E25" s="138">
        <v>500</v>
      </c>
      <c r="F25" s="72">
        <f aca="true" t="shared" si="1" ref="F25:F45">SUM(G25:J25)</f>
        <v>510</v>
      </c>
      <c r="G25" s="19">
        <v>0</v>
      </c>
      <c r="H25" s="19">
        <v>0</v>
      </c>
      <c r="I25" s="19">
        <v>0</v>
      </c>
      <c r="J25" s="20">
        <v>510</v>
      </c>
      <c r="K25" s="22">
        <f aca="true" t="shared" si="2" ref="K25:K45">(((((D25+E25)*P25)*12)*0.13)*0.4)/1000</f>
        <v>9.36</v>
      </c>
      <c r="L25" s="22">
        <v>94.3</v>
      </c>
      <c r="M25" s="20">
        <v>38.81</v>
      </c>
      <c r="N25" s="128">
        <f t="shared" si="0"/>
        <v>142.47</v>
      </c>
      <c r="P25" s="5">
        <v>10</v>
      </c>
    </row>
    <row r="26" spans="1:16" s="10" customFormat="1" ht="31.5">
      <c r="A26" s="83">
        <v>4</v>
      </c>
      <c r="B26" s="16" t="s">
        <v>11</v>
      </c>
      <c r="C26" s="17" t="s">
        <v>10</v>
      </c>
      <c r="D26" s="138">
        <v>505</v>
      </c>
      <c r="E26" s="138">
        <v>70</v>
      </c>
      <c r="F26" s="72">
        <f t="shared" si="1"/>
        <v>0</v>
      </c>
      <c r="G26" s="19">
        <v>0</v>
      </c>
      <c r="H26" s="19">
        <v>0</v>
      </c>
      <c r="I26" s="19">
        <v>0</v>
      </c>
      <c r="J26" s="20">
        <v>0</v>
      </c>
      <c r="K26" s="22">
        <f t="shared" si="2"/>
        <v>3.588</v>
      </c>
      <c r="L26" s="22">
        <v>37.72</v>
      </c>
      <c r="M26" s="20">
        <v>15.52</v>
      </c>
      <c r="N26" s="128">
        <f t="shared" si="0"/>
        <v>56.828</v>
      </c>
      <c r="P26" s="5">
        <v>10</v>
      </c>
    </row>
    <row r="27" spans="1:16" s="10" customFormat="1" ht="15.75">
      <c r="A27" s="83">
        <v>5</v>
      </c>
      <c r="B27" s="16" t="s">
        <v>31</v>
      </c>
      <c r="C27" s="17" t="s">
        <v>15</v>
      </c>
      <c r="D27" s="138">
        <v>0</v>
      </c>
      <c r="E27" s="138">
        <v>151</v>
      </c>
      <c r="F27" s="72">
        <f t="shared" si="1"/>
        <v>130.1</v>
      </c>
      <c r="G27" s="19">
        <v>0</v>
      </c>
      <c r="H27" s="19">
        <v>0</v>
      </c>
      <c r="I27" s="19">
        <v>0</v>
      </c>
      <c r="J27" s="20">
        <v>130.1</v>
      </c>
      <c r="K27" s="22">
        <f t="shared" si="2"/>
        <v>0.94224</v>
      </c>
      <c r="L27" s="22">
        <f aca="true" t="shared" si="3" ref="L27:L45">(((((D27+E27)*P27)*12)*0.13)*0.6)/1000</f>
        <v>1.41336</v>
      </c>
      <c r="M27" s="20">
        <v>0</v>
      </c>
      <c r="N27" s="128">
        <f t="shared" si="0"/>
        <v>2.3556</v>
      </c>
      <c r="P27" s="5">
        <v>10</v>
      </c>
    </row>
    <row r="28" spans="1:17" ht="15.75">
      <c r="A28" s="136">
        <v>6</v>
      </c>
      <c r="B28" s="16" t="s">
        <v>32</v>
      </c>
      <c r="C28" s="17" t="s">
        <v>15</v>
      </c>
      <c r="D28" s="138">
        <v>0</v>
      </c>
      <c r="E28" s="138">
        <v>0</v>
      </c>
      <c r="F28" s="72">
        <f t="shared" si="1"/>
        <v>0</v>
      </c>
      <c r="G28" s="19">
        <v>0</v>
      </c>
      <c r="H28" s="19">
        <v>0</v>
      </c>
      <c r="I28" s="19">
        <v>0</v>
      </c>
      <c r="J28" s="20">
        <v>0</v>
      </c>
      <c r="K28" s="22">
        <f t="shared" si="2"/>
        <v>0</v>
      </c>
      <c r="L28" s="22">
        <f t="shared" si="3"/>
        <v>0</v>
      </c>
      <c r="M28" s="20">
        <v>0</v>
      </c>
      <c r="N28" s="128">
        <f t="shared" si="0"/>
        <v>0</v>
      </c>
      <c r="P28" s="5">
        <v>10</v>
      </c>
      <c r="Q28" s="7" t="s">
        <v>67</v>
      </c>
    </row>
    <row r="29" spans="1:16" s="10" customFormat="1" ht="15.75">
      <c r="A29" s="83">
        <v>7</v>
      </c>
      <c r="B29" s="21" t="s">
        <v>33</v>
      </c>
      <c r="C29" s="17" t="s">
        <v>15</v>
      </c>
      <c r="D29" s="138">
        <v>0</v>
      </c>
      <c r="E29" s="138">
        <v>350</v>
      </c>
      <c r="F29" s="72">
        <f t="shared" si="1"/>
        <v>0</v>
      </c>
      <c r="G29" s="19">
        <v>0</v>
      </c>
      <c r="H29" s="19">
        <v>0</v>
      </c>
      <c r="I29" s="19">
        <v>0</v>
      </c>
      <c r="J29" s="20">
        <v>0</v>
      </c>
      <c r="K29" s="22">
        <f t="shared" si="2"/>
        <v>2.184</v>
      </c>
      <c r="L29" s="22">
        <f t="shared" si="3"/>
        <v>3.276</v>
      </c>
      <c r="M29" s="20">
        <v>0</v>
      </c>
      <c r="N29" s="128">
        <f t="shared" si="0"/>
        <v>5.46</v>
      </c>
      <c r="P29" s="5">
        <v>10</v>
      </c>
    </row>
    <row r="30" spans="1:16" ht="15.75">
      <c r="A30" s="136">
        <v>8</v>
      </c>
      <c r="B30" s="21" t="s">
        <v>18</v>
      </c>
      <c r="C30" s="17" t="s">
        <v>17</v>
      </c>
      <c r="D30" s="96">
        <v>0</v>
      </c>
      <c r="E30" s="96">
        <v>35</v>
      </c>
      <c r="F30" s="72">
        <v>0</v>
      </c>
      <c r="G30" s="19">
        <v>0</v>
      </c>
      <c r="H30" s="19">
        <v>0</v>
      </c>
      <c r="I30" s="19">
        <v>0</v>
      </c>
      <c r="J30" s="20">
        <v>0</v>
      </c>
      <c r="K30" s="22">
        <f t="shared" si="2"/>
        <v>0.2184</v>
      </c>
      <c r="L30" s="22">
        <f t="shared" si="3"/>
        <v>0.32759999999999995</v>
      </c>
      <c r="M30" s="20">
        <v>0</v>
      </c>
      <c r="N30" s="128">
        <f t="shared" si="0"/>
        <v>0.5459999999999999</v>
      </c>
      <c r="P30" s="5">
        <v>10</v>
      </c>
    </row>
    <row r="31" spans="1:16" ht="31.5">
      <c r="A31" s="136">
        <v>9</v>
      </c>
      <c r="B31" s="16" t="s">
        <v>23</v>
      </c>
      <c r="C31" s="17" t="s">
        <v>12</v>
      </c>
      <c r="D31" s="138">
        <v>50</v>
      </c>
      <c r="E31" s="138">
        <v>140</v>
      </c>
      <c r="F31" s="72">
        <f t="shared" si="1"/>
        <v>100</v>
      </c>
      <c r="G31" s="19">
        <v>0</v>
      </c>
      <c r="H31" s="19">
        <f>F31*0.3</f>
        <v>30</v>
      </c>
      <c r="I31" s="19">
        <f>F31*0.45</f>
        <v>45</v>
      </c>
      <c r="J31" s="20">
        <f>F31*0.25</f>
        <v>25</v>
      </c>
      <c r="K31" s="22">
        <f t="shared" si="2"/>
        <v>1.1856000000000002</v>
      </c>
      <c r="L31" s="22">
        <f t="shared" si="3"/>
        <v>1.7783999999999998</v>
      </c>
      <c r="M31" s="20">
        <v>0</v>
      </c>
      <c r="N31" s="128">
        <f t="shared" si="0"/>
        <v>2.964</v>
      </c>
      <c r="P31" s="5">
        <v>10</v>
      </c>
    </row>
    <row r="32" spans="1:16" ht="47.25">
      <c r="A32" s="136">
        <v>10</v>
      </c>
      <c r="B32" s="23" t="s">
        <v>21</v>
      </c>
      <c r="C32" s="17" t="s">
        <v>22</v>
      </c>
      <c r="D32" s="96">
        <v>0</v>
      </c>
      <c r="E32" s="96">
        <v>46</v>
      </c>
      <c r="F32" s="72">
        <f t="shared" si="1"/>
        <v>0</v>
      </c>
      <c r="G32" s="19">
        <v>0</v>
      </c>
      <c r="H32" s="22">
        <v>0</v>
      </c>
      <c r="I32" s="19">
        <v>0</v>
      </c>
      <c r="J32" s="20">
        <v>0</v>
      </c>
      <c r="K32" s="22">
        <f t="shared" si="2"/>
        <v>0.28704</v>
      </c>
      <c r="L32" s="22">
        <f t="shared" si="3"/>
        <v>0.43056</v>
      </c>
      <c r="M32" s="20">
        <v>0</v>
      </c>
      <c r="N32" s="128">
        <f t="shared" si="0"/>
        <v>0.7176</v>
      </c>
      <c r="P32" s="5">
        <v>10</v>
      </c>
    </row>
    <row r="33" spans="1:16" ht="15.75">
      <c r="A33" s="11"/>
      <c r="B33" s="24" t="s">
        <v>39</v>
      </c>
      <c r="C33" s="17"/>
      <c r="D33" s="138"/>
      <c r="E33" s="138"/>
      <c r="F33" s="72"/>
      <c r="G33" s="19"/>
      <c r="H33" s="19"/>
      <c r="I33" s="19"/>
      <c r="J33" s="20"/>
      <c r="K33" s="22"/>
      <c r="L33" s="22"/>
      <c r="M33" s="20"/>
      <c r="N33" s="128"/>
      <c r="P33" s="5">
        <v>10</v>
      </c>
    </row>
    <row r="34" spans="1:16" ht="15.75">
      <c r="A34" s="136">
        <v>11</v>
      </c>
      <c r="B34" s="16" t="s">
        <v>14</v>
      </c>
      <c r="C34" s="17" t="s">
        <v>13</v>
      </c>
      <c r="D34" s="138">
        <v>32</v>
      </c>
      <c r="E34" s="138">
        <v>65</v>
      </c>
      <c r="F34" s="72">
        <f t="shared" si="1"/>
        <v>20.8</v>
      </c>
      <c r="G34" s="19">
        <v>0.2</v>
      </c>
      <c r="H34" s="19">
        <v>0.8</v>
      </c>
      <c r="I34" s="19">
        <v>19.8</v>
      </c>
      <c r="J34" s="20">
        <v>0</v>
      </c>
      <c r="K34" s="22">
        <f t="shared" si="2"/>
        <v>0.60528</v>
      </c>
      <c r="L34" s="22">
        <f t="shared" si="3"/>
        <v>0.90792</v>
      </c>
      <c r="M34" s="20">
        <v>0</v>
      </c>
      <c r="N34" s="128">
        <f t="shared" si="0"/>
        <v>1.5131999999999999</v>
      </c>
      <c r="P34" s="5">
        <v>10</v>
      </c>
    </row>
    <row r="35" spans="1:16" s="10" customFormat="1" ht="31.5">
      <c r="A35" s="83">
        <v>12</v>
      </c>
      <c r="B35" s="16" t="s">
        <v>92</v>
      </c>
      <c r="C35" s="17" t="s">
        <v>10</v>
      </c>
      <c r="D35" s="138">
        <v>300</v>
      </c>
      <c r="E35" s="138">
        <v>100</v>
      </c>
      <c r="F35" s="72">
        <f t="shared" si="1"/>
        <v>0</v>
      </c>
      <c r="G35" s="19">
        <v>0</v>
      </c>
      <c r="H35" s="19">
        <v>0</v>
      </c>
      <c r="I35" s="19">
        <v>0</v>
      </c>
      <c r="J35" s="19">
        <v>0</v>
      </c>
      <c r="K35" s="22">
        <f t="shared" si="2"/>
        <v>2.496</v>
      </c>
      <c r="L35" s="22">
        <f t="shared" si="3"/>
        <v>3.744</v>
      </c>
      <c r="M35" s="20">
        <v>0</v>
      </c>
      <c r="N35" s="128">
        <f t="shared" si="0"/>
        <v>6.24</v>
      </c>
      <c r="P35" s="6">
        <v>10</v>
      </c>
    </row>
    <row r="36" spans="1:16" s="10" customFormat="1" ht="15.75">
      <c r="A36" s="83">
        <v>13</v>
      </c>
      <c r="B36" s="16" t="s">
        <v>25</v>
      </c>
      <c r="C36" s="17" t="s">
        <v>10</v>
      </c>
      <c r="D36" s="138">
        <v>200</v>
      </c>
      <c r="E36" s="138">
        <v>0</v>
      </c>
      <c r="F36" s="72">
        <f t="shared" si="1"/>
        <v>0</v>
      </c>
      <c r="G36" s="19">
        <v>0</v>
      </c>
      <c r="H36" s="19">
        <v>0</v>
      </c>
      <c r="I36" s="19">
        <v>0</v>
      </c>
      <c r="J36" s="19">
        <v>0</v>
      </c>
      <c r="K36" s="22">
        <f t="shared" si="2"/>
        <v>1.248</v>
      </c>
      <c r="L36" s="22">
        <f t="shared" si="3"/>
        <v>1.872</v>
      </c>
      <c r="M36" s="20">
        <v>0</v>
      </c>
      <c r="N36" s="128">
        <f t="shared" si="0"/>
        <v>3.12</v>
      </c>
      <c r="P36" s="6">
        <v>10</v>
      </c>
    </row>
    <row r="37" spans="1:16" ht="15.75">
      <c r="A37" s="11"/>
      <c r="B37" s="24" t="s">
        <v>40</v>
      </c>
      <c r="C37" s="17"/>
      <c r="D37" s="138"/>
      <c r="E37" s="138"/>
      <c r="F37" s="72"/>
      <c r="G37" s="19"/>
      <c r="H37" s="19"/>
      <c r="I37" s="19"/>
      <c r="J37" s="20"/>
      <c r="K37" s="22"/>
      <c r="L37" s="22"/>
      <c r="M37" s="20"/>
      <c r="N37" s="128"/>
      <c r="P37" s="5">
        <v>10</v>
      </c>
    </row>
    <row r="38" spans="1:16" ht="45">
      <c r="A38" s="136">
        <v>14</v>
      </c>
      <c r="B38" s="16" t="s">
        <v>41</v>
      </c>
      <c r="C38" s="75" t="s">
        <v>78</v>
      </c>
      <c r="D38" s="138">
        <v>54</v>
      </c>
      <c r="E38" s="138">
        <v>0</v>
      </c>
      <c r="F38" s="72">
        <f t="shared" si="1"/>
        <v>0</v>
      </c>
      <c r="G38" s="19">
        <v>0</v>
      </c>
      <c r="H38" s="19">
        <v>0</v>
      </c>
      <c r="I38" s="19">
        <v>0</v>
      </c>
      <c r="J38" s="20">
        <v>0</v>
      </c>
      <c r="K38" s="22">
        <f t="shared" si="2"/>
        <v>0.33696000000000004</v>
      </c>
      <c r="L38" s="22">
        <f t="shared" si="3"/>
        <v>0.5054399999999999</v>
      </c>
      <c r="M38" s="20">
        <v>0</v>
      </c>
      <c r="N38" s="128">
        <f t="shared" si="0"/>
        <v>0.8423999999999999</v>
      </c>
      <c r="P38" s="5">
        <v>10</v>
      </c>
    </row>
    <row r="39" spans="1:16" ht="47.25">
      <c r="A39" s="136">
        <v>15</v>
      </c>
      <c r="B39" s="21" t="s">
        <v>91</v>
      </c>
      <c r="C39" s="17" t="s">
        <v>34</v>
      </c>
      <c r="D39" s="138">
        <v>0</v>
      </c>
      <c r="E39" s="138">
        <v>56</v>
      </c>
      <c r="F39" s="72">
        <f t="shared" si="1"/>
        <v>0.5</v>
      </c>
      <c r="G39" s="19">
        <v>0</v>
      </c>
      <c r="H39" s="19">
        <v>0.2</v>
      </c>
      <c r="I39" s="19">
        <v>0.2</v>
      </c>
      <c r="J39" s="20">
        <v>0.1</v>
      </c>
      <c r="K39" s="22">
        <f t="shared" si="2"/>
        <v>0.34944000000000003</v>
      </c>
      <c r="L39" s="22">
        <f t="shared" si="3"/>
        <v>0.52416</v>
      </c>
      <c r="M39" s="20">
        <v>0</v>
      </c>
      <c r="N39" s="128">
        <f t="shared" si="0"/>
        <v>0.8735999999999999</v>
      </c>
      <c r="P39" s="5">
        <v>10</v>
      </c>
    </row>
    <row r="40" spans="1:16" s="10" customFormat="1" ht="18" customHeight="1" hidden="1">
      <c r="A40" s="11"/>
      <c r="B40" s="21"/>
      <c r="C40" s="17"/>
      <c r="D40" s="96"/>
      <c r="E40" s="96"/>
      <c r="F40" s="72">
        <f t="shared" si="1"/>
        <v>0</v>
      </c>
      <c r="G40" s="19">
        <v>0</v>
      </c>
      <c r="H40" s="19"/>
      <c r="I40" s="19"/>
      <c r="J40" s="20"/>
      <c r="K40" s="22">
        <f t="shared" si="2"/>
        <v>0</v>
      </c>
      <c r="L40" s="22">
        <f t="shared" si="3"/>
        <v>0</v>
      </c>
      <c r="M40" s="20">
        <v>0</v>
      </c>
      <c r="N40" s="128">
        <f t="shared" si="0"/>
        <v>0</v>
      </c>
      <c r="P40" s="5">
        <v>10</v>
      </c>
    </row>
    <row r="41" spans="1:16" s="10" customFormat="1" ht="15.75">
      <c r="A41" s="11"/>
      <c r="B41" s="25" t="s">
        <v>29</v>
      </c>
      <c r="C41" s="17"/>
      <c r="D41" s="96"/>
      <c r="E41" s="96"/>
      <c r="F41" s="72"/>
      <c r="G41" s="19"/>
      <c r="H41" s="19"/>
      <c r="I41" s="19"/>
      <c r="J41" s="20"/>
      <c r="K41" s="22"/>
      <c r="L41" s="22"/>
      <c r="M41" s="20"/>
      <c r="N41" s="128"/>
      <c r="P41" s="5">
        <v>10</v>
      </c>
    </row>
    <row r="42" spans="1:16" ht="31.5">
      <c r="A42" s="11">
        <v>16</v>
      </c>
      <c r="B42" s="16" t="s">
        <v>26</v>
      </c>
      <c r="C42" s="17" t="s">
        <v>35</v>
      </c>
      <c r="D42" s="138">
        <v>76</v>
      </c>
      <c r="E42" s="138">
        <v>58</v>
      </c>
      <c r="F42" s="72">
        <f t="shared" si="1"/>
        <v>7.6</v>
      </c>
      <c r="G42" s="19">
        <v>0</v>
      </c>
      <c r="H42" s="19">
        <v>2.3</v>
      </c>
      <c r="I42" s="19">
        <v>3.4</v>
      </c>
      <c r="J42" s="20">
        <f>F42*0.25</f>
        <v>1.9</v>
      </c>
      <c r="K42" s="22">
        <f t="shared" si="2"/>
        <v>0.8361600000000001</v>
      </c>
      <c r="L42" s="22">
        <f t="shared" si="3"/>
        <v>1.25424</v>
      </c>
      <c r="M42" s="20">
        <v>0</v>
      </c>
      <c r="N42" s="128">
        <f t="shared" si="0"/>
        <v>2.0904000000000003</v>
      </c>
      <c r="P42" s="5">
        <v>10</v>
      </c>
    </row>
    <row r="43" spans="1:16" s="10" customFormat="1" ht="15.75">
      <c r="A43" s="11">
        <v>17</v>
      </c>
      <c r="B43" s="16" t="s">
        <v>37</v>
      </c>
      <c r="C43" s="17" t="s">
        <v>36</v>
      </c>
      <c r="D43" s="138">
        <v>2000</v>
      </c>
      <c r="E43" s="138">
        <v>150</v>
      </c>
      <c r="F43" s="72">
        <f t="shared" si="1"/>
        <v>104</v>
      </c>
      <c r="G43" s="19">
        <v>0</v>
      </c>
      <c r="H43" s="19">
        <f>F43*0.3</f>
        <v>31.2</v>
      </c>
      <c r="I43" s="19">
        <f>F43*0.45</f>
        <v>46.800000000000004</v>
      </c>
      <c r="J43" s="20">
        <f>F43*0.25</f>
        <v>26</v>
      </c>
      <c r="K43" s="22">
        <f t="shared" si="2"/>
        <v>13.416</v>
      </c>
      <c r="L43" s="22">
        <f t="shared" si="3"/>
        <v>20.124</v>
      </c>
      <c r="M43" s="20">
        <v>0</v>
      </c>
      <c r="N43" s="128">
        <f t="shared" si="0"/>
        <v>33.54</v>
      </c>
      <c r="P43" s="5">
        <v>10</v>
      </c>
    </row>
    <row r="44" spans="1:16" s="10" customFormat="1" ht="50.25" customHeight="1">
      <c r="A44" s="11">
        <v>18</v>
      </c>
      <c r="B44" s="23" t="s">
        <v>63</v>
      </c>
      <c r="C44" s="17" t="s">
        <v>64</v>
      </c>
      <c r="D44" s="96">
        <v>0</v>
      </c>
      <c r="E44" s="96">
        <v>68</v>
      </c>
      <c r="F44" s="72">
        <f t="shared" si="1"/>
        <v>17.8</v>
      </c>
      <c r="G44" s="19">
        <v>0</v>
      </c>
      <c r="H44" s="22">
        <v>8.3</v>
      </c>
      <c r="I44" s="19"/>
      <c r="J44" s="20">
        <v>9.5</v>
      </c>
      <c r="K44" s="20">
        <v>0</v>
      </c>
      <c r="L44" s="20">
        <v>0</v>
      </c>
      <c r="M44" s="20">
        <v>0</v>
      </c>
      <c r="N44" s="74">
        <v>0</v>
      </c>
      <c r="P44" s="5"/>
    </row>
    <row r="45" spans="1:16" s="10" customFormat="1" ht="47.25">
      <c r="A45" s="11">
        <v>19</v>
      </c>
      <c r="B45" s="26" t="s">
        <v>19</v>
      </c>
      <c r="C45" s="17" t="s">
        <v>20</v>
      </c>
      <c r="D45" s="138">
        <v>0</v>
      </c>
      <c r="E45" s="138">
        <v>3000</v>
      </c>
      <c r="F45" s="72">
        <f t="shared" si="1"/>
        <v>650</v>
      </c>
      <c r="G45" s="19">
        <v>0</v>
      </c>
      <c r="H45" s="19">
        <v>50</v>
      </c>
      <c r="I45" s="19">
        <v>600</v>
      </c>
      <c r="J45" s="20">
        <v>0</v>
      </c>
      <c r="K45" s="22">
        <f t="shared" si="2"/>
        <v>18.72</v>
      </c>
      <c r="L45" s="22">
        <f t="shared" si="3"/>
        <v>28.08</v>
      </c>
      <c r="M45" s="20">
        <v>0</v>
      </c>
      <c r="N45" s="128">
        <f t="shared" si="0"/>
        <v>46.8</v>
      </c>
      <c r="P45" s="5">
        <v>10</v>
      </c>
    </row>
    <row r="46" spans="1:16" s="13" customFormat="1" ht="15.75">
      <c r="A46" s="14"/>
      <c r="B46" s="97" t="s">
        <v>30</v>
      </c>
      <c r="C46" s="86"/>
      <c r="D46" s="139">
        <f aca="true" t="shared" si="4" ref="D46:N46">SUM(D23:D45)</f>
        <v>5467</v>
      </c>
      <c r="E46" s="139">
        <f t="shared" si="4"/>
        <v>22789</v>
      </c>
      <c r="F46" s="74">
        <f>SUM(F23:F45)</f>
        <v>1840.7999999999997</v>
      </c>
      <c r="G46" s="74">
        <f t="shared" si="4"/>
        <v>0.2</v>
      </c>
      <c r="H46" s="74">
        <f t="shared" si="4"/>
        <v>122.8</v>
      </c>
      <c r="I46" s="74">
        <f t="shared" si="4"/>
        <v>715.2</v>
      </c>
      <c r="J46" s="74">
        <f t="shared" si="4"/>
        <v>1002.6</v>
      </c>
      <c r="K46" s="74">
        <f t="shared" si="4"/>
        <v>66.38112</v>
      </c>
      <c r="L46" s="74">
        <f t="shared" si="4"/>
        <v>212.16968000000003</v>
      </c>
      <c r="M46" s="74">
        <f t="shared" si="4"/>
        <v>54.33</v>
      </c>
      <c r="N46" s="74">
        <f t="shared" si="4"/>
        <v>332.8808000000001</v>
      </c>
      <c r="P46" s="31"/>
    </row>
    <row r="47" spans="2:6" ht="15.75">
      <c r="B47" s="8"/>
      <c r="C47" s="8"/>
      <c r="F47" s="8"/>
    </row>
    <row r="49" spans="6:16" ht="15.75">
      <c r="F49" s="10"/>
      <c r="G49" s="10"/>
      <c r="H49" s="10"/>
      <c r="I49" s="10"/>
      <c r="J49" s="10"/>
      <c r="K49" s="78"/>
      <c r="L49" s="13"/>
      <c r="M49" s="10"/>
      <c r="N49" s="10"/>
      <c r="O49" s="10"/>
      <c r="P49" s="10"/>
    </row>
  </sheetData>
  <sheetProtection/>
  <mergeCells count="24">
    <mergeCell ref="F3:N3"/>
    <mergeCell ref="F1:N1"/>
    <mergeCell ref="H2:P2"/>
    <mergeCell ref="A7:N7"/>
    <mergeCell ref="J17:J18"/>
    <mergeCell ref="A15:A18"/>
    <mergeCell ref="K16:K18"/>
    <mergeCell ref="C15:C18"/>
    <mergeCell ref="N16:N18"/>
    <mergeCell ref="G17:I17"/>
    <mergeCell ref="B21:N21"/>
    <mergeCell ref="B20:N20"/>
    <mergeCell ref="H12:N12"/>
    <mergeCell ref="D15:D18"/>
    <mergeCell ref="B13:N13"/>
    <mergeCell ref="L16:L18"/>
    <mergeCell ref="M16:M18"/>
    <mergeCell ref="B22:N22"/>
    <mergeCell ref="E15:E18"/>
    <mergeCell ref="F17:F18"/>
    <mergeCell ref="F15:J15"/>
    <mergeCell ref="F16:J16"/>
    <mergeCell ref="B15:B18"/>
    <mergeCell ref="K15:N15"/>
  </mergeCells>
  <printOptions/>
  <pageMargins left="0.7" right="0.1968503937007874" top="0.1968503937007874" bottom="0.1968503937007874" header="0.3937007874015748" footer="0.3937007874015748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80" zoomScalePageLayoutView="0" workbookViewId="0" topLeftCell="D1">
      <selection activeCell="G2" sqref="G2:L2"/>
    </sheetView>
  </sheetViews>
  <sheetFormatPr defaultColWidth="9.00390625" defaultRowHeight="12.75"/>
  <cols>
    <col min="1" max="1" width="4.875" style="5" customWidth="1"/>
    <col min="2" max="2" width="75.375" style="11" customWidth="1"/>
    <col min="3" max="3" width="43.625" style="5" customWidth="1"/>
    <col min="4" max="4" width="11.00390625" style="5" customWidth="1"/>
    <col min="5" max="5" width="10.625" style="5" customWidth="1"/>
    <col min="6" max="6" width="11.375" style="5" customWidth="1"/>
    <col min="7" max="7" width="14.625" style="5" customWidth="1"/>
    <col min="8" max="8" width="13.875" style="5" customWidth="1"/>
    <col min="9" max="9" width="10.625" style="67" customWidth="1"/>
    <col min="10" max="10" width="13.00390625" style="67" customWidth="1"/>
    <col min="11" max="11" width="14.75390625" style="26" customWidth="1"/>
    <col min="12" max="12" width="13.25390625" style="65" customWidth="1"/>
    <col min="13" max="16384" width="9.125" style="5" customWidth="1"/>
  </cols>
  <sheetData>
    <row r="1" spans="1:12" ht="15.75">
      <c r="A1" s="57"/>
      <c r="B1" s="56"/>
      <c r="C1" s="57"/>
      <c r="D1" s="57"/>
      <c r="E1" s="57"/>
      <c r="F1" s="57"/>
      <c r="G1" s="57"/>
      <c r="H1" s="108"/>
      <c r="I1" s="109"/>
      <c r="J1" s="109"/>
      <c r="K1" s="58"/>
      <c r="L1" s="110"/>
    </row>
    <row r="2" spans="1:13" ht="142.5" customHeight="1">
      <c r="A2" s="57"/>
      <c r="B2" s="111" t="s">
        <v>60</v>
      </c>
      <c r="C2" s="112"/>
      <c r="D2" s="112"/>
      <c r="E2" s="112"/>
      <c r="F2" s="112"/>
      <c r="G2" s="206"/>
      <c r="H2" s="206"/>
      <c r="I2" s="206"/>
      <c r="J2" s="206"/>
      <c r="K2" s="206"/>
      <c r="L2" s="206"/>
      <c r="M2" s="30"/>
    </row>
    <row r="3" spans="1:12" ht="15.75">
      <c r="A3" s="57"/>
      <c r="B3" s="56"/>
      <c r="C3" s="113"/>
      <c r="D3" s="114"/>
      <c r="E3" s="115"/>
      <c r="F3" s="115"/>
      <c r="G3" s="115"/>
      <c r="H3" s="115"/>
      <c r="I3" s="116"/>
      <c r="J3" s="116"/>
      <c r="K3" s="116"/>
      <c r="L3" s="116"/>
    </row>
    <row r="4" spans="1:12" ht="18.75" customHeight="1">
      <c r="A4" s="207" t="s">
        <v>79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5.75">
      <c r="A5" s="57"/>
      <c r="B5" s="56"/>
      <c r="C5" s="112"/>
      <c r="D5" s="112"/>
      <c r="E5" s="112"/>
      <c r="F5" s="112"/>
      <c r="G5" s="112"/>
      <c r="H5" s="112"/>
      <c r="I5" s="109"/>
      <c r="J5" s="109"/>
      <c r="K5" s="58"/>
      <c r="L5" s="110"/>
    </row>
    <row r="6" spans="1:13" s="2" customFormat="1" ht="42" customHeight="1">
      <c r="A6" s="208"/>
      <c r="B6" s="189" t="s">
        <v>42</v>
      </c>
      <c r="C6" s="189" t="s">
        <v>1</v>
      </c>
      <c r="D6" s="191" t="s">
        <v>71</v>
      </c>
      <c r="E6" s="191"/>
      <c r="F6" s="191"/>
      <c r="G6" s="191"/>
      <c r="H6" s="191"/>
      <c r="I6" s="198" t="s">
        <v>80</v>
      </c>
      <c r="J6" s="198"/>
      <c r="K6" s="198"/>
      <c r="L6" s="198"/>
      <c r="M6" s="34"/>
    </row>
    <row r="7" spans="1:13" s="2" customFormat="1" ht="16.5" customHeight="1">
      <c r="A7" s="209"/>
      <c r="B7" s="189"/>
      <c r="C7" s="191"/>
      <c r="D7" s="191" t="s">
        <v>43</v>
      </c>
      <c r="E7" s="191"/>
      <c r="F7" s="191"/>
      <c r="G7" s="191"/>
      <c r="H7" s="191"/>
      <c r="I7" s="199" t="s">
        <v>4</v>
      </c>
      <c r="J7" s="199" t="s">
        <v>5</v>
      </c>
      <c r="K7" s="198" t="s">
        <v>6</v>
      </c>
      <c r="L7" s="203" t="s">
        <v>2</v>
      </c>
      <c r="M7" s="34"/>
    </row>
    <row r="8" spans="1:13" s="2" customFormat="1" ht="15.75" customHeight="1">
      <c r="A8" s="209"/>
      <c r="B8" s="189"/>
      <c r="C8" s="191"/>
      <c r="D8" s="190" t="s">
        <v>2</v>
      </c>
      <c r="E8" s="191" t="s">
        <v>3</v>
      </c>
      <c r="F8" s="191"/>
      <c r="G8" s="191"/>
      <c r="H8" s="189" t="s">
        <v>7</v>
      </c>
      <c r="I8" s="199"/>
      <c r="J8" s="199"/>
      <c r="K8" s="198"/>
      <c r="L8" s="204"/>
      <c r="M8" s="34"/>
    </row>
    <row r="9" spans="1:13" s="2" customFormat="1" ht="15.75">
      <c r="A9" s="209"/>
      <c r="B9" s="189"/>
      <c r="C9" s="191"/>
      <c r="D9" s="190"/>
      <c r="E9" s="3" t="s">
        <v>4</v>
      </c>
      <c r="F9" s="3" t="s">
        <v>5</v>
      </c>
      <c r="G9" s="3" t="s">
        <v>6</v>
      </c>
      <c r="H9" s="189"/>
      <c r="I9" s="199"/>
      <c r="J9" s="199"/>
      <c r="K9" s="198"/>
      <c r="L9" s="205"/>
      <c r="M9" s="34"/>
    </row>
    <row r="10" spans="1:13" s="2" customFormat="1" ht="15.75">
      <c r="A10" s="5"/>
      <c r="B10" s="117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34"/>
    </row>
    <row r="11" spans="2:13" s="2" customFormat="1" ht="38.25" customHeight="1">
      <c r="B11" s="200" t="s">
        <v>38</v>
      </c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34"/>
    </row>
    <row r="12" spans="2:13" s="2" customFormat="1" ht="39.75" customHeight="1">
      <c r="B12" s="200" t="s">
        <v>93</v>
      </c>
      <c r="C12" s="200"/>
      <c r="D12" s="202"/>
      <c r="E12" s="202"/>
      <c r="F12" s="202"/>
      <c r="G12" s="202"/>
      <c r="H12" s="202"/>
      <c r="I12" s="202"/>
      <c r="J12" s="202"/>
      <c r="K12" s="202"/>
      <c r="L12" s="202"/>
      <c r="M12" s="34"/>
    </row>
    <row r="13" spans="2:13" s="2" customFormat="1" ht="23.25" customHeight="1">
      <c r="B13" s="200" t="s">
        <v>28</v>
      </c>
      <c r="C13" s="200"/>
      <c r="D13" s="202"/>
      <c r="E13" s="202"/>
      <c r="F13" s="202"/>
      <c r="G13" s="202"/>
      <c r="H13" s="202"/>
      <c r="I13" s="202"/>
      <c r="J13" s="202"/>
      <c r="K13" s="202"/>
      <c r="L13" s="202"/>
      <c r="M13" s="34"/>
    </row>
    <row r="14" spans="1:13" ht="31.5">
      <c r="A14" s="26">
        <v>1</v>
      </c>
      <c r="B14" s="16" t="s">
        <v>45</v>
      </c>
      <c r="C14" s="17" t="s">
        <v>16</v>
      </c>
      <c r="D14" s="128">
        <f>SUM(E14:H14)</f>
        <v>17335.8</v>
      </c>
      <c r="E14" s="22">
        <v>0</v>
      </c>
      <c r="F14" s="22">
        <v>0</v>
      </c>
      <c r="G14" s="22">
        <v>2631</v>
      </c>
      <c r="H14" s="22">
        <v>14704.8</v>
      </c>
      <c r="I14" s="22">
        <v>0</v>
      </c>
      <c r="J14" s="22">
        <v>0</v>
      </c>
      <c r="K14" s="22">
        <v>0</v>
      </c>
      <c r="L14" s="128">
        <v>0</v>
      </c>
      <c r="M14" s="30"/>
    </row>
    <row r="15" spans="1:13" ht="15.75">
      <c r="A15" s="26">
        <v>2</v>
      </c>
      <c r="B15" s="23" t="s">
        <v>9</v>
      </c>
      <c r="C15" s="17" t="s">
        <v>46</v>
      </c>
      <c r="D15" s="128">
        <f aca="true" t="shared" si="0" ref="D15:D22">SUM(E15:H15)</f>
        <v>3800</v>
      </c>
      <c r="E15" s="22">
        <v>0</v>
      </c>
      <c r="F15" s="22">
        <v>0</v>
      </c>
      <c r="G15" s="22">
        <v>0</v>
      </c>
      <c r="H15" s="22">
        <v>3800</v>
      </c>
      <c r="I15" s="22">
        <v>0</v>
      </c>
      <c r="J15" s="22">
        <v>0</v>
      </c>
      <c r="K15" s="20">
        <v>0</v>
      </c>
      <c r="L15" s="128">
        <v>0</v>
      </c>
      <c r="M15" s="30"/>
    </row>
    <row r="16" spans="1:13" ht="15.75">
      <c r="A16" s="26">
        <v>3</v>
      </c>
      <c r="B16" s="16" t="s">
        <v>24</v>
      </c>
      <c r="C16" s="17" t="s">
        <v>10</v>
      </c>
      <c r="D16" s="128">
        <f t="shared" si="0"/>
        <v>2550</v>
      </c>
      <c r="E16" s="22">
        <v>0</v>
      </c>
      <c r="F16" s="22">
        <v>0</v>
      </c>
      <c r="G16" s="22">
        <v>0</v>
      </c>
      <c r="H16" s="22">
        <v>2550</v>
      </c>
      <c r="I16" s="22">
        <v>0</v>
      </c>
      <c r="J16" s="22">
        <v>0</v>
      </c>
      <c r="K16" s="20">
        <v>0</v>
      </c>
      <c r="L16" s="128">
        <v>0</v>
      </c>
      <c r="M16" s="30"/>
    </row>
    <row r="17" spans="1:13" ht="31.5">
      <c r="A17" s="102">
        <v>4</v>
      </c>
      <c r="B17" s="118" t="s">
        <v>11</v>
      </c>
      <c r="C17" s="17" t="s">
        <v>10</v>
      </c>
      <c r="D17" s="128">
        <f t="shared" si="0"/>
        <v>800</v>
      </c>
      <c r="E17" s="22">
        <v>0</v>
      </c>
      <c r="F17" s="22">
        <v>0</v>
      </c>
      <c r="G17" s="22">
        <v>0</v>
      </c>
      <c r="H17" s="22">
        <v>800</v>
      </c>
      <c r="I17" s="22">
        <v>0</v>
      </c>
      <c r="J17" s="22">
        <v>0</v>
      </c>
      <c r="K17" s="20">
        <v>0</v>
      </c>
      <c r="L17" s="128">
        <v>0</v>
      </c>
      <c r="M17" s="30"/>
    </row>
    <row r="18" spans="1:13" ht="15.75">
      <c r="A18" s="26">
        <v>5</v>
      </c>
      <c r="B18" s="118" t="s">
        <v>65</v>
      </c>
      <c r="C18" s="17" t="s">
        <v>15</v>
      </c>
      <c r="D18" s="128">
        <f t="shared" si="0"/>
        <v>80.5</v>
      </c>
      <c r="E18" s="20">
        <v>0</v>
      </c>
      <c r="F18" s="22">
        <v>0</v>
      </c>
      <c r="G18" s="22">
        <v>0</v>
      </c>
      <c r="H18" s="22">
        <v>80.5</v>
      </c>
      <c r="I18" s="20">
        <v>0</v>
      </c>
      <c r="J18" s="20">
        <v>2.97</v>
      </c>
      <c r="K18" s="20">
        <v>15.23</v>
      </c>
      <c r="L18" s="128">
        <v>18.2</v>
      </c>
      <c r="M18" s="30"/>
    </row>
    <row r="19" spans="1:13" ht="15.75">
      <c r="A19" s="26">
        <v>6</v>
      </c>
      <c r="B19" s="21" t="s">
        <v>33</v>
      </c>
      <c r="C19" s="17" t="s">
        <v>15</v>
      </c>
      <c r="D19" s="128">
        <f t="shared" si="0"/>
        <v>237.5</v>
      </c>
      <c r="E19" s="20">
        <v>0</v>
      </c>
      <c r="F19" s="20">
        <v>0</v>
      </c>
      <c r="G19" s="20">
        <v>0</v>
      </c>
      <c r="H19" s="20">
        <v>237.5</v>
      </c>
      <c r="I19" s="20">
        <v>0.55</v>
      </c>
      <c r="J19" s="20">
        <v>5.06</v>
      </c>
      <c r="K19" s="20">
        <v>8.54</v>
      </c>
      <c r="L19" s="128">
        <v>14.149999999999999</v>
      </c>
      <c r="M19" s="30"/>
    </row>
    <row r="20" spans="1:13" ht="15.75">
      <c r="A20" s="26">
        <v>7</v>
      </c>
      <c r="B20" s="21" t="s">
        <v>47</v>
      </c>
      <c r="C20" s="17" t="s">
        <v>48</v>
      </c>
      <c r="D20" s="128">
        <f t="shared" si="0"/>
        <v>218.4</v>
      </c>
      <c r="E20" s="20">
        <v>0</v>
      </c>
      <c r="F20" s="20">
        <v>13.6</v>
      </c>
      <c r="G20" s="20">
        <v>20.4</v>
      </c>
      <c r="H20" s="22">
        <v>184.4</v>
      </c>
      <c r="I20" s="20">
        <v>2.024</v>
      </c>
      <c r="J20" s="20">
        <v>25.044999999999998</v>
      </c>
      <c r="K20" s="20">
        <v>0</v>
      </c>
      <c r="L20" s="128">
        <v>27.069</v>
      </c>
      <c r="M20" s="30"/>
    </row>
    <row r="21" spans="1:13" ht="31.5">
      <c r="A21" s="26">
        <v>8</v>
      </c>
      <c r="B21" s="16" t="s">
        <v>54</v>
      </c>
      <c r="C21" s="17" t="s">
        <v>49</v>
      </c>
      <c r="D21" s="128">
        <f t="shared" si="0"/>
        <v>900</v>
      </c>
      <c r="E21" s="22">
        <v>0</v>
      </c>
      <c r="F21" s="22">
        <v>270</v>
      </c>
      <c r="G21" s="22">
        <v>405</v>
      </c>
      <c r="H21" s="22">
        <v>225</v>
      </c>
      <c r="I21" s="22">
        <v>0</v>
      </c>
      <c r="J21" s="22">
        <v>0</v>
      </c>
      <c r="K21" s="20">
        <v>0</v>
      </c>
      <c r="L21" s="128">
        <v>0</v>
      </c>
      <c r="M21" s="30"/>
    </row>
    <row r="22" spans="1:13" ht="47.25">
      <c r="A22" s="26">
        <v>9</v>
      </c>
      <c r="B22" s="21" t="s">
        <v>21</v>
      </c>
      <c r="C22" s="17" t="s">
        <v>22</v>
      </c>
      <c r="D22" s="128">
        <f t="shared" si="0"/>
        <v>137</v>
      </c>
      <c r="E22" s="22">
        <v>0</v>
      </c>
      <c r="F22" s="22">
        <v>42.8</v>
      </c>
      <c r="G22" s="22">
        <v>64.2</v>
      </c>
      <c r="H22" s="22">
        <v>30</v>
      </c>
      <c r="I22" s="22">
        <v>0</v>
      </c>
      <c r="J22" s="22">
        <v>0</v>
      </c>
      <c r="K22" s="20">
        <v>0</v>
      </c>
      <c r="L22" s="128">
        <v>0</v>
      </c>
      <c r="M22" s="30"/>
    </row>
    <row r="23" spans="1:13" ht="31.5">
      <c r="A23" s="26"/>
      <c r="B23" s="24" t="s">
        <v>39</v>
      </c>
      <c r="C23" s="17"/>
      <c r="D23" s="128"/>
      <c r="E23" s="22"/>
      <c r="F23" s="22"/>
      <c r="G23" s="22"/>
      <c r="H23" s="22"/>
      <c r="I23" s="22"/>
      <c r="J23" s="22"/>
      <c r="K23" s="20"/>
      <c r="L23" s="128"/>
      <c r="M23" s="30"/>
    </row>
    <row r="24" spans="1:13" ht="31.5">
      <c r="A24" s="26">
        <v>10</v>
      </c>
      <c r="B24" s="16" t="s">
        <v>82</v>
      </c>
      <c r="C24" s="17" t="s">
        <v>50</v>
      </c>
      <c r="D24" s="128">
        <f>SUM(E24:H24)</f>
        <v>187</v>
      </c>
      <c r="E24" s="22">
        <v>1.9</v>
      </c>
      <c r="F24" s="22">
        <v>7.5</v>
      </c>
      <c r="G24" s="22">
        <v>177.6</v>
      </c>
      <c r="H24" s="22">
        <v>0</v>
      </c>
      <c r="I24" s="22">
        <v>0</v>
      </c>
      <c r="J24" s="22">
        <v>0</v>
      </c>
      <c r="K24" s="20">
        <v>0</v>
      </c>
      <c r="L24" s="128">
        <v>0</v>
      </c>
      <c r="M24" s="30"/>
    </row>
    <row r="25" spans="1:13" ht="31.5">
      <c r="A25" s="26">
        <v>11</v>
      </c>
      <c r="B25" s="16" t="s">
        <v>55</v>
      </c>
      <c r="C25" s="17" t="s">
        <v>10</v>
      </c>
      <c r="D25" s="128">
        <f>SUM(E25:H25)</f>
        <v>4000</v>
      </c>
      <c r="E25" s="22">
        <v>0</v>
      </c>
      <c r="F25" s="22">
        <v>0</v>
      </c>
      <c r="G25" s="22">
        <v>4000</v>
      </c>
      <c r="H25" s="22">
        <v>0</v>
      </c>
      <c r="I25" s="22">
        <v>0</v>
      </c>
      <c r="J25" s="22">
        <v>0</v>
      </c>
      <c r="K25" s="20">
        <v>0</v>
      </c>
      <c r="L25" s="128">
        <v>0</v>
      </c>
      <c r="M25" s="30"/>
    </row>
    <row r="26" spans="1:13" ht="31.5">
      <c r="A26" s="26">
        <v>12</v>
      </c>
      <c r="B26" s="16" t="s">
        <v>25</v>
      </c>
      <c r="C26" s="17" t="s">
        <v>10</v>
      </c>
      <c r="D26" s="128">
        <f>SUM(E26:H26)</f>
        <v>6000</v>
      </c>
      <c r="E26" s="22">
        <v>0</v>
      </c>
      <c r="F26" s="22">
        <v>0</v>
      </c>
      <c r="G26" s="22">
        <v>6000</v>
      </c>
      <c r="H26" s="22">
        <v>0</v>
      </c>
      <c r="I26" s="22">
        <v>0</v>
      </c>
      <c r="J26" s="22">
        <v>0</v>
      </c>
      <c r="K26" s="20">
        <v>0</v>
      </c>
      <c r="L26" s="128">
        <v>0</v>
      </c>
      <c r="M26" s="30"/>
    </row>
    <row r="27" spans="1:13" ht="31.5">
      <c r="A27" s="26"/>
      <c r="B27" s="24" t="s">
        <v>40</v>
      </c>
      <c r="C27" s="26"/>
      <c r="D27" s="128"/>
      <c r="E27" s="22"/>
      <c r="F27" s="22"/>
      <c r="G27" s="22"/>
      <c r="H27" s="22"/>
      <c r="I27" s="22"/>
      <c r="J27" s="22"/>
      <c r="K27" s="20"/>
      <c r="L27" s="128"/>
      <c r="M27" s="30"/>
    </row>
    <row r="28" spans="1:13" ht="31.5">
      <c r="A28" s="26">
        <v>13</v>
      </c>
      <c r="B28" s="16" t="s">
        <v>56</v>
      </c>
      <c r="C28" s="17" t="s">
        <v>78</v>
      </c>
      <c r="D28" s="128">
        <f>SUM(E28:H28)</f>
        <v>1.3</v>
      </c>
      <c r="E28" s="22">
        <v>0</v>
      </c>
      <c r="F28" s="22">
        <v>0.1</v>
      </c>
      <c r="G28" s="22">
        <v>1.2</v>
      </c>
      <c r="H28" s="22">
        <v>0</v>
      </c>
      <c r="I28" s="22">
        <v>0</v>
      </c>
      <c r="J28" s="22">
        <v>0</v>
      </c>
      <c r="K28" s="20">
        <v>0</v>
      </c>
      <c r="L28" s="128">
        <v>0</v>
      </c>
      <c r="M28" s="30"/>
    </row>
    <row r="29" spans="1:13" ht="15.75">
      <c r="A29" s="197">
        <v>14</v>
      </c>
      <c r="B29" s="21" t="s">
        <v>57</v>
      </c>
      <c r="C29" s="17" t="s">
        <v>34</v>
      </c>
      <c r="D29" s="128">
        <f>SUM(E29:H29)</f>
        <v>4.199999999999999</v>
      </c>
      <c r="E29" s="22">
        <v>0</v>
      </c>
      <c r="F29" s="22">
        <v>1.2</v>
      </c>
      <c r="G29" s="22">
        <v>1.9</v>
      </c>
      <c r="H29" s="22">
        <v>1.1</v>
      </c>
      <c r="I29" s="20">
        <v>0.07</v>
      </c>
      <c r="J29" s="20">
        <v>0.22</v>
      </c>
      <c r="K29" s="22">
        <v>0.21</v>
      </c>
      <c r="L29" s="74">
        <v>0.5</v>
      </c>
      <c r="M29" s="30"/>
    </row>
    <row r="30" spans="1:13" ht="15.75" hidden="1">
      <c r="A30" s="197"/>
      <c r="B30" s="26"/>
      <c r="C30" s="17"/>
      <c r="D30" s="128"/>
      <c r="E30" s="22"/>
      <c r="F30" s="22"/>
      <c r="G30" s="22"/>
      <c r="H30" s="22"/>
      <c r="I30" s="22">
        <v>0</v>
      </c>
      <c r="J30" s="22">
        <v>0</v>
      </c>
      <c r="K30" s="20">
        <v>0</v>
      </c>
      <c r="L30" s="128">
        <v>0</v>
      </c>
      <c r="M30" s="30"/>
    </row>
    <row r="31" spans="1:13" ht="15.75">
      <c r="A31" s="26"/>
      <c r="B31" s="25" t="s">
        <v>29</v>
      </c>
      <c r="C31" s="26"/>
      <c r="D31" s="128"/>
      <c r="E31" s="22"/>
      <c r="F31" s="22"/>
      <c r="G31" s="22"/>
      <c r="H31" s="22"/>
      <c r="I31" s="22"/>
      <c r="J31" s="22"/>
      <c r="K31" s="20"/>
      <c r="L31" s="128"/>
      <c r="M31" s="30"/>
    </row>
    <row r="32" spans="1:13" ht="31.5">
      <c r="A32" s="26">
        <v>15</v>
      </c>
      <c r="B32" s="118" t="s">
        <v>51</v>
      </c>
      <c r="C32" s="17" t="s">
        <v>35</v>
      </c>
      <c r="D32" s="128">
        <f>SUM(E32:H32)</f>
        <v>67.4</v>
      </c>
      <c r="E32" s="22">
        <v>0</v>
      </c>
      <c r="F32" s="22">
        <v>20.5</v>
      </c>
      <c r="G32" s="22">
        <v>30</v>
      </c>
      <c r="H32" s="22">
        <v>16.9</v>
      </c>
      <c r="I32" s="22">
        <v>0</v>
      </c>
      <c r="J32" s="22">
        <v>0</v>
      </c>
      <c r="K32" s="20">
        <v>0</v>
      </c>
      <c r="L32" s="128">
        <v>0</v>
      </c>
      <c r="M32" s="30"/>
    </row>
    <row r="33" spans="1:13" ht="31.5">
      <c r="A33" s="26">
        <v>16</v>
      </c>
      <c r="B33" s="16" t="s">
        <v>84</v>
      </c>
      <c r="C33" s="17" t="s">
        <v>36</v>
      </c>
      <c r="D33" s="128">
        <f>SUM(E33:H33)</f>
        <v>418.6</v>
      </c>
      <c r="E33" s="22">
        <v>0</v>
      </c>
      <c r="F33" s="22">
        <v>137.5</v>
      </c>
      <c r="G33" s="22">
        <v>206.3</v>
      </c>
      <c r="H33" s="22">
        <v>74.8</v>
      </c>
      <c r="I33" s="22">
        <v>0</v>
      </c>
      <c r="J33" s="22">
        <v>0</v>
      </c>
      <c r="K33" s="20">
        <v>0</v>
      </c>
      <c r="L33" s="128">
        <v>0</v>
      </c>
      <c r="M33" s="30"/>
    </row>
    <row r="34" spans="1:13" ht="63">
      <c r="A34" s="26">
        <v>17</v>
      </c>
      <c r="B34" s="21" t="s">
        <v>83</v>
      </c>
      <c r="C34" s="17" t="s">
        <v>52</v>
      </c>
      <c r="D34" s="128">
        <f>SUM(E34:H34)</f>
        <v>800</v>
      </c>
      <c r="E34" s="22">
        <v>0</v>
      </c>
      <c r="F34" s="22">
        <v>400</v>
      </c>
      <c r="G34" s="22">
        <v>400</v>
      </c>
      <c r="H34" s="22">
        <v>0</v>
      </c>
      <c r="I34" s="22">
        <v>0</v>
      </c>
      <c r="J34" s="22">
        <v>0</v>
      </c>
      <c r="K34" s="20">
        <v>0</v>
      </c>
      <c r="L34" s="128">
        <v>0</v>
      </c>
      <c r="M34" s="30"/>
    </row>
    <row r="35" spans="2:13" ht="15.75">
      <c r="B35" s="119" t="s">
        <v>30</v>
      </c>
      <c r="D35" s="120">
        <f aca="true" t="shared" si="1" ref="D35:L35">SUM(D14:D34)</f>
        <v>37537.7</v>
      </c>
      <c r="E35" s="120">
        <f t="shared" si="1"/>
        <v>1.9</v>
      </c>
      <c r="F35" s="120">
        <f t="shared" si="1"/>
        <v>893.2</v>
      </c>
      <c r="G35" s="120">
        <f t="shared" si="1"/>
        <v>13937.6</v>
      </c>
      <c r="H35" s="120">
        <f t="shared" si="1"/>
        <v>22705</v>
      </c>
      <c r="I35" s="120">
        <f t="shared" si="1"/>
        <v>2.6439999999999997</v>
      </c>
      <c r="J35" s="120">
        <f t="shared" si="1"/>
        <v>33.294999999999995</v>
      </c>
      <c r="K35" s="120">
        <f t="shared" si="1"/>
        <v>23.98</v>
      </c>
      <c r="L35" s="120">
        <f t="shared" si="1"/>
        <v>59.919</v>
      </c>
      <c r="M35" s="30"/>
    </row>
    <row r="36" spans="1:12" ht="15.75">
      <c r="A36" s="41"/>
      <c r="B36" s="42"/>
      <c r="C36" s="41"/>
      <c r="D36" s="41"/>
      <c r="E36" s="41"/>
      <c r="F36" s="41"/>
      <c r="G36" s="41"/>
      <c r="H36" s="41"/>
      <c r="I36" s="68"/>
      <c r="J36" s="68"/>
      <c r="K36" s="54"/>
      <c r="L36" s="66"/>
    </row>
    <row r="39" spans="4:12" ht="15.75">
      <c r="D39" s="6"/>
      <c r="E39" s="6"/>
      <c r="F39" s="6"/>
      <c r="G39" s="6"/>
      <c r="H39" s="6"/>
      <c r="I39" s="82"/>
      <c r="J39" s="82"/>
      <c r="K39" s="6"/>
      <c r="L39" s="83"/>
    </row>
    <row r="40" spans="4:12" ht="15.75">
      <c r="D40" s="6"/>
      <c r="E40" s="6"/>
      <c r="F40" s="6"/>
      <c r="G40" s="6"/>
      <c r="H40" s="6"/>
      <c r="I40" s="82"/>
      <c r="J40" s="82"/>
      <c r="K40" s="6"/>
      <c r="L40" s="83"/>
    </row>
    <row r="41" spans="4:12" ht="15.75">
      <c r="D41" s="6"/>
      <c r="E41" s="6"/>
      <c r="F41" s="6"/>
      <c r="G41" s="6"/>
      <c r="H41" s="6"/>
      <c r="I41" s="82"/>
      <c r="J41" s="82"/>
      <c r="K41" s="6"/>
      <c r="L41" s="83"/>
    </row>
    <row r="42" spans="4:12" ht="15.75">
      <c r="D42" s="6"/>
      <c r="E42" s="6"/>
      <c r="F42" s="6"/>
      <c r="G42" s="6"/>
      <c r="H42" s="6"/>
      <c r="I42" s="82"/>
      <c r="J42" s="82"/>
      <c r="K42" s="6"/>
      <c r="L42" s="83"/>
    </row>
    <row r="43" spans="4:12" ht="15.75">
      <c r="D43" s="6"/>
      <c r="E43" s="6"/>
      <c r="F43" s="6"/>
      <c r="G43" s="6"/>
      <c r="H43" s="6"/>
      <c r="I43" s="82"/>
      <c r="J43" s="82"/>
      <c r="K43" s="6"/>
      <c r="L43" s="83"/>
    </row>
    <row r="44" spans="4:12" ht="20.25">
      <c r="D44" s="6"/>
      <c r="E44" s="79"/>
      <c r="F44" s="6"/>
      <c r="G44" s="6"/>
      <c r="H44" s="6"/>
      <c r="I44" s="82"/>
      <c r="J44" s="82"/>
      <c r="K44" s="6"/>
      <c r="L44" s="83"/>
    </row>
    <row r="45" spans="4:12" ht="20.25">
      <c r="D45" s="6"/>
      <c r="E45" s="79"/>
      <c r="F45" s="79"/>
      <c r="G45" s="79"/>
      <c r="H45" s="79"/>
      <c r="I45" s="79"/>
      <c r="J45" s="79"/>
      <c r="K45" s="6"/>
      <c r="L45" s="83"/>
    </row>
    <row r="46" spans="4:12" ht="20.25">
      <c r="D46" s="6"/>
      <c r="E46" s="79"/>
      <c r="F46" s="79"/>
      <c r="G46" s="79"/>
      <c r="H46" s="79"/>
      <c r="I46" s="79"/>
      <c r="J46" s="79"/>
      <c r="K46" s="6"/>
      <c r="L46" s="83"/>
    </row>
    <row r="47" spans="4:12" ht="20.25">
      <c r="D47" s="6"/>
      <c r="E47" s="79"/>
      <c r="F47" s="79"/>
      <c r="G47" s="79"/>
      <c r="H47" s="79"/>
      <c r="I47" s="79"/>
      <c r="J47" s="79"/>
      <c r="K47" s="6"/>
      <c r="L47" s="83"/>
    </row>
    <row r="48" spans="4:12" ht="15.75">
      <c r="D48" s="6"/>
      <c r="E48" s="6"/>
      <c r="F48" s="6"/>
      <c r="G48" s="6"/>
      <c r="H48" s="6"/>
      <c r="I48" s="82"/>
      <c r="J48" s="82"/>
      <c r="K48" s="6"/>
      <c r="L48" s="83"/>
    </row>
    <row r="49" spans="4:12" ht="15.75">
      <c r="D49" s="6"/>
      <c r="E49" s="6"/>
      <c r="F49" s="6"/>
      <c r="G49" s="6"/>
      <c r="H49" s="6"/>
      <c r="I49" s="82"/>
      <c r="J49" s="82"/>
      <c r="K49" s="6"/>
      <c r="L49" s="83"/>
    </row>
  </sheetData>
  <sheetProtection/>
  <mergeCells count="19">
    <mergeCell ref="G2:L2"/>
    <mergeCell ref="A4:L4"/>
    <mergeCell ref="B13:L13"/>
    <mergeCell ref="B6:B9"/>
    <mergeCell ref="D6:H6"/>
    <mergeCell ref="E8:G8"/>
    <mergeCell ref="H8:H9"/>
    <mergeCell ref="C6:C9"/>
    <mergeCell ref="A6:A9"/>
    <mergeCell ref="A29:A30"/>
    <mergeCell ref="I6:L6"/>
    <mergeCell ref="D7:H7"/>
    <mergeCell ref="I7:I9"/>
    <mergeCell ref="J7:J9"/>
    <mergeCell ref="K7:K9"/>
    <mergeCell ref="D8:D9"/>
    <mergeCell ref="B11:L11"/>
    <mergeCell ref="B12:L12"/>
    <mergeCell ref="L7:L9"/>
  </mergeCells>
  <printOptions/>
  <pageMargins left="1.28" right="0.1968503937007874" top="0.47" bottom="0.1968503937007874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5" zoomScaleNormal="75" zoomScaleSheetLayoutView="65" zoomScalePageLayoutView="0" workbookViewId="0" topLeftCell="E1">
      <selection activeCell="H1" sqref="H1:M1"/>
    </sheetView>
  </sheetViews>
  <sheetFormatPr defaultColWidth="9.00390625" defaultRowHeight="12.75"/>
  <cols>
    <col min="1" max="1" width="4.875" style="5" hidden="1" customWidth="1"/>
    <col min="2" max="2" width="4.875" style="5" customWidth="1"/>
    <col min="3" max="3" width="87.875" style="11" customWidth="1"/>
    <col min="4" max="4" width="42.75390625" style="5" customWidth="1"/>
    <col min="5" max="5" width="12.375" style="27" customWidth="1"/>
    <col min="6" max="6" width="9.75390625" style="27" customWidth="1"/>
    <col min="7" max="7" width="11.125" style="27" customWidth="1"/>
    <col min="8" max="8" width="14.375" style="27" customWidth="1"/>
    <col min="9" max="9" width="12.625" style="27" customWidth="1"/>
    <col min="10" max="10" width="10.625" style="26" customWidth="1"/>
    <col min="11" max="11" width="13.00390625" style="26" customWidth="1"/>
    <col min="12" max="12" width="14.00390625" style="26" customWidth="1"/>
    <col min="13" max="13" width="12.875" style="26" customWidth="1"/>
    <col min="14" max="16384" width="9.125" style="5" customWidth="1"/>
  </cols>
  <sheetData>
    <row r="1" spans="1:14" ht="120" customHeight="1">
      <c r="A1" s="39"/>
      <c r="B1" s="57"/>
      <c r="C1" s="56"/>
      <c r="D1" s="57"/>
      <c r="E1" s="133"/>
      <c r="F1" s="133"/>
      <c r="G1" s="133"/>
      <c r="H1" s="206"/>
      <c r="I1" s="206"/>
      <c r="J1" s="206"/>
      <c r="K1" s="206"/>
      <c r="L1" s="206"/>
      <c r="M1" s="206"/>
      <c r="N1" s="30"/>
    </row>
    <row r="2" spans="1:14" ht="18.75">
      <c r="A2" s="39"/>
      <c r="B2" s="57"/>
      <c r="C2" s="121"/>
      <c r="D2" s="112"/>
      <c r="E2" s="134"/>
      <c r="F2" s="134"/>
      <c r="G2" s="134"/>
      <c r="H2" s="134"/>
      <c r="I2" s="135"/>
      <c r="J2" s="58"/>
      <c r="K2" s="210"/>
      <c r="L2" s="210"/>
      <c r="M2" s="210"/>
      <c r="N2" s="30"/>
    </row>
    <row r="3" spans="1:14" ht="18.75" customHeight="1">
      <c r="A3" s="39"/>
      <c r="B3" s="211" t="s">
        <v>85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30"/>
    </row>
    <row r="4" spans="1:14" ht="18.75">
      <c r="A4" s="39"/>
      <c r="B4" s="57"/>
      <c r="C4" s="56"/>
      <c r="D4" s="112"/>
      <c r="E4" s="134"/>
      <c r="F4" s="134"/>
      <c r="G4" s="134"/>
      <c r="H4" s="134"/>
      <c r="I4" s="134"/>
      <c r="J4" s="58"/>
      <c r="K4" s="58"/>
      <c r="L4" s="58"/>
      <c r="M4" s="58"/>
      <c r="N4" s="30"/>
    </row>
    <row r="5" spans="1:14" s="2" customFormat="1" ht="42" customHeight="1">
      <c r="A5" s="33"/>
      <c r="B5" s="208"/>
      <c r="C5" s="189" t="s">
        <v>42</v>
      </c>
      <c r="D5" s="189" t="s">
        <v>1</v>
      </c>
      <c r="E5" s="191" t="s">
        <v>71</v>
      </c>
      <c r="F5" s="191"/>
      <c r="G5" s="191"/>
      <c r="H5" s="191"/>
      <c r="I5" s="191"/>
      <c r="J5" s="198" t="s">
        <v>80</v>
      </c>
      <c r="K5" s="198"/>
      <c r="L5" s="198"/>
      <c r="M5" s="198"/>
      <c r="N5" s="34"/>
    </row>
    <row r="6" spans="1:14" s="2" customFormat="1" ht="16.5" customHeight="1">
      <c r="A6" s="33"/>
      <c r="B6" s="209"/>
      <c r="C6" s="189"/>
      <c r="D6" s="191"/>
      <c r="E6" s="191" t="s">
        <v>44</v>
      </c>
      <c r="F6" s="191"/>
      <c r="G6" s="191"/>
      <c r="H6" s="191"/>
      <c r="I6" s="191"/>
      <c r="J6" s="198" t="s">
        <v>4</v>
      </c>
      <c r="K6" s="198" t="s">
        <v>5</v>
      </c>
      <c r="L6" s="198" t="s">
        <v>6</v>
      </c>
      <c r="M6" s="203" t="s">
        <v>2</v>
      </c>
      <c r="N6" s="34"/>
    </row>
    <row r="7" spans="1:14" s="2" customFormat="1" ht="15.75" customHeight="1">
      <c r="A7" s="33"/>
      <c r="B7" s="209"/>
      <c r="C7" s="189"/>
      <c r="D7" s="191"/>
      <c r="E7" s="190" t="s">
        <v>2</v>
      </c>
      <c r="F7" s="191" t="s">
        <v>3</v>
      </c>
      <c r="G7" s="191"/>
      <c r="H7" s="191"/>
      <c r="I7" s="189" t="s">
        <v>7</v>
      </c>
      <c r="J7" s="198"/>
      <c r="K7" s="198"/>
      <c r="L7" s="198"/>
      <c r="M7" s="204"/>
      <c r="N7" s="34"/>
    </row>
    <row r="8" spans="1:14" s="2" customFormat="1" ht="59.25" customHeight="1">
      <c r="A8" s="33"/>
      <c r="B8" s="221"/>
      <c r="C8" s="189"/>
      <c r="D8" s="191"/>
      <c r="E8" s="190"/>
      <c r="F8" s="3" t="s">
        <v>4</v>
      </c>
      <c r="G8" s="3" t="s">
        <v>5</v>
      </c>
      <c r="H8" s="3" t="s">
        <v>6</v>
      </c>
      <c r="I8" s="189"/>
      <c r="J8" s="198"/>
      <c r="K8" s="198"/>
      <c r="L8" s="198"/>
      <c r="M8" s="205"/>
      <c r="N8" s="34"/>
    </row>
    <row r="9" spans="1:14" s="2" customFormat="1" ht="16.5" thickBot="1">
      <c r="A9" s="33"/>
      <c r="B9" s="36"/>
      <c r="C9" s="43">
        <v>1</v>
      </c>
      <c r="D9" s="37">
        <v>2</v>
      </c>
      <c r="E9" s="36">
        <v>3</v>
      </c>
      <c r="F9" s="155">
        <v>4</v>
      </c>
      <c r="G9" s="155">
        <v>5</v>
      </c>
      <c r="H9" s="155">
        <v>6</v>
      </c>
      <c r="I9" s="37">
        <v>7</v>
      </c>
      <c r="J9" s="62">
        <v>8</v>
      </c>
      <c r="K9" s="51">
        <v>9</v>
      </c>
      <c r="L9" s="51">
        <v>10</v>
      </c>
      <c r="M9" s="52">
        <v>11</v>
      </c>
      <c r="N9" s="34"/>
    </row>
    <row r="10" spans="1:14" s="2" customFormat="1" ht="38.25" customHeight="1" thickBot="1">
      <c r="A10" s="33"/>
      <c r="B10" s="38"/>
      <c r="C10" s="212" t="s">
        <v>38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5"/>
      <c r="N10" s="34"/>
    </row>
    <row r="11" spans="1:14" s="2" customFormat="1" ht="45.75" customHeight="1" thickBot="1">
      <c r="A11" s="33"/>
      <c r="B11" s="35"/>
      <c r="C11" s="212" t="s">
        <v>93</v>
      </c>
      <c r="D11" s="213"/>
      <c r="E11" s="214"/>
      <c r="F11" s="214"/>
      <c r="G11" s="214"/>
      <c r="H11" s="214"/>
      <c r="I11" s="214"/>
      <c r="J11" s="214"/>
      <c r="K11" s="214"/>
      <c r="L11" s="214"/>
      <c r="M11" s="215"/>
      <c r="N11" s="34"/>
    </row>
    <row r="12" spans="1:14" s="2" customFormat="1" ht="27.75" customHeight="1">
      <c r="A12" s="33"/>
      <c r="B12" s="35"/>
      <c r="C12" s="216" t="s">
        <v>28</v>
      </c>
      <c r="D12" s="217"/>
      <c r="E12" s="218"/>
      <c r="F12" s="218"/>
      <c r="G12" s="218"/>
      <c r="H12" s="218"/>
      <c r="I12" s="218"/>
      <c r="J12" s="218"/>
      <c r="K12" s="218"/>
      <c r="L12" s="218"/>
      <c r="M12" s="219"/>
      <c r="N12" s="34"/>
    </row>
    <row r="13" spans="1:14" ht="31.5">
      <c r="A13" s="39"/>
      <c r="B13" s="98">
        <v>1</v>
      </c>
      <c r="C13" s="16" t="s">
        <v>45</v>
      </c>
      <c r="D13" s="93" t="s">
        <v>16</v>
      </c>
      <c r="E13" s="140">
        <f>SUM(F13:I13)</f>
        <v>25123</v>
      </c>
      <c r="F13" s="22">
        <v>38.7</v>
      </c>
      <c r="G13" s="22">
        <v>735.1</v>
      </c>
      <c r="H13" s="22">
        <v>2246.9</v>
      </c>
      <c r="I13" s="22">
        <v>22102.3</v>
      </c>
      <c r="J13" s="22">
        <v>0</v>
      </c>
      <c r="K13" s="22">
        <v>0</v>
      </c>
      <c r="L13" s="22">
        <v>0</v>
      </c>
      <c r="M13" s="141">
        <f>SUM(J13:L13)</f>
        <v>0</v>
      </c>
      <c r="N13" s="71"/>
    </row>
    <row r="14" spans="1:14" ht="15.75">
      <c r="A14" s="39"/>
      <c r="B14" s="99">
        <v>2</v>
      </c>
      <c r="C14" s="23" t="s">
        <v>9</v>
      </c>
      <c r="D14" s="87" t="s">
        <v>46</v>
      </c>
      <c r="E14" s="140">
        <f>SUM(F14:I14)</f>
        <v>4100</v>
      </c>
      <c r="F14" s="22">
        <v>0</v>
      </c>
      <c r="G14" s="22">
        <v>0</v>
      </c>
      <c r="H14" s="22">
        <v>300</v>
      </c>
      <c r="I14" s="22">
        <v>3800</v>
      </c>
      <c r="J14" s="22">
        <v>0</v>
      </c>
      <c r="K14" s="22">
        <v>0</v>
      </c>
      <c r="L14" s="22">
        <v>0</v>
      </c>
      <c r="M14" s="142">
        <f aca="true" t="shared" si="0" ref="M14:M33">SUM(J14:L14)</f>
        <v>0</v>
      </c>
      <c r="N14" s="30"/>
    </row>
    <row r="15" spans="1:14" ht="15.75">
      <c r="A15" s="39"/>
      <c r="B15" s="40">
        <v>3</v>
      </c>
      <c r="C15" s="16" t="s">
        <v>24</v>
      </c>
      <c r="D15" s="87" t="s">
        <v>10</v>
      </c>
      <c r="E15" s="128">
        <f>SUM(F15:I15)</f>
        <v>2040</v>
      </c>
      <c r="F15" s="22">
        <v>0</v>
      </c>
      <c r="G15" s="22">
        <v>0</v>
      </c>
      <c r="H15" s="22">
        <v>0</v>
      </c>
      <c r="I15" s="22">
        <v>2040</v>
      </c>
      <c r="J15" s="20">
        <v>27.14</v>
      </c>
      <c r="K15" s="20">
        <v>40.7</v>
      </c>
      <c r="L15" s="22">
        <v>131</v>
      </c>
      <c r="M15" s="143">
        <f t="shared" si="0"/>
        <v>198.84</v>
      </c>
      <c r="N15" s="30"/>
    </row>
    <row r="16" spans="1:14" ht="31.5">
      <c r="A16" s="39"/>
      <c r="B16" s="44">
        <v>4</v>
      </c>
      <c r="C16" s="92" t="s">
        <v>11</v>
      </c>
      <c r="D16" s="93" t="s">
        <v>10</v>
      </c>
      <c r="E16" s="128">
        <f aca="true" t="shared" si="1" ref="E16:E21">SUM(F16:I16)</f>
        <v>0</v>
      </c>
      <c r="F16" s="22">
        <v>0</v>
      </c>
      <c r="G16" s="22">
        <v>0</v>
      </c>
      <c r="H16" s="22">
        <v>0</v>
      </c>
      <c r="I16" s="22">
        <v>0</v>
      </c>
      <c r="J16" s="20">
        <v>9.44</v>
      </c>
      <c r="K16" s="20">
        <v>14.17</v>
      </c>
      <c r="L16" s="22">
        <v>19</v>
      </c>
      <c r="M16" s="141">
        <f t="shared" si="0"/>
        <v>42.61</v>
      </c>
      <c r="N16" s="30"/>
    </row>
    <row r="17" spans="1:14" ht="15.75">
      <c r="A17" s="39"/>
      <c r="B17" s="40">
        <v>5</v>
      </c>
      <c r="C17" s="92" t="s">
        <v>65</v>
      </c>
      <c r="D17" s="93" t="s">
        <v>15</v>
      </c>
      <c r="E17" s="128">
        <f t="shared" si="1"/>
        <v>7.8</v>
      </c>
      <c r="F17" s="22">
        <v>0</v>
      </c>
      <c r="G17" s="22">
        <v>0</v>
      </c>
      <c r="H17" s="22">
        <v>0</v>
      </c>
      <c r="I17" s="22">
        <v>7.8</v>
      </c>
      <c r="J17" s="20">
        <v>0</v>
      </c>
      <c r="K17" s="20">
        <v>3.48</v>
      </c>
      <c r="L17" s="20">
        <v>78.88</v>
      </c>
      <c r="M17" s="141">
        <f t="shared" si="0"/>
        <v>82.36</v>
      </c>
      <c r="N17" s="63"/>
    </row>
    <row r="18" spans="1:14" ht="15.75">
      <c r="A18" s="39"/>
      <c r="B18" s="40">
        <v>6</v>
      </c>
      <c r="C18" s="94" t="s">
        <v>33</v>
      </c>
      <c r="D18" s="93" t="s">
        <v>15</v>
      </c>
      <c r="E18" s="128">
        <f t="shared" si="1"/>
        <v>475</v>
      </c>
      <c r="F18" s="20">
        <v>0</v>
      </c>
      <c r="G18" s="20">
        <v>0</v>
      </c>
      <c r="H18" s="20">
        <v>0</v>
      </c>
      <c r="I18" s="22">
        <v>475</v>
      </c>
      <c r="J18" s="22">
        <v>0.55</v>
      </c>
      <c r="K18" s="22">
        <v>4.02</v>
      </c>
      <c r="L18" s="22">
        <v>13.19</v>
      </c>
      <c r="M18" s="141">
        <f t="shared" si="0"/>
        <v>17.759999999999998</v>
      </c>
      <c r="N18" s="30"/>
    </row>
    <row r="19" spans="1:14" ht="15.75">
      <c r="A19" s="39"/>
      <c r="B19" s="40">
        <v>7</v>
      </c>
      <c r="C19" s="21" t="s">
        <v>47</v>
      </c>
      <c r="D19" s="87" t="s">
        <v>48</v>
      </c>
      <c r="E19" s="128">
        <f t="shared" si="1"/>
        <v>592.2</v>
      </c>
      <c r="F19" s="22">
        <v>0</v>
      </c>
      <c r="G19" s="22">
        <v>0</v>
      </c>
      <c r="H19" s="22">
        <v>0</v>
      </c>
      <c r="I19" s="22">
        <v>592.2</v>
      </c>
      <c r="J19" s="20">
        <f>0.594+1.43</f>
        <v>2.024</v>
      </c>
      <c r="K19" s="20">
        <f>22.7+2.145</f>
        <v>24.845</v>
      </c>
      <c r="L19" s="20">
        <v>0</v>
      </c>
      <c r="M19" s="141">
        <f t="shared" si="0"/>
        <v>26.869</v>
      </c>
      <c r="N19" s="30"/>
    </row>
    <row r="20" spans="1:14" ht="31.5">
      <c r="A20" s="39"/>
      <c r="B20" s="40">
        <v>8</v>
      </c>
      <c r="C20" s="16" t="s">
        <v>54</v>
      </c>
      <c r="D20" s="87" t="s">
        <v>49</v>
      </c>
      <c r="E20" s="128">
        <f t="shared" si="1"/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141">
        <f t="shared" si="0"/>
        <v>0</v>
      </c>
      <c r="N20" s="30"/>
    </row>
    <row r="21" spans="1:14" ht="47.25">
      <c r="A21" s="39"/>
      <c r="B21" s="40">
        <v>9</v>
      </c>
      <c r="C21" s="94" t="s">
        <v>21</v>
      </c>
      <c r="D21" s="93" t="s">
        <v>22</v>
      </c>
      <c r="E21" s="128">
        <f t="shared" si="1"/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141">
        <f t="shared" si="0"/>
        <v>0</v>
      </c>
      <c r="N21" s="30"/>
    </row>
    <row r="22" spans="1:14" ht="15.75">
      <c r="A22" s="39"/>
      <c r="B22" s="40"/>
      <c r="C22" s="24" t="s">
        <v>39</v>
      </c>
      <c r="D22" s="87"/>
      <c r="E22" s="128"/>
      <c r="F22" s="22"/>
      <c r="G22" s="22"/>
      <c r="H22" s="22"/>
      <c r="I22" s="22"/>
      <c r="J22" s="22"/>
      <c r="K22" s="22"/>
      <c r="L22" s="22"/>
      <c r="M22" s="141"/>
      <c r="N22" s="30"/>
    </row>
    <row r="23" spans="1:14" ht="31.5">
      <c r="A23" s="39"/>
      <c r="B23" s="40">
        <v>10</v>
      </c>
      <c r="C23" s="16" t="s">
        <v>81</v>
      </c>
      <c r="D23" s="93" t="s">
        <v>50</v>
      </c>
      <c r="E23" s="128">
        <f>SUM(F23:I23)</f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141">
        <f t="shared" si="0"/>
        <v>0</v>
      </c>
      <c r="N23" s="30"/>
    </row>
    <row r="24" spans="1:14" ht="31.5">
      <c r="A24" s="39"/>
      <c r="B24" s="40">
        <v>11</v>
      </c>
      <c r="C24" s="16" t="s">
        <v>55</v>
      </c>
      <c r="D24" s="93" t="s">
        <v>10</v>
      </c>
      <c r="E24" s="128">
        <f>SUM(F24:I24)</f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141">
        <f t="shared" si="0"/>
        <v>0</v>
      </c>
      <c r="N24" s="30"/>
    </row>
    <row r="25" spans="1:14" ht="31.5">
      <c r="A25" s="39"/>
      <c r="B25" s="40">
        <v>12</v>
      </c>
      <c r="C25" s="16" t="s">
        <v>25</v>
      </c>
      <c r="D25" s="87" t="s">
        <v>10</v>
      </c>
      <c r="E25" s="128">
        <f>SUM(F25:I25)</f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141">
        <f t="shared" si="0"/>
        <v>0</v>
      </c>
      <c r="N25" s="30"/>
    </row>
    <row r="26" spans="1:14" ht="15.75">
      <c r="A26" s="39"/>
      <c r="B26" s="40"/>
      <c r="C26" s="24" t="s">
        <v>40</v>
      </c>
      <c r="D26" s="95"/>
      <c r="E26" s="128"/>
      <c r="F26" s="22"/>
      <c r="G26" s="22"/>
      <c r="H26" s="22"/>
      <c r="I26" s="22"/>
      <c r="J26" s="22"/>
      <c r="K26" s="22"/>
      <c r="L26" s="22"/>
      <c r="M26" s="141"/>
      <c r="N26" s="30"/>
    </row>
    <row r="27" spans="1:14" ht="31.5">
      <c r="A27" s="39"/>
      <c r="B27" s="40">
        <v>13</v>
      </c>
      <c r="C27" s="16" t="s">
        <v>56</v>
      </c>
      <c r="D27" s="93" t="s">
        <v>78</v>
      </c>
      <c r="E27" s="128">
        <f>SUM(F27:I27)</f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141">
        <f t="shared" si="0"/>
        <v>0</v>
      </c>
      <c r="N27" s="30"/>
    </row>
    <row r="28" spans="1:14" ht="15.75">
      <c r="A28" s="39"/>
      <c r="B28" s="220">
        <v>14</v>
      </c>
      <c r="C28" s="21" t="s">
        <v>57</v>
      </c>
      <c r="D28" s="93" t="s">
        <v>34</v>
      </c>
      <c r="E28" s="128">
        <f>SUM(F28:I28)</f>
        <v>0</v>
      </c>
      <c r="F28" s="22">
        <v>0</v>
      </c>
      <c r="G28" s="22">
        <v>0</v>
      </c>
      <c r="H28" s="22">
        <v>0</v>
      </c>
      <c r="I28" s="22">
        <v>0</v>
      </c>
      <c r="J28" s="20">
        <v>0.13</v>
      </c>
      <c r="K28" s="20">
        <v>0.65</v>
      </c>
      <c r="L28" s="22">
        <v>0.4</v>
      </c>
      <c r="M28" s="22">
        <f>SUM(J28:L28)</f>
        <v>1.1800000000000002</v>
      </c>
      <c r="N28" s="30"/>
    </row>
    <row r="29" spans="1:14" ht="15.75" hidden="1">
      <c r="A29" s="39"/>
      <c r="B29" s="220"/>
      <c r="C29" s="26"/>
      <c r="D29" s="87"/>
      <c r="E29" s="128">
        <v>0</v>
      </c>
      <c r="F29" s="22">
        <v>0</v>
      </c>
      <c r="G29" s="22">
        <v>0</v>
      </c>
      <c r="H29" s="22">
        <v>0</v>
      </c>
      <c r="I29" s="22">
        <v>0</v>
      </c>
      <c r="J29" s="20"/>
      <c r="K29" s="20"/>
      <c r="L29" s="64"/>
      <c r="M29" s="141">
        <f t="shared" si="0"/>
        <v>0</v>
      </c>
      <c r="N29" s="30"/>
    </row>
    <row r="30" spans="1:14" ht="15.75">
      <c r="A30" s="39"/>
      <c r="B30" s="40"/>
      <c r="C30" s="25" t="s">
        <v>29</v>
      </c>
      <c r="D30" s="95"/>
      <c r="E30" s="128"/>
      <c r="F30" s="22"/>
      <c r="G30" s="22"/>
      <c r="H30" s="22"/>
      <c r="I30" s="22"/>
      <c r="J30" s="20"/>
      <c r="K30" s="20"/>
      <c r="L30" s="22"/>
      <c r="M30" s="141"/>
      <c r="N30" s="30"/>
    </row>
    <row r="31" spans="1:14" ht="31.5">
      <c r="A31" s="39"/>
      <c r="B31" s="40">
        <v>15</v>
      </c>
      <c r="C31" s="92" t="s">
        <v>51</v>
      </c>
      <c r="D31" s="93" t="s">
        <v>35</v>
      </c>
      <c r="E31" s="128">
        <f>SUM(F31:I31)</f>
        <v>0</v>
      </c>
      <c r="F31" s="22">
        <v>0</v>
      </c>
      <c r="G31" s="22">
        <v>0</v>
      </c>
      <c r="H31" s="22">
        <v>0</v>
      </c>
      <c r="I31" s="22">
        <v>0</v>
      </c>
      <c r="J31" s="20">
        <v>1.02</v>
      </c>
      <c r="K31" s="20">
        <v>1.53</v>
      </c>
      <c r="L31" s="22">
        <v>0</v>
      </c>
      <c r="M31" s="141">
        <f t="shared" si="0"/>
        <v>2.55</v>
      </c>
      <c r="N31" s="30"/>
    </row>
    <row r="32" spans="1:14" ht="15.75">
      <c r="A32" s="39"/>
      <c r="B32" s="40">
        <v>16</v>
      </c>
      <c r="C32" s="16" t="s">
        <v>84</v>
      </c>
      <c r="D32" s="93" t="s">
        <v>36</v>
      </c>
      <c r="E32" s="128">
        <f>SUM(F32:I32)</f>
        <v>0</v>
      </c>
      <c r="F32" s="22">
        <v>0</v>
      </c>
      <c r="G32" s="22">
        <v>0</v>
      </c>
      <c r="H32" s="22">
        <v>0</v>
      </c>
      <c r="I32" s="22">
        <v>0</v>
      </c>
      <c r="J32" s="22">
        <v>23.3</v>
      </c>
      <c r="K32" s="22">
        <v>35.01</v>
      </c>
      <c r="L32" s="22">
        <v>0</v>
      </c>
      <c r="M32" s="141">
        <f t="shared" si="0"/>
        <v>58.31</v>
      </c>
      <c r="N32" s="30"/>
    </row>
    <row r="33" spans="1:14" ht="79.5" thickBot="1">
      <c r="A33" s="39"/>
      <c r="B33" s="100">
        <v>17</v>
      </c>
      <c r="C33" s="94" t="s">
        <v>83</v>
      </c>
      <c r="D33" s="93" t="s">
        <v>52</v>
      </c>
      <c r="E33" s="144">
        <f>SUM(F33:I33)</f>
        <v>800</v>
      </c>
      <c r="F33" s="145">
        <v>0</v>
      </c>
      <c r="G33" s="145">
        <v>400</v>
      </c>
      <c r="H33" s="145">
        <v>400</v>
      </c>
      <c r="I33" s="145">
        <v>0</v>
      </c>
      <c r="J33" s="146">
        <v>13.57</v>
      </c>
      <c r="K33" s="146">
        <v>20.358</v>
      </c>
      <c r="L33" s="146">
        <v>114.12</v>
      </c>
      <c r="M33" s="147">
        <f t="shared" si="0"/>
        <v>148.048</v>
      </c>
      <c r="N33" s="30"/>
    </row>
    <row r="34" spans="1:14" ht="16.5" thickBot="1">
      <c r="A34" s="39"/>
      <c r="B34" s="60"/>
      <c r="C34" s="103" t="s">
        <v>30</v>
      </c>
      <c r="D34" s="61"/>
      <c r="E34" s="81">
        <f>SUM(E13:E33)</f>
        <v>33138</v>
      </c>
      <c r="F34" s="81">
        <f aca="true" t="shared" si="2" ref="F34:M34">SUM(F13:F33)</f>
        <v>38.7</v>
      </c>
      <c r="G34" s="81">
        <f t="shared" si="2"/>
        <v>1135.1</v>
      </c>
      <c r="H34" s="81">
        <f t="shared" si="2"/>
        <v>2946.9</v>
      </c>
      <c r="I34" s="81">
        <f t="shared" si="2"/>
        <v>29017.3</v>
      </c>
      <c r="J34" s="81">
        <f t="shared" si="2"/>
        <v>77.174</v>
      </c>
      <c r="K34" s="81">
        <f t="shared" si="2"/>
        <v>144.763</v>
      </c>
      <c r="L34" s="81">
        <f t="shared" si="2"/>
        <v>356.59000000000003</v>
      </c>
      <c r="M34" s="80">
        <f t="shared" si="2"/>
        <v>578.527</v>
      </c>
      <c r="N34" s="30"/>
    </row>
    <row r="35" spans="5:10" ht="18.75">
      <c r="E35" s="45"/>
      <c r="F35" s="45"/>
      <c r="G35" s="45"/>
      <c r="H35" s="45"/>
      <c r="I35" s="45"/>
      <c r="J35" s="63"/>
    </row>
    <row r="36" spans="5:10" ht="18.75">
      <c r="E36" s="69"/>
      <c r="F36" s="28"/>
      <c r="G36" s="28"/>
      <c r="H36" s="28"/>
      <c r="I36" s="28"/>
      <c r="J36" s="63"/>
    </row>
    <row r="37" spans="5:10" ht="18.75">
      <c r="E37" s="70"/>
      <c r="F37" s="46"/>
      <c r="G37" s="46"/>
      <c r="H37" s="46"/>
      <c r="I37" s="46"/>
      <c r="J37" s="63"/>
    </row>
    <row r="38" ht="18.75">
      <c r="J38" s="63"/>
    </row>
    <row r="39" ht="18.75">
      <c r="J39" s="63"/>
    </row>
  </sheetData>
  <sheetProtection/>
  <mergeCells count="20">
    <mergeCell ref="E5:I5"/>
    <mergeCell ref="C11:M11"/>
    <mergeCell ref="C12:M12"/>
    <mergeCell ref="B28:B29"/>
    <mergeCell ref="J6:J8"/>
    <mergeCell ref="K6:K8"/>
    <mergeCell ref="L6:L8"/>
    <mergeCell ref="C10:M10"/>
    <mergeCell ref="M6:M8"/>
    <mergeCell ref="B5:B8"/>
    <mergeCell ref="H1:M1"/>
    <mergeCell ref="C5:C8"/>
    <mergeCell ref="D5:D8"/>
    <mergeCell ref="I7:I8"/>
    <mergeCell ref="F7:H7"/>
    <mergeCell ref="E7:E8"/>
    <mergeCell ref="E6:I6"/>
    <mergeCell ref="K2:M2"/>
    <mergeCell ref="J5:M5"/>
    <mergeCell ref="B3:M3"/>
  </mergeCells>
  <printOptions/>
  <pageMargins left="0.95" right="0.1968503937007874" top="0.59" bottom="0.1968503937007874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5" zoomScaleSheetLayoutView="100" zoomScalePageLayoutView="0" workbookViewId="0" topLeftCell="E1">
      <selection activeCell="H1" sqref="H1:M1"/>
    </sheetView>
  </sheetViews>
  <sheetFormatPr defaultColWidth="9.00390625" defaultRowHeight="12.75"/>
  <cols>
    <col min="1" max="1" width="4.875" style="5" hidden="1" customWidth="1"/>
    <col min="2" max="2" width="4.875" style="26" customWidth="1"/>
    <col min="3" max="3" width="68.625" style="11" customWidth="1"/>
    <col min="4" max="4" width="32.25390625" style="5" customWidth="1"/>
    <col min="5" max="5" width="19.375" style="29" customWidth="1"/>
    <col min="6" max="6" width="13.25390625" style="5" customWidth="1"/>
    <col min="7" max="7" width="17.875" style="5" customWidth="1"/>
    <col min="8" max="8" width="16.625" style="5" customWidth="1"/>
    <col min="9" max="9" width="17.625" style="5" customWidth="1"/>
    <col min="10" max="10" width="14.25390625" style="50" customWidth="1"/>
    <col min="11" max="12" width="16.25390625" style="26" customWidth="1"/>
    <col min="13" max="13" width="17.125" style="26" customWidth="1"/>
    <col min="14" max="16384" width="9.125" style="5" customWidth="1"/>
  </cols>
  <sheetData>
    <row r="1" spans="1:15" ht="116.25" customHeight="1">
      <c r="A1" s="39"/>
      <c r="B1" s="58"/>
      <c r="C1" s="56"/>
      <c r="D1" s="57"/>
      <c r="E1" s="101"/>
      <c r="F1" s="57"/>
      <c r="G1" s="57"/>
      <c r="H1" s="206"/>
      <c r="I1" s="206"/>
      <c r="J1" s="206"/>
      <c r="K1" s="206"/>
      <c r="L1" s="206"/>
      <c r="M1" s="206"/>
      <c r="N1" s="105"/>
      <c r="O1" s="106"/>
    </row>
    <row r="2" spans="1:14" ht="18.75">
      <c r="A2" s="39"/>
      <c r="B2" s="58"/>
      <c r="C2" s="121"/>
      <c r="D2" s="112"/>
      <c r="E2" s="122"/>
      <c r="F2" s="112"/>
      <c r="G2" s="112"/>
      <c r="H2" s="112"/>
      <c r="I2" s="112"/>
      <c r="J2" s="210"/>
      <c r="K2" s="210"/>
      <c r="L2" s="210"/>
      <c r="M2" s="210"/>
      <c r="N2" s="30"/>
    </row>
    <row r="3" spans="1:14" ht="25.5">
      <c r="A3" s="39"/>
      <c r="B3" s="222" t="s">
        <v>86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30"/>
    </row>
    <row r="4" spans="1:14" ht="15.75">
      <c r="A4" s="39"/>
      <c r="B4" s="58"/>
      <c r="C4" s="56"/>
      <c r="D4" s="112"/>
      <c r="E4" s="122"/>
      <c r="F4" s="112"/>
      <c r="G4" s="112"/>
      <c r="H4" s="112"/>
      <c r="I4" s="112"/>
      <c r="J4" s="59"/>
      <c r="K4" s="58"/>
      <c r="L4" s="58"/>
      <c r="M4" s="58"/>
      <c r="N4" s="30"/>
    </row>
    <row r="5" spans="1:14" s="2" customFormat="1" ht="42" customHeight="1">
      <c r="A5" s="33"/>
      <c r="B5" s="226"/>
      <c r="C5" s="189" t="s">
        <v>42</v>
      </c>
      <c r="D5" s="189" t="s">
        <v>1</v>
      </c>
      <c r="E5" s="191" t="s">
        <v>71</v>
      </c>
      <c r="F5" s="191"/>
      <c r="G5" s="191"/>
      <c r="H5" s="191"/>
      <c r="I5" s="191"/>
      <c r="J5" s="198" t="s">
        <v>80</v>
      </c>
      <c r="K5" s="198"/>
      <c r="L5" s="198"/>
      <c r="M5" s="198"/>
      <c r="N5" s="34"/>
    </row>
    <row r="6" spans="1:14" s="2" customFormat="1" ht="16.5" customHeight="1">
      <c r="A6" s="33"/>
      <c r="B6" s="227"/>
      <c r="C6" s="189"/>
      <c r="D6" s="191"/>
      <c r="E6" s="191" t="s">
        <v>58</v>
      </c>
      <c r="F6" s="191"/>
      <c r="G6" s="191"/>
      <c r="H6" s="191"/>
      <c r="I6" s="191"/>
      <c r="J6" s="198" t="s">
        <v>4</v>
      </c>
      <c r="K6" s="198" t="s">
        <v>5</v>
      </c>
      <c r="L6" s="198" t="s">
        <v>6</v>
      </c>
      <c r="M6" s="223" t="s">
        <v>2</v>
      </c>
      <c r="N6" s="34"/>
    </row>
    <row r="7" spans="1:14" s="2" customFormat="1" ht="25.5" customHeight="1">
      <c r="A7" s="33"/>
      <c r="B7" s="227"/>
      <c r="C7" s="189"/>
      <c r="D7" s="191"/>
      <c r="E7" s="190" t="s">
        <v>2</v>
      </c>
      <c r="F7" s="191" t="s">
        <v>3</v>
      </c>
      <c r="G7" s="191"/>
      <c r="H7" s="191"/>
      <c r="I7" s="189" t="s">
        <v>7</v>
      </c>
      <c r="J7" s="198"/>
      <c r="K7" s="198"/>
      <c r="L7" s="198"/>
      <c r="M7" s="224"/>
      <c r="N7" s="34"/>
    </row>
    <row r="8" spans="1:14" s="2" customFormat="1" ht="15.75">
      <c r="A8" s="33"/>
      <c r="B8" s="228"/>
      <c r="C8" s="189"/>
      <c r="D8" s="191"/>
      <c r="E8" s="190"/>
      <c r="F8" s="3" t="s">
        <v>4</v>
      </c>
      <c r="G8" s="3" t="s">
        <v>5</v>
      </c>
      <c r="H8" s="3" t="s">
        <v>6</v>
      </c>
      <c r="I8" s="189"/>
      <c r="J8" s="198"/>
      <c r="K8" s="198"/>
      <c r="L8" s="198"/>
      <c r="M8" s="225"/>
      <c r="N8" s="34"/>
    </row>
    <row r="9" spans="1:14" s="2" customFormat="1" ht="15.75">
      <c r="A9" s="33"/>
      <c r="B9" s="84"/>
      <c r="C9" s="117">
        <v>1</v>
      </c>
      <c r="D9" s="2">
        <v>2</v>
      </c>
      <c r="E9" s="104">
        <v>3</v>
      </c>
      <c r="F9" s="2">
        <v>4</v>
      </c>
      <c r="G9" s="2">
        <v>5</v>
      </c>
      <c r="H9" s="2">
        <v>6</v>
      </c>
      <c r="I9" s="2">
        <v>7</v>
      </c>
      <c r="J9" s="123">
        <v>8</v>
      </c>
      <c r="K9" s="84">
        <v>9</v>
      </c>
      <c r="L9" s="84">
        <v>10</v>
      </c>
      <c r="M9" s="2">
        <v>11</v>
      </c>
      <c r="N9" s="34"/>
    </row>
    <row r="10" spans="1:14" s="2" customFormat="1" ht="30" customHeight="1">
      <c r="A10" s="33"/>
      <c r="B10" s="84"/>
      <c r="C10" s="200" t="s">
        <v>38</v>
      </c>
      <c r="D10" s="200"/>
      <c r="E10" s="229"/>
      <c r="F10" s="229"/>
      <c r="G10" s="229"/>
      <c r="H10" s="229"/>
      <c r="I10" s="229"/>
      <c r="J10" s="229"/>
      <c r="K10" s="229"/>
      <c r="L10" s="229"/>
      <c r="M10" s="229"/>
      <c r="N10" s="34"/>
    </row>
    <row r="11" spans="1:14" s="2" customFormat="1" ht="34.5" customHeight="1">
      <c r="A11" s="33"/>
      <c r="B11" s="84"/>
      <c r="C11" s="200" t="s">
        <v>93</v>
      </c>
      <c r="D11" s="200"/>
      <c r="E11" s="229"/>
      <c r="F11" s="229"/>
      <c r="G11" s="229"/>
      <c r="H11" s="229"/>
      <c r="I11" s="229"/>
      <c r="J11" s="229"/>
      <c r="K11" s="229"/>
      <c r="L11" s="229"/>
      <c r="M11" s="229"/>
      <c r="N11" s="34"/>
    </row>
    <row r="12" spans="1:14" s="2" customFormat="1" ht="25.5" customHeight="1">
      <c r="A12" s="33"/>
      <c r="B12" s="84"/>
      <c r="C12" s="230" t="s">
        <v>28</v>
      </c>
      <c r="D12" s="230"/>
      <c r="E12" s="231"/>
      <c r="F12" s="231"/>
      <c r="G12" s="231"/>
      <c r="H12" s="231"/>
      <c r="I12" s="231"/>
      <c r="J12" s="231"/>
      <c r="K12" s="231"/>
      <c r="L12" s="231"/>
      <c r="M12" s="231"/>
      <c r="N12" s="34"/>
    </row>
    <row r="13" spans="1:14" ht="47.25">
      <c r="A13" s="39"/>
      <c r="B13" s="26">
        <v>1</v>
      </c>
      <c r="C13" s="16" t="s">
        <v>45</v>
      </c>
      <c r="D13" s="17" t="s">
        <v>16</v>
      </c>
      <c r="E13" s="74">
        <f>SUM(F13:I13)</f>
        <v>12716.4</v>
      </c>
      <c r="F13" s="20">
        <v>0</v>
      </c>
      <c r="G13" s="20">
        <v>0</v>
      </c>
      <c r="H13" s="20">
        <v>2314.9</v>
      </c>
      <c r="I13" s="20">
        <v>10401.5</v>
      </c>
      <c r="J13" s="67">
        <v>0</v>
      </c>
      <c r="K13" s="67">
        <v>0</v>
      </c>
      <c r="L13" s="67">
        <v>0</v>
      </c>
      <c r="M13" s="74">
        <f>SUM(J13:L13)</f>
        <v>0</v>
      </c>
      <c r="N13" s="71"/>
    </row>
    <row r="14" spans="1:14" ht="15.75">
      <c r="A14" s="39"/>
      <c r="B14" s="26">
        <v>2</v>
      </c>
      <c r="C14" s="23" t="s">
        <v>9</v>
      </c>
      <c r="D14" s="17" t="s">
        <v>46</v>
      </c>
      <c r="E14" s="74">
        <f aca="true" t="shared" si="0" ref="E14:E21">SUM(F14:I14)</f>
        <v>3800</v>
      </c>
      <c r="F14" s="20">
        <v>0</v>
      </c>
      <c r="G14" s="20">
        <v>0</v>
      </c>
      <c r="H14" s="20">
        <v>0</v>
      </c>
      <c r="I14" s="20">
        <v>3800</v>
      </c>
      <c r="J14" s="67">
        <v>0</v>
      </c>
      <c r="K14" s="67">
        <v>0</v>
      </c>
      <c r="L14" s="67">
        <v>0</v>
      </c>
      <c r="M14" s="74">
        <f aca="true" t="shared" si="1" ref="M14:M34">SUM(J14:L14)</f>
        <v>0</v>
      </c>
      <c r="N14" s="30"/>
    </row>
    <row r="15" spans="1:14" ht="15.75">
      <c r="A15" s="39"/>
      <c r="B15" s="26">
        <v>3</v>
      </c>
      <c r="C15" s="16" t="s">
        <v>24</v>
      </c>
      <c r="D15" s="17" t="s">
        <v>10</v>
      </c>
      <c r="E15" s="74">
        <f t="shared" si="0"/>
        <v>0</v>
      </c>
      <c r="F15" s="20">
        <v>0</v>
      </c>
      <c r="G15" s="20">
        <v>0</v>
      </c>
      <c r="H15" s="20">
        <v>0</v>
      </c>
      <c r="I15" s="20">
        <v>0</v>
      </c>
      <c r="J15" s="67">
        <v>0</v>
      </c>
      <c r="K15" s="67">
        <v>0</v>
      </c>
      <c r="L15" s="67">
        <v>0</v>
      </c>
      <c r="M15" s="74">
        <f t="shared" si="1"/>
        <v>0</v>
      </c>
      <c r="N15" s="30"/>
    </row>
    <row r="16" spans="1:14" ht="47.25">
      <c r="A16" s="39"/>
      <c r="B16" s="102">
        <v>4</v>
      </c>
      <c r="C16" s="118" t="s">
        <v>11</v>
      </c>
      <c r="D16" s="17" t="s">
        <v>10</v>
      </c>
      <c r="E16" s="74">
        <f t="shared" si="0"/>
        <v>0</v>
      </c>
      <c r="F16" s="20">
        <v>0</v>
      </c>
      <c r="G16" s="20">
        <v>0</v>
      </c>
      <c r="H16" s="20">
        <v>0</v>
      </c>
      <c r="I16" s="20">
        <v>0</v>
      </c>
      <c r="J16" s="67">
        <v>0</v>
      </c>
      <c r="K16" s="67">
        <v>0</v>
      </c>
      <c r="L16" s="67">
        <v>0</v>
      </c>
      <c r="M16" s="74">
        <f t="shared" si="1"/>
        <v>0</v>
      </c>
      <c r="N16" s="30"/>
    </row>
    <row r="17" spans="1:14" ht="15.75">
      <c r="A17" s="39"/>
      <c r="B17" s="26">
        <v>5</v>
      </c>
      <c r="C17" s="118" t="s">
        <v>65</v>
      </c>
      <c r="D17" s="17" t="s">
        <v>15</v>
      </c>
      <c r="E17" s="74">
        <f t="shared" si="0"/>
        <v>7.8</v>
      </c>
      <c r="F17" s="20">
        <v>0</v>
      </c>
      <c r="G17" s="20">
        <v>0</v>
      </c>
      <c r="H17" s="20">
        <v>0</v>
      </c>
      <c r="I17" s="20">
        <v>7.8</v>
      </c>
      <c r="J17" s="67">
        <v>0</v>
      </c>
      <c r="K17" s="67">
        <v>2.52</v>
      </c>
      <c r="L17" s="67">
        <v>106.65</v>
      </c>
      <c r="M17" s="74">
        <f t="shared" si="1"/>
        <v>109.17</v>
      </c>
      <c r="N17" s="63"/>
    </row>
    <row r="18" spans="1:14" ht="15.75">
      <c r="A18" s="39"/>
      <c r="B18" s="26">
        <v>6</v>
      </c>
      <c r="C18" s="21" t="s">
        <v>33</v>
      </c>
      <c r="D18" s="17" t="s">
        <v>15</v>
      </c>
      <c r="E18" s="74">
        <f t="shared" si="0"/>
        <v>237.5</v>
      </c>
      <c r="F18" s="20">
        <v>0</v>
      </c>
      <c r="G18" s="20">
        <v>0</v>
      </c>
      <c r="H18" s="20">
        <v>0</v>
      </c>
      <c r="I18" s="20">
        <v>237.5</v>
      </c>
      <c r="J18" s="67">
        <v>0.55</v>
      </c>
      <c r="K18" s="67">
        <v>3.56</v>
      </c>
      <c r="L18" s="67">
        <v>23.49</v>
      </c>
      <c r="M18" s="74">
        <f t="shared" si="1"/>
        <v>27.599999999999998</v>
      </c>
      <c r="N18" s="30"/>
    </row>
    <row r="19" spans="1:14" ht="15.75">
      <c r="A19" s="39"/>
      <c r="B19" s="26">
        <v>7</v>
      </c>
      <c r="C19" s="21" t="s">
        <v>47</v>
      </c>
      <c r="D19" s="17" t="s">
        <v>48</v>
      </c>
      <c r="E19" s="74">
        <f t="shared" si="0"/>
        <v>0</v>
      </c>
      <c r="F19" s="20">
        <v>0</v>
      </c>
      <c r="G19" s="20">
        <v>0</v>
      </c>
      <c r="H19" s="20">
        <v>0</v>
      </c>
      <c r="I19" s="20">
        <v>0</v>
      </c>
      <c r="J19" s="67">
        <f>0.594+1.43</f>
        <v>2.024</v>
      </c>
      <c r="K19" s="137">
        <f>24.93+2.145</f>
        <v>27.075</v>
      </c>
      <c r="L19" s="137">
        <v>0.51</v>
      </c>
      <c r="M19" s="74">
        <f t="shared" si="1"/>
        <v>29.609</v>
      </c>
      <c r="N19" s="30"/>
    </row>
    <row r="20" spans="1:14" ht="31.5">
      <c r="A20" s="39"/>
      <c r="B20" s="26">
        <v>8</v>
      </c>
      <c r="C20" s="16" t="s">
        <v>54</v>
      </c>
      <c r="D20" s="17" t="s">
        <v>49</v>
      </c>
      <c r="E20" s="74">
        <f t="shared" si="0"/>
        <v>0</v>
      </c>
      <c r="F20" s="20">
        <v>0</v>
      </c>
      <c r="G20" s="20">
        <v>0</v>
      </c>
      <c r="H20" s="20">
        <v>0</v>
      </c>
      <c r="I20" s="20">
        <v>0</v>
      </c>
      <c r="J20" s="67">
        <v>0</v>
      </c>
      <c r="K20" s="67">
        <v>0</v>
      </c>
      <c r="L20" s="67">
        <v>0</v>
      </c>
      <c r="M20" s="74">
        <f t="shared" si="1"/>
        <v>0</v>
      </c>
      <c r="N20" s="30"/>
    </row>
    <row r="21" spans="1:14" ht="63">
      <c r="A21" s="39"/>
      <c r="B21" s="26">
        <v>9</v>
      </c>
      <c r="C21" s="21" t="s">
        <v>21</v>
      </c>
      <c r="D21" s="17" t="s">
        <v>22</v>
      </c>
      <c r="E21" s="74">
        <f t="shared" si="0"/>
        <v>0</v>
      </c>
      <c r="F21" s="20">
        <v>0</v>
      </c>
      <c r="G21" s="20">
        <v>0</v>
      </c>
      <c r="H21" s="20">
        <v>0</v>
      </c>
      <c r="I21" s="20">
        <v>0</v>
      </c>
      <c r="J21" s="67">
        <v>0</v>
      </c>
      <c r="K21" s="67">
        <v>0</v>
      </c>
      <c r="L21" s="67">
        <v>0</v>
      </c>
      <c r="M21" s="74">
        <f t="shared" si="1"/>
        <v>0</v>
      </c>
      <c r="N21" s="30"/>
    </row>
    <row r="22" spans="1:14" ht="31.5">
      <c r="A22" s="39"/>
      <c r="C22" s="24" t="s">
        <v>39</v>
      </c>
      <c r="D22" s="17"/>
      <c r="E22" s="74"/>
      <c r="F22" s="20"/>
      <c r="G22" s="20"/>
      <c r="H22" s="20"/>
      <c r="I22" s="20"/>
      <c r="J22" s="67"/>
      <c r="K22" s="67"/>
      <c r="L22" s="67"/>
      <c r="M22" s="74">
        <f t="shared" si="1"/>
        <v>0</v>
      </c>
      <c r="N22" s="30"/>
    </row>
    <row r="23" spans="1:14" ht="31.5">
      <c r="A23" s="39"/>
      <c r="B23" s="26">
        <v>10</v>
      </c>
      <c r="C23" s="16" t="s">
        <v>81</v>
      </c>
      <c r="D23" s="17" t="s">
        <v>50</v>
      </c>
      <c r="E23" s="74">
        <f>SUM(F23:I23)</f>
        <v>0</v>
      </c>
      <c r="F23" s="20">
        <v>0</v>
      </c>
      <c r="G23" s="20">
        <v>0</v>
      </c>
      <c r="H23" s="20">
        <v>0</v>
      </c>
      <c r="I23" s="20">
        <v>0</v>
      </c>
      <c r="J23" s="67">
        <v>0</v>
      </c>
      <c r="K23" s="67">
        <v>0</v>
      </c>
      <c r="L23" s="67">
        <v>0</v>
      </c>
      <c r="M23" s="74">
        <f t="shared" si="1"/>
        <v>0</v>
      </c>
      <c r="N23" s="30"/>
    </row>
    <row r="24" spans="1:14" ht="31.5">
      <c r="A24" s="39"/>
      <c r="B24" s="26">
        <v>11</v>
      </c>
      <c r="C24" s="16" t="s">
        <v>55</v>
      </c>
      <c r="D24" s="17" t="s">
        <v>10</v>
      </c>
      <c r="E24" s="74">
        <f>SUM(F24:I24)</f>
        <v>0</v>
      </c>
      <c r="F24" s="20">
        <v>0</v>
      </c>
      <c r="G24" s="20">
        <v>0</v>
      </c>
      <c r="H24" s="20">
        <v>0</v>
      </c>
      <c r="I24" s="20">
        <v>0</v>
      </c>
      <c r="J24" s="67">
        <v>0</v>
      </c>
      <c r="K24" s="67">
        <v>0</v>
      </c>
      <c r="L24" s="67">
        <v>0</v>
      </c>
      <c r="M24" s="74">
        <f t="shared" si="1"/>
        <v>0</v>
      </c>
      <c r="N24" s="30"/>
    </row>
    <row r="25" spans="1:14" ht="31.5">
      <c r="A25" s="39"/>
      <c r="B25" s="26">
        <v>12</v>
      </c>
      <c r="C25" s="16" t="s">
        <v>25</v>
      </c>
      <c r="D25" s="17" t="s">
        <v>10</v>
      </c>
      <c r="E25" s="74">
        <f>SUM(F25:I25)</f>
        <v>0</v>
      </c>
      <c r="F25" s="20">
        <v>0</v>
      </c>
      <c r="G25" s="20">
        <v>0</v>
      </c>
      <c r="H25" s="20">
        <v>0</v>
      </c>
      <c r="I25" s="20">
        <v>0</v>
      </c>
      <c r="J25" s="67">
        <v>0</v>
      </c>
      <c r="K25" s="67">
        <v>0</v>
      </c>
      <c r="L25" s="67">
        <v>0</v>
      </c>
      <c r="M25" s="74">
        <f t="shared" si="1"/>
        <v>0</v>
      </c>
      <c r="N25" s="30"/>
    </row>
    <row r="26" spans="1:14" ht="31.5">
      <c r="A26" s="39"/>
      <c r="C26" s="24" t="s">
        <v>40</v>
      </c>
      <c r="D26" s="26"/>
      <c r="E26" s="74"/>
      <c r="F26" s="20"/>
      <c r="G26" s="20"/>
      <c r="H26" s="20"/>
      <c r="I26" s="20"/>
      <c r="J26" s="67"/>
      <c r="K26" s="67"/>
      <c r="L26" s="67"/>
      <c r="M26" s="74">
        <f t="shared" si="1"/>
        <v>0</v>
      </c>
      <c r="N26" s="30"/>
    </row>
    <row r="27" spans="1:14" ht="47.25">
      <c r="A27" s="39"/>
      <c r="B27" s="26">
        <v>13</v>
      </c>
      <c r="C27" s="16" t="s">
        <v>56</v>
      </c>
      <c r="D27" s="17" t="s">
        <v>78</v>
      </c>
      <c r="E27" s="74">
        <f>SUM(F27:I27)</f>
        <v>0</v>
      </c>
      <c r="F27" s="20">
        <v>0</v>
      </c>
      <c r="G27" s="20">
        <v>0</v>
      </c>
      <c r="H27" s="20">
        <v>0</v>
      </c>
      <c r="I27" s="20">
        <v>0</v>
      </c>
      <c r="J27" s="67">
        <v>0</v>
      </c>
      <c r="K27" s="67">
        <v>0</v>
      </c>
      <c r="L27" s="67">
        <v>0</v>
      </c>
      <c r="M27" s="74">
        <f t="shared" si="1"/>
        <v>0</v>
      </c>
      <c r="N27" s="30"/>
    </row>
    <row r="28" spans="1:14" ht="31.5">
      <c r="A28" s="39"/>
      <c r="B28" s="197">
        <v>14</v>
      </c>
      <c r="C28" s="21" t="s">
        <v>57</v>
      </c>
      <c r="D28" s="17" t="s">
        <v>34</v>
      </c>
      <c r="E28" s="74">
        <f>SUM(F28:I28)</f>
        <v>0</v>
      </c>
      <c r="F28" s="20">
        <v>0</v>
      </c>
      <c r="G28" s="20">
        <v>0</v>
      </c>
      <c r="H28" s="20">
        <v>0</v>
      </c>
      <c r="I28" s="20">
        <v>0</v>
      </c>
      <c r="J28" s="67">
        <v>0</v>
      </c>
      <c r="K28" s="67">
        <v>0</v>
      </c>
      <c r="L28" s="67">
        <v>0</v>
      </c>
      <c r="M28" s="74">
        <f t="shared" si="1"/>
        <v>0</v>
      </c>
      <c r="N28" s="30"/>
    </row>
    <row r="29" spans="1:14" ht="15.75" hidden="1">
      <c r="A29" s="39"/>
      <c r="B29" s="197"/>
      <c r="C29" s="26"/>
      <c r="D29" s="17"/>
      <c r="E29" s="74">
        <v>0</v>
      </c>
      <c r="F29" s="20">
        <v>0</v>
      </c>
      <c r="G29" s="20">
        <v>0</v>
      </c>
      <c r="H29" s="20">
        <v>0</v>
      </c>
      <c r="I29" s="20">
        <v>0</v>
      </c>
      <c r="J29" s="67"/>
      <c r="K29" s="67">
        <v>0</v>
      </c>
      <c r="L29" s="67"/>
      <c r="M29" s="74">
        <f t="shared" si="1"/>
        <v>0</v>
      </c>
      <c r="N29" s="30"/>
    </row>
    <row r="30" spans="1:14" ht="15.75">
      <c r="A30" s="39"/>
      <c r="C30" s="25" t="s">
        <v>29</v>
      </c>
      <c r="D30" s="26"/>
      <c r="E30" s="74"/>
      <c r="F30" s="20"/>
      <c r="G30" s="20"/>
      <c r="H30" s="20"/>
      <c r="I30" s="20"/>
      <c r="J30" s="152"/>
      <c r="K30" s="67"/>
      <c r="L30" s="67"/>
      <c r="M30" s="74">
        <f t="shared" si="1"/>
        <v>0</v>
      </c>
      <c r="N30" s="30"/>
    </row>
    <row r="31" spans="1:14" ht="55.5" customHeight="1">
      <c r="A31" s="39"/>
      <c r="B31" s="26">
        <v>15</v>
      </c>
      <c r="C31" s="118" t="s">
        <v>87</v>
      </c>
      <c r="D31" s="17" t="s">
        <v>35</v>
      </c>
      <c r="E31" s="74">
        <f>SUM(F31:I31)</f>
        <v>0</v>
      </c>
      <c r="F31" s="20">
        <v>0</v>
      </c>
      <c r="G31" s="20">
        <v>0</v>
      </c>
      <c r="H31" s="20">
        <v>0</v>
      </c>
      <c r="I31" s="20">
        <v>0</v>
      </c>
      <c r="J31" s="67">
        <v>0.2</v>
      </c>
      <c r="K31" s="67">
        <v>0.3</v>
      </c>
      <c r="L31" s="67">
        <v>0</v>
      </c>
      <c r="M31" s="74">
        <f t="shared" si="1"/>
        <v>0.5</v>
      </c>
      <c r="N31" s="30"/>
    </row>
    <row r="32" spans="1:14" ht="31.5">
      <c r="A32" s="39"/>
      <c r="B32" s="26">
        <v>16</v>
      </c>
      <c r="C32" s="16" t="s">
        <v>84</v>
      </c>
      <c r="D32" s="17" t="s">
        <v>36</v>
      </c>
      <c r="E32" s="74">
        <f>SUM(F32:I32)</f>
        <v>0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67">
        <v>0</v>
      </c>
      <c r="L32" s="67">
        <v>0</v>
      </c>
      <c r="M32" s="74">
        <f t="shared" si="1"/>
        <v>0</v>
      </c>
      <c r="N32" s="30"/>
    </row>
    <row r="33" spans="1:14" ht="94.5">
      <c r="A33" s="39"/>
      <c r="B33" s="26">
        <v>17</v>
      </c>
      <c r="C33" s="21" t="s">
        <v>83</v>
      </c>
      <c r="D33" s="17" t="s">
        <v>52</v>
      </c>
      <c r="E33" s="74">
        <f>SUM(F33:I33)</f>
        <v>950</v>
      </c>
      <c r="F33" s="20">
        <v>0</v>
      </c>
      <c r="G33" s="20">
        <v>400</v>
      </c>
      <c r="H33" s="20">
        <v>400</v>
      </c>
      <c r="I33" s="20">
        <v>150</v>
      </c>
      <c r="J33" s="67">
        <v>13.57</v>
      </c>
      <c r="K33" s="67">
        <v>20.358</v>
      </c>
      <c r="L33" s="67">
        <v>114.1</v>
      </c>
      <c r="M33" s="74">
        <f t="shared" si="1"/>
        <v>148.028</v>
      </c>
      <c r="N33" s="30"/>
    </row>
    <row r="34" spans="1:14" ht="15.75">
      <c r="A34" s="39"/>
      <c r="C34" s="119" t="s">
        <v>30</v>
      </c>
      <c r="E34" s="120">
        <f aca="true" t="shared" si="2" ref="E34:L34">SUM(E13:E33)</f>
        <v>17711.7</v>
      </c>
      <c r="F34" s="120">
        <f t="shared" si="2"/>
        <v>0</v>
      </c>
      <c r="G34" s="120">
        <f t="shared" si="2"/>
        <v>400</v>
      </c>
      <c r="H34" s="120">
        <f t="shared" si="2"/>
        <v>2714.9</v>
      </c>
      <c r="I34" s="120">
        <f t="shared" si="2"/>
        <v>14596.8</v>
      </c>
      <c r="J34" s="153">
        <f t="shared" si="2"/>
        <v>16.344</v>
      </c>
      <c r="K34" s="153">
        <f t="shared" si="2"/>
        <v>53.813</v>
      </c>
      <c r="L34" s="153">
        <f t="shared" si="2"/>
        <v>244.75</v>
      </c>
      <c r="M34" s="151">
        <f t="shared" si="1"/>
        <v>314.90700000000004</v>
      </c>
      <c r="N34" s="30"/>
    </row>
    <row r="35" spans="2:13" ht="15.75">
      <c r="B35" s="54"/>
      <c r="C35" s="42"/>
      <c r="D35" s="41"/>
      <c r="E35" s="49"/>
      <c r="F35" s="41"/>
      <c r="G35" s="41"/>
      <c r="H35" s="41"/>
      <c r="I35" s="41"/>
      <c r="J35" s="53"/>
      <c r="K35" s="54"/>
      <c r="L35" s="54"/>
      <c r="M35" s="54"/>
    </row>
    <row r="36" spans="5:9" ht="15.75">
      <c r="E36" s="47"/>
      <c r="F36" s="47"/>
      <c r="G36" s="47"/>
      <c r="H36" s="47"/>
      <c r="I36" s="47"/>
    </row>
    <row r="37" spans="5:9" ht="15.75">
      <c r="E37" s="48"/>
      <c r="F37" s="48"/>
      <c r="G37" s="48"/>
      <c r="H37" s="48"/>
      <c r="I37" s="48"/>
    </row>
  </sheetData>
  <sheetProtection/>
  <mergeCells count="20">
    <mergeCell ref="B28:B29"/>
    <mergeCell ref="C5:C8"/>
    <mergeCell ref="D5:D8"/>
    <mergeCell ref="J5:M5"/>
    <mergeCell ref="C11:M11"/>
    <mergeCell ref="K6:K8"/>
    <mergeCell ref="C10:M10"/>
    <mergeCell ref="F7:H7"/>
    <mergeCell ref="C12:M12"/>
    <mergeCell ref="E5:I5"/>
    <mergeCell ref="H1:M1"/>
    <mergeCell ref="B3:M3"/>
    <mergeCell ref="I7:I8"/>
    <mergeCell ref="E6:I6"/>
    <mergeCell ref="L6:L8"/>
    <mergeCell ref="M6:M8"/>
    <mergeCell ref="J2:M2"/>
    <mergeCell ref="E7:E8"/>
    <mergeCell ref="J6:J8"/>
    <mergeCell ref="B5:B8"/>
  </mergeCells>
  <printOptions/>
  <pageMargins left="1.13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zoomScaleNormal="40" zoomScalePageLayoutView="0" workbookViewId="0" topLeftCell="E1">
      <selection activeCell="J1" sqref="J1:O1"/>
    </sheetView>
  </sheetViews>
  <sheetFormatPr defaultColWidth="9.00390625" defaultRowHeight="12.75"/>
  <cols>
    <col min="1" max="1" width="0.12890625" style="5" hidden="1" customWidth="1"/>
    <col min="2" max="2" width="4.875" style="5" customWidth="1"/>
    <col min="3" max="3" width="62.25390625" style="11" customWidth="1"/>
    <col min="4" max="4" width="34.875" style="5" customWidth="1"/>
    <col min="5" max="5" width="12.125" style="55" customWidth="1"/>
    <col min="6" max="6" width="12.75390625" style="55" customWidth="1"/>
    <col min="7" max="7" width="14.875" style="55" customWidth="1"/>
    <col min="8" max="8" width="15.625" style="55" customWidth="1"/>
    <col min="9" max="9" width="10.25390625" style="55" customWidth="1"/>
    <col min="10" max="10" width="17.75390625" style="26" customWidth="1"/>
    <col min="11" max="11" width="17.125" style="73" customWidth="1"/>
    <col min="12" max="12" width="15.625" style="26" customWidth="1"/>
    <col min="13" max="13" width="16.25390625" style="26" customWidth="1"/>
    <col min="14" max="14" width="14.875" style="26" customWidth="1"/>
    <col min="15" max="15" width="17.75390625" style="29" customWidth="1"/>
    <col min="16" max="16384" width="9.125" style="5" customWidth="1"/>
  </cols>
  <sheetData>
    <row r="1" spans="1:16" ht="93" customHeight="1">
      <c r="A1" s="39"/>
      <c r="B1" s="57"/>
      <c r="C1" s="56"/>
      <c r="D1" s="57"/>
      <c r="E1" s="58"/>
      <c r="F1" s="58"/>
      <c r="G1" s="107"/>
      <c r="H1" s="124"/>
      <c r="I1" s="124"/>
      <c r="J1" s="206"/>
      <c r="K1" s="206"/>
      <c r="L1" s="206"/>
      <c r="M1" s="206"/>
      <c r="N1" s="206"/>
      <c r="O1" s="206"/>
      <c r="P1" s="30"/>
    </row>
    <row r="2" spans="1:16" ht="11.25" customHeight="1">
      <c r="A2" s="39"/>
      <c r="B2" s="57"/>
      <c r="C2" s="121"/>
      <c r="D2" s="112"/>
      <c r="E2" s="58"/>
      <c r="F2" s="58"/>
      <c r="G2" s="58"/>
      <c r="H2" s="58"/>
      <c r="I2" s="58"/>
      <c r="J2" s="58"/>
      <c r="K2" s="59"/>
      <c r="L2" s="210"/>
      <c r="M2" s="210"/>
      <c r="N2" s="210"/>
      <c r="O2" s="101"/>
      <c r="P2" s="30"/>
    </row>
    <row r="3" spans="1:16" ht="18.75" customHeight="1">
      <c r="A3" s="39"/>
      <c r="B3" s="211" t="s">
        <v>94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30"/>
    </row>
    <row r="4" spans="1:16" ht="12" customHeight="1">
      <c r="A4" s="39"/>
      <c r="B4" s="57"/>
      <c r="C4" s="56"/>
      <c r="D4" s="112"/>
      <c r="E4" s="58"/>
      <c r="F4" s="58"/>
      <c r="G4" s="58"/>
      <c r="H4" s="58"/>
      <c r="I4" s="58"/>
      <c r="J4" s="58"/>
      <c r="K4" s="59"/>
      <c r="L4" s="58"/>
      <c r="M4" s="58"/>
      <c r="N4" s="58"/>
      <c r="O4" s="101"/>
      <c r="P4" s="30"/>
    </row>
    <row r="5" spans="1:16" s="2" customFormat="1" ht="19.5" customHeight="1">
      <c r="A5" s="33"/>
      <c r="B5" s="208"/>
      <c r="C5" s="189" t="s">
        <v>42</v>
      </c>
      <c r="D5" s="189" t="s">
        <v>1</v>
      </c>
      <c r="E5" s="235" t="s">
        <v>71</v>
      </c>
      <c r="F5" s="236"/>
      <c r="G5" s="236"/>
      <c r="H5" s="236"/>
      <c r="I5" s="236"/>
      <c r="J5" s="237"/>
      <c r="K5" s="232" t="s">
        <v>80</v>
      </c>
      <c r="L5" s="233"/>
      <c r="M5" s="233"/>
      <c r="N5" s="233"/>
      <c r="O5" s="234"/>
      <c r="P5" s="34"/>
    </row>
    <row r="6" spans="1:16" s="2" customFormat="1" ht="16.5" customHeight="1">
      <c r="A6" s="33"/>
      <c r="B6" s="209"/>
      <c r="C6" s="189"/>
      <c r="D6" s="191"/>
      <c r="E6" s="195" t="s">
        <v>59</v>
      </c>
      <c r="F6" s="195"/>
      <c r="G6" s="195"/>
      <c r="H6" s="195"/>
      <c r="I6" s="195"/>
      <c r="J6" s="238" t="s">
        <v>68</v>
      </c>
      <c r="K6" s="198" t="s">
        <v>4</v>
      </c>
      <c r="L6" s="198" t="s">
        <v>5</v>
      </c>
      <c r="M6" s="198" t="s">
        <v>6</v>
      </c>
      <c r="N6" s="245" t="s">
        <v>2</v>
      </c>
      <c r="O6" s="203" t="s">
        <v>68</v>
      </c>
      <c r="P6" s="34"/>
    </row>
    <row r="7" spans="1:16" s="2" customFormat="1" ht="14.25" customHeight="1">
      <c r="A7" s="33"/>
      <c r="B7" s="209"/>
      <c r="C7" s="189"/>
      <c r="D7" s="191"/>
      <c r="E7" s="241" t="s">
        <v>2</v>
      </c>
      <c r="F7" s="195" t="s">
        <v>3</v>
      </c>
      <c r="G7" s="195"/>
      <c r="H7" s="195"/>
      <c r="I7" s="198" t="s">
        <v>7</v>
      </c>
      <c r="J7" s="239"/>
      <c r="K7" s="198"/>
      <c r="L7" s="198"/>
      <c r="M7" s="198"/>
      <c r="N7" s="246"/>
      <c r="O7" s="204"/>
      <c r="P7" s="34"/>
    </row>
    <row r="8" spans="1:16" s="2" customFormat="1" ht="15.75">
      <c r="A8" s="33"/>
      <c r="B8" s="221"/>
      <c r="C8" s="189"/>
      <c r="D8" s="191"/>
      <c r="E8" s="241"/>
      <c r="F8" s="17" t="s">
        <v>4</v>
      </c>
      <c r="G8" s="17" t="s">
        <v>5</v>
      </c>
      <c r="H8" s="17" t="s">
        <v>6</v>
      </c>
      <c r="I8" s="198"/>
      <c r="J8" s="240"/>
      <c r="K8" s="198"/>
      <c r="L8" s="198"/>
      <c r="M8" s="198"/>
      <c r="N8" s="247"/>
      <c r="O8" s="205"/>
      <c r="P8" s="34"/>
    </row>
    <row r="9" spans="1:16" s="2" customFormat="1" ht="15.75">
      <c r="A9" s="33"/>
      <c r="C9" s="117">
        <v>1</v>
      </c>
      <c r="D9" s="2">
        <v>2</v>
      </c>
      <c r="E9" s="84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84">
        <v>9</v>
      </c>
      <c r="L9" s="84">
        <v>10</v>
      </c>
      <c r="M9" s="84">
        <v>11</v>
      </c>
      <c r="N9" s="84">
        <v>12</v>
      </c>
      <c r="O9" s="104">
        <v>13</v>
      </c>
      <c r="P9" s="34"/>
    </row>
    <row r="10" spans="1:16" s="2" customFormat="1" ht="31.5" customHeight="1">
      <c r="A10" s="33"/>
      <c r="C10" s="200" t="s">
        <v>38</v>
      </c>
      <c r="D10" s="200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04"/>
      <c r="P10" s="34"/>
    </row>
    <row r="11" spans="1:16" s="2" customFormat="1" ht="30.75" customHeight="1">
      <c r="A11" s="33"/>
      <c r="C11" s="200" t="s">
        <v>69</v>
      </c>
      <c r="D11" s="200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04"/>
      <c r="P11" s="34"/>
    </row>
    <row r="12" spans="1:19" s="2" customFormat="1" ht="21" customHeight="1">
      <c r="A12" s="33"/>
      <c r="C12" s="230" t="s">
        <v>28</v>
      </c>
      <c r="D12" s="230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104"/>
      <c r="P12" s="34"/>
      <c r="S12" s="77"/>
    </row>
    <row r="13" spans="1:16" ht="47.25">
      <c r="A13" s="39"/>
      <c r="B13" s="5">
        <v>1</v>
      </c>
      <c r="C13" s="16" t="s">
        <v>45</v>
      </c>
      <c r="D13" s="127" t="s">
        <v>16</v>
      </c>
      <c r="E13" s="72">
        <f>SUM(F13:I13)</f>
        <v>0</v>
      </c>
      <c r="F13" s="18">
        <v>0</v>
      </c>
      <c r="G13" s="18">
        <v>0</v>
      </c>
      <c r="H13" s="18">
        <v>0</v>
      </c>
      <c r="I13" s="18">
        <v>0</v>
      </c>
      <c r="J13" s="72">
        <f>SUM('2010'!F23+'2011'!D14+'2012'!E13+'2013'!E13+'2014-2020'!E13)</f>
        <v>55175.200000000004</v>
      </c>
      <c r="K13" s="22">
        <v>0</v>
      </c>
      <c r="L13" s="22">
        <v>0</v>
      </c>
      <c r="M13" s="22">
        <v>0</v>
      </c>
      <c r="N13" s="128">
        <f>SUM(K13:M13)</f>
        <v>0</v>
      </c>
      <c r="O13" s="129">
        <f>SUM('2010'!N23+'2011'!L14+'2012'!M13+'2013'!M13+'2014-2020'!N13)</f>
        <v>0</v>
      </c>
      <c r="P13" s="30"/>
    </row>
    <row r="14" spans="1:16" ht="15.75">
      <c r="A14" s="39"/>
      <c r="B14" s="5">
        <v>2</v>
      </c>
      <c r="C14" s="12" t="s">
        <v>9</v>
      </c>
      <c r="D14" s="127" t="s">
        <v>46</v>
      </c>
      <c r="E14" s="72">
        <f aca="true" t="shared" si="0" ref="E14:E33">SUM(F14:I14)</f>
        <v>0</v>
      </c>
      <c r="F14" s="18">
        <v>0</v>
      </c>
      <c r="G14" s="18">
        <v>0</v>
      </c>
      <c r="H14" s="18">
        <v>0</v>
      </c>
      <c r="I14" s="18">
        <v>0</v>
      </c>
      <c r="J14" s="72">
        <f>SUM('2010'!F24+'2011'!D15+'2012'!E14+'2013'!E14+'2014-2020'!E14)</f>
        <v>12000</v>
      </c>
      <c r="K14" s="22">
        <v>0</v>
      </c>
      <c r="L14" s="22">
        <v>0</v>
      </c>
      <c r="M14" s="22">
        <v>0</v>
      </c>
      <c r="N14" s="128">
        <f>SUM(K14:M14)</f>
        <v>0</v>
      </c>
      <c r="O14" s="129">
        <f>SUM('2010'!N24+'2011'!L15+'2012'!M14+'2013'!M14+'2014-2020'!N14)</f>
        <v>26.520000000000003</v>
      </c>
      <c r="P14" s="30"/>
    </row>
    <row r="15" spans="1:16" ht="31.5">
      <c r="A15" s="39"/>
      <c r="B15" s="5">
        <v>3</v>
      </c>
      <c r="C15" s="16" t="s">
        <v>24</v>
      </c>
      <c r="D15" s="127" t="s">
        <v>10</v>
      </c>
      <c r="E15" s="72">
        <f t="shared" si="0"/>
        <v>0</v>
      </c>
      <c r="F15" s="18">
        <v>0</v>
      </c>
      <c r="G15" s="18">
        <v>0</v>
      </c>
      <c r="H15" s="18">
        <v>0</v>
      </c>
      <c r="I15" s="18">
        <v>0</v>
      </c>
      <c r="J15" s="72">
        <f>SUM('2010'!F25+'2011'!D16+'2012'!E15+'2013'!E15+'2014-2020'!E15)</f>
        <v>5100</v>
      </c>
      <c r="K15" s="22">
        <v>0</v>
      </c>
      <c r="L15" s="22">
        <v>0</v>
      </c>
      <c r="M15" s="22">
        <v>0</v>
      </c>
      <c r="N15" s="128">
        <f aca="true" t="shared" si="1" ref="N15:N21">K15+L15+M15</f>
        <v>0</v>
      </c>
      <c r="O15" s="129">
        <f>SUM('2010'!N25+'2011'!L16+'2012'!M15+'2013'!M15+'2014-2020'!N15)</f>
        <v>341.31</v>
      </c>
      <c r="P15" s="30"/>
    </row>
    <row r="16" spans="1:16" ht="47.25">
      <c r="A16" s="39"/>
      <c r="B16" s="130">
        <v>4</v>
      </c>
      <c r="C16" s="131" t="s">
        <v>11</v>
      </c>
      <c r="D16" s="127" t="s">
        <v>10</v>
      </c>
      <c r="E16" s="72">
        <f t="shared" si="0"/>
        <v>0</v>
      </c>
      <c r="F16" s="18">
        <v>0</v>
      </c>
      <c r="G16" s="18">
        <v>0</v>
      </c>
      <c r="H16" s="18">
        <v>0</v>
      </c>
      <c r="I16" s="18">
        <v>0</v>
      </c>
      <c r="J16" s="72">
        <f>SUM('2010'!F26+'2011'!D17+'2012'!E16+'2013'!E16+'2014-2020'!E16)</f>
        <v>800</v>
      </c>
      <c r="K16" s="22">
        <v>0</v>
      </c>
      <c r="L16" s="22">
        <v>0</v>
      </c>
      <c r="M16" s="22">
        <v>0</v>
      </c>
      <c r="N16" s="128">
        <f t="shared" si="1"/>
        <v>0</v>
      </c>
      <c r="O16" s="129">
        <f>SUM('2010'!N26+'2011'!L17+'2012'!M16+'2013'!M16+'2014-2020'!N16)</f>
        <v>99.438</v>
      </c>
      <c r="P16" s="30"/>
    </row>
    <row r="17" spans="1:16" ht="15.75">
      <c r="A17" s="39"/>
      <c r="B17" s="5">
        <v>5</v>
      </c>
      <c r="C17" s="118" t="s">
        <v>65</v>
      </c>
      <c r="D17" s="17" t="s">
        <v>15</v>
      </c>
      <c r="E17" s="72">
        <f t="shared" si="0"/>
        <v>0</v>
      </c>
      <c r="F17" s="18">
        <v>0</v>
      </c>
      <c r="G17" s="18">
        <v>0</v>
      </c>
      <c r="H17" s="18">
        <v>0</v>
      </c>
      <c r="I17" s="18">
        <v>0</v>
      </c>
      <c r="J17" s="72">
        <f>SUM('2010'!F27+'2011'!D18+'2012'!E17+'2013'!E17+'2014-2020'!E17)</f>
        <v>226.20000000000002</v>
      </c>
      <c r="K17" s="20">
        <v>0</v>
      </c>
      <c r="L17" s="20">
        <v>4.53</v>
      </c>
      <c r="M17" s="20">
        <v>617.99</v>
      </c>
      <c r="N17" s="128">
        <f t="shared" si="1"/>
        <v>622.52</v>
      </c>
      <c r="O17" s="129">
        <f>SUM('2010'!N27+'2011'!L18+'2012'!M17+'2013'!M17+'2014-2020'!N17)</f>
        <v>834.6056</v>
      </c>
      <c r="P17" s="30"/>
    </row>
    <row r="18" spans="1:16" ht="15.75">
      <c r="A18" s="39"/>
      <c r="B18" s="5">
        <v>6</v>
      </c>
      <c r="C18" s="21" t="s">
        <v>33</v>
      </c>
      <c r="D18" s="17" t="s">
        <v>15</v>
      </c>
      <c r="E18" s="72">
        <f t="shared" si="0"/>
        <v>0</v>
      </c>
      <c r="F18" s="18">
        <v>0</v>
      </c>
      <c r="G18" s="18">
        <v>0</v>
      </c>
      <c r="H18" s="18">
        <v>0</v>
      </c>
      <c r="I18" s="18">
        <v>0</v>
      </c>
      <c r="J18" s="72">
        <f>SUM('2010'!F29+'2011'!D19+'2012'!E18+'2013'!E18+'2014-2020'!E18)</f>
        <v>950</v>
      </c>
      <c r="K18" s="20">
        <v>0.55</v>
      </c>
      <c r="L18" s="20">
        <v>2.79</v>
      </c>
      <c r="M18" s="20">
        <v>32.83</v>
      </c>
      <c r="N18" s="74">
        <f t="shared" si="1"/>
        <v>36.17</v>
      </c>
      <c r="O18" s="129">
        <f>SUM('2010'!N29+'2011'!L19+'2012'!M18+'2013'!M18+'2014-2020'!N18)</f>
        <v>101.14</v>
      </c>
      <c r="P18" s="90"/>
    </row>
    <row r="19" spans="1:16" ht="15.75">
      <c r="A19" s="39"/>
      <c r="B19" s="5">
        <v>7</v>
      </c>
      <c r="C19" s="21" t="s">
        <v>47</v>
      </c>
      <c r="D19" s="17" t="s">
        <v>48</v>
      </c>
      <c r="E19" s="72">
        <f t="shared" si="0"/>
        <v>0</v>
      </c>
      <c r="F19" s="18">
        <v>0</v>
      </c>
      <c r="G19" s="18">
        <v>0</v>
      </c>
      <c r="H19" s="18">
        <v>0</v>
      </c>
      <c r="I19" s="18">
        <v>0</v>
      </c>
      <c r="J19" s="72">
        <f>SUM('2010'!F30+'2011'!D20+'2012'!E19+'2013'!E19+'2014-2020'!E19)</f>
        <v>810.6</v>
      </c>
      <c r="K19" s="20">
        <f>0.594*7+1.43*7</f>
        <v>14.168</v>
      </c>
      <c r="L19" s="148">
        <f>113.68+2.145*7</f>
        <v>128.695</v>
      </c>
      <c r="M19" s="148">
        <v>2.32</v>
      </c>
      <c r="N19" s="128">
        <f t="shared" si="1"/>
        <v>145.183</v>
      </c>
      <c r="O19" s="129">
        <f>SUM('2010'!N30+'2011'!L20+'2012'!M19+'2013'!M19+'2014-2020'!N19)</f>
        <v>229.27599999999998</v>
      </c>
      <c r="P19" s="30"/>
    </row>
    <row r="20" spans="1:16" ht="31.5">
      <c r="A20" s="39"/>
      <c r="B20" s="5">
        <v>8</v>
      </c>
      <c r="C20" s="16" t="s">
        <v>54</v>
      </c>
      <c r="D20" s="127" t="s">
        <v>49</v>
      </c>
      <c r="E20" s="72">
        <f t="shared" si="0"/>
        <v>0</v>
      </c>
      <c r="F20" s="18">
        <v>0</v>
      </c>
      <c r="G20" s="18">
        <v>0</v>
      </c>
      <c r="H20" s="18">
        <v>0</v>
      </c>
      <c r="I20" s="18">
        <v>0</v>
      </c>
      <c r="J20" s="72">
        <f>SUM('2010'!F31+'2011'!D21+'2012'!E20+'2013'!E20+'2014-2020'!E20)</f>
        <v>1000</v>
      </c>
      <c r="K20" s="22">
        <v>0</v>
      </c>
      <c r="L20" s="22">
        <v>0</v>
      </c>
      <c r="M20" s="22">
        <v>0</v>
      </c>
      <c r="N20" s="128">
        <f t="shared" si="1"/>
        <v>0</v>
      </c>
      <c r="O20" s="129">
        <f>SUM('2010'!N31+'2011'!L21+'2012'!M20+'2013'!M20+'2014-2020'!N20)</f>
        <v>2.964</v>
      </c>
      <c r="P20" s="30"/>
    </row>
    <row r="21" spans="1:16" ht="63">
      <c r="A21" s="39"/>
      <c r="B21" s="5">
        <v>9</v>
      </c>
      <c r="C21" s="132" t="s">
        <v>21</v>
      </c>
      <c r="D21" s="127" t="s">
        <v>22</v>
      </c>
      <c r="E21" s="72">
        <f t="shared" si="0"/>
        <v>0</v>
      </c>
      <c r="F21" s="18">
        <v>0</v>
      </c>
      <c r="G21" s="18">
        <v>0</v>
      </c>
      <c r="H21" s="18">
        <v>0</v>
      </c>
      <c r="I21" s="18">
        <v>0</v>
      </c>
      <c r="J21" s="72">
        <f>SUM('2010'!F32+'2011'!D22+'2012'!E21+'2013'!E21+'2014-2020'!E21)</f>
        <v>137</v>
      </c>
      <c r="K21" s="22">
        <v>0</v>
      </c>
      <c r="L21" s="22">
        <v>0</v>
      </c>
      <c r="M21" s="22">
        <v>0</v>
      </c>
      <c r="N21" s="128">
        <f t="shared" si="1"/>
        <v>0</v>
      </c>
      <c r="O21" s="129">
        <f>SUM('2010'!N32+'2011'!L22+'2012'!M21+'2013'!M21+'2014-2020'!N21)</f>
        <v>0.7176</v>
      </c>
      <c r="P21" s="30"/>
    </row>
    <row r="22" spans="1:16" ht="31.5">
      <c r="A22" s="39"/>
      <c r="C22" s="24" t="s">
        <v>39</v>
      </c>
      <c r="D22" s="127"/>
      <c r="E22" s="72"/>
      <c r="F22" s="18"/>
      <c r="G22" s="19"/>
      <c r="H22" s="19"/>
      <c r="I22" s="20"/>
      <c r="J22" s="72"/>
      <c r="K22" s="22"/>
      <c r="L22" s="22"/>
      <c r="M22" s="22"/>
      <c r="N22" s="128"/>
      <c r="O22" s="129">
        <f>SUM('2010'!N33+'2011'!L23+'2012'!M22+'2013'!M22+'2014-2020'!N22)</f>
        <v>0</v>
      </c>
      <c r="P22" s="30"/>
    </row>
    <row r="23" spans="1:16" ht="47.25">
      <c r="A23" s="39"/>
      <c r="B23" s="5">
        <v>10</v>
      </c>
      <c r="C23" s="16" t="s">
        <v>53</v>
      </c>
      <c r="D23" s="127" t="s">
        <v>50</v>
      </c>
      <c r="E23" s="72">
        <f t="shared" si="0"/>
        <v>0</v>
      </c>
      <c r="F23" s="18">
        <v>0</v>
      </c>
      <c r="G23" s="18">
        <v>0</v>
      </c>
      <c r="H23" s="18">
        <v>0</v>
      </c>
      <c r="I23" s="18">
        <v>0</v>
      </c>
      <c r="J23" s="72">
        <f>SUM('2010'!F34+'2011'!D24+'2012'!E23+'2013'!E23+'2014-2020'!E23)</f>
        <v>207.8</v>
      </c>
      <c r="K23" s="22">
        <v>0</v>
      </c>
      <c r="L23" s="22">
        <v>0</v>
      </c>
      <c r="M23" s="22">
        <v>0</v>
      </c>
      <c r="N23" s="128">
        <f aca="true" t="shared" si="2" ref="N23:N28">K23+L23+M23</f>
        <v>0</v>
      </c>
      <c r="O23" s="129">
        <f>SUM('2010'!N34+'2011'!L24+'2012'!M23+'2013'!M23+'2014-2020'!N23)</f>
        <v>1.5131999999999999</v>
      </c>
      <c r="P23" s="30"/>
    </row>
    <row r="24" spans="1:16" ht="47.25">
      <c r="A24" s="39"/>
      <c r="B24" s="5">
        <v>11</v>
      </c>
      <c r="C24" s="16" t="s">
        <v>55</v>
      </c>
      <c r="D24" s="127" t="s">
        <v>10</v>
      </c>
      <c r="E24" s="72">
        <f t="shared" si="0"/>
        <v>0</v>
      </c>
      <c r="F24" s="18">
        <v>0</v>
      </c>
      <c r="G24" s="18">
        <v>0</v>
      </c>
      <c r="H24" s="18">
        <v>0</v>
      </c>
      <c r="I24" s="18">
        <v>0</v>
      </c>
      <c r="J24" s="72">
        <f>SUM('2010'!F35+'2011'!D25+'2012'!E24+'2013'!E24+'2014-2020'!E24)</f>
        <v>4000</v>
      </c>
      <c r="K24" s="22">
        <v>0</v>
      </c>
      <c r="L24" s="22">
        <v>0</v>
      </c>
      <c r="M24" s="22">
        <v>0</v>
      </c>
      <c r="N24" s="128">
        <f t="shared" si="2"/>
        <v>0</v>
      </c>
      <c r="O24" s="129">
        <f>SUM('2010'!N35+'2011'!L25+'2012'!M24+'2013'!M24+'2014-2020'!N24)</f>
        <v>6.24</v>
      </c>
      <c r="P24" s="30"/>
    </row>
    <row r="25" spans="1:16" ht="31.5">
      <c r="A25" s="39"/>
      <c r="B25" s="5">
        <v>12</v>
      </c>
      <c r="C25" s="16" t="s">
        <v>25</v>
      </c>
      <c r="D25" s="127" t="s">
        <v>10</v>
      </c>
      <c r="E25" s="72">
        <f t="shared" si="0"/>
        <v>0</v>
      </c>
      <c r="F25" s="18">
        <v>0</v>
      </c>
      <c r="G25" s="18">
        <v>0</v>
      </c>
      <c r="H25" s="18">
        <v>0</v>
      </c>
      <c r="I25" s="18">
        <v>0</v>
      </c>
      <c r="J25" s="72">
        <f>SUM('2010'!F36+'2011'!D26+'2012'!E25+'2013'!E25+'2014-2020'!E25)</f>
        <v>6000</v>
      </c>
      <c r="K25" s="22">
        <v>0</v>
      </c>
      <c r="L25" s="22">
        <v>0</v>
      </c>
      <c r="M25" s="22">
        <v>0</v>
      </c>
      <c r="N25" s="128">
        <f t="shared" si="2"/>
        <v>0</v>
      </c>
      <c r="O25" s="129">
        <f>SUM('2010'!N36+'2011'!L26+'2012'!M25+'2013'!M25+'2014-2020'!N25)</f>
        <v>3.12</v>
      </c>
      <c r="P25" s="30"/>
    </row>
    <row r="26" spans="1:16" ht="31.5">
      <c r="A26" s="39"/>
      <c r="C26" s="24" t="s">
        <v>40</v>
      </c>
      <c r="E26" s="72"/>
      <c r="F26" s="18"/>
      <c r="G26" s="19"/>
      <c r="H26" s="19"/>
      <c r="I26" s="20"/>
      <c r="J26" s="72"/>
      <c r="K26" s="149"/>
      <c r="L26" s="149"/>
      <c r="M26" s="149"/>
      <c r="N26" s="150"/>
      <c r="O26" s="129">
        <f>SUM('2010'!N37+'2011'!L27+'2012'!M26+'2013'!M26+'2014-2020'!N26)</f>
        <v>0</v>
      </c>
      <c r="P26" s="30"/>
    </row>
    <row r="27" spans="1:16" ht="49.5" customHeight="1">
      <c r="A27" s="39"/>
      <c r="B27" s="5">
        <v>13</v>
      </c>
      <c r="C27" s="16" t="s">
        <v>56</v>
      </c>
      <c r="D27" s="127" t="s">
        <v>78</v>
      </c>
      <c r="E27" s="72">
        <f t="shared" si="0"/>
        <v>0</v>
      </c>
      <c r="F27" s="18">
        <v>0</v>
      </c>
      <c r="G27" s="18">
        <v>0</v>
      </c>
      <c r="H27" s="18">
        <v>0</v>
      </c>
      <c r="I27" s="18">
        <v>0</v>
      </c>
      <c r="J27" s="72">
        <f>SUM('2010'!F38+'2011'!D28+'2012'!E27+'2013'!E27+'2014-2020'!E27)</f>
        <v>1.3</v>
      </c>
      <c r="K27" s="149">
        <v>0</v>
      </c>
      <c r="L27" s="149">
        <v>0</v>
      </c>
      <c r="M27" s="149">
        <v>0</v>
      </c>
      <c r="N27" s="129">
        <f t="shared" si="2"/>
        <v>0</v>
      </c>
      <c r="O27" s="129">
        <f>SUM('2010'!N38+'2011'!L28+'2012'!M27+'2013'!M27+'2014-2020'!N27)</f>
        <v>0.8423999999999999</v>
      </c>
      <c r="P27" s="30"/>
    </row>
    <row r="28" spans="1:16" ht="31.5">
      <c r="A28" s="39"/>
      <c r="B28" s="244">
        <v>14</v>
      </c>
      <c r="C28" s="21" t="s">
        <v>57</v>
      </c>
      <c r="D28" s="17" t="s">
        <v>34</v>
      </c>
      <c r="E28" s="72">
        <f t="shared" si="0"/>
        <v>0</v>
      </c>
      <c r="F28" s="18">
        <v>0</v>
      </c>
      <c r="G28" s="18">
        <v>0</v>
      </c>
      <c r="H28" s="18">
        <v>0</v>
      </c>
      <c r="I28" s="18">
        <v>0</v>
      </c>
      <c r="J28" s="72">
        <f>SUM('2010'!F39+'2011'!D29+'2012'!E28+'2013'!E28+'2014-2020'!E28)</f>
        <v>4.699999999999999</v>
      </c>
      <c r="K28" s="22">
        <v>0</v>
      </c>
      <c r="L28" s="22">
        <v>0</v>
      </c>
      <c r="M28" s="22">
        <v>0</v>
      </c>
      <c r="N28" s="128">
        <f t="shared" si="2"/>
        <v>0</v>
      </c>
      <c r="O28" s="129">
        <f>SUM('2010'!N39+'2011'!L29+'2012'!M28+'2013'!M28+'2014-2020'!N28)</f>
        <v>2.5536000000000003</v>
      </c>
      <c r="P28" s="30"/>
    </row>
    <row r="29" spans="1:16" ht="15.75" customHeight="1" hidden="1">
      <c r="A29" s="39"/>
      <c r="B29" s="244"/>
      <c r="C29" s="26"/>
      <c r="D29" s="17"/>
      <c r="E29" s="72">
        <f t="shared" si="0"/>
        <v>0</v>
      </c>
      <c r="F29" s="18">
        <v>0</v>
      </c>
      <c r="G29" s="22"/>
      <c r="H29" s="22"/>
      <c r="I29" s="22"/>
      <c r="J29" s="72">
        <f>SUM('2010'!F39+'2011'!D30+'2012'!E29+'2013'!E29+'2014-2020'!E29)</f>
        <v>0.5</v>
      </c>
      <c r="K29" s="22"/>
      <c r="L29" s="22"/>
      <c r="M29" s="22"/>
      <c r="N29" s="128"/>
      <c r="O29" s="129">
        <f>SUM('2010'!N40+'2011'!L30+'2012'!M29+'2013'!M29+'2014-2020'!N29)</f>
        <v>0</v>
      </c>
      <c r="P29" s="30"/>
    </row>
    <row r="30" spans="1:16" ht="22.5" customHeight="1">
      <c r="A30" s="39"/>
      <c r="C30" s="25" t="s">
        <v>29</v>
      </c>
      <c r="D30" s="26"/>
      <c r="E30" s="72"/>
      <c r="F30" s="18"/>
      <c r="G30" s="22"/>
      <c r="H30" s="22"/>
      <c r="I30" s="22"/>
      <c r="J30" s="72"/>
      <c r="K30" s="22"/>
      <c r="L30" s="22"/>
      <c r="M30" s="22"/>
      <c r="N30" s="128"/>
      <c r="O30" s="129">
        <f>SUM('2010'!N41+'2011'!L31+'2012'!M30+'2013'!M30+'2014-2020'!N30)</f>
        <v>0</v>
      </c>
      <c r="P30" s="30"/>
    </row>
    <row r="31" spans="1:16" ht="31.5">
      <c r="A31" s="39"/>
      <c r="B31" s="5">
        <v>15</v>
      </c>
      <c r="C31" s="118" t="s">
        <v>87</v>
      </c>
      <c r="D31" s="17" t="s">
        <v>35</v>
      </c>
      <c r="E31" s="72">
        <f t="shared" si="0"/>
        <v>0</v>
      </c>
      <c r="F31" s="18">
        <v>0</v>
      </c>
      <c r="G31" s="18">
        <v>0</v>
      </c>
      <c r="H31" s="18">
        <v>0</v>
      </c>
      <c r="I31" s="18">
        <v>0</v>
      </c>
      <c r="J31" s="72">
        <f>SUM('2010'!F42+'2011'!D32+'2012'!E31+'2013'!E31+'2014-2020'!E31)</f>
        <v>75</v>
      </c>
      <c r="K31" s="22">
        <v>0.23</v>
      </c>
      <c r="L31" s="22">
        <v>0.34</v>
      </c>
      <c r="M31" s="22">
        <v>0</v>
      </c>
      <c r="N31" s="128">
        <f>K31+L31+M31</f>
        <v>0.5700000000000001</v>
      </c>
      <c r="O31" s="129">
        <f>SUM('2010'!N42+'2011'!L32+'2012'!M31+'2013'!M31+'2014-2020'!N31)</f>
        <v>5.7104</v>
      </c>
      <c r="P31" s="30"/>
    </row>
    <row r="32" spans="1:16" ht="31.5">
      <c r="A32" s="39"/>
      <c r="B32" s="5">
        <v>16</v>
      </c>
      <c r="C32" s="16" t="s">
        <v>84</v>
      </c>
      <c r="D32" s="17" t="s">
        <v>36</v>
      </c>
      <c r="E32" s="72">
        <f t="shared" si="0"/>
        <v>0</v>
      </c>
      <c r="F32" s="18">
        <v>0</v>
      </c>
      <c r="G32" s="18">
        <v>0</v>
      </c>
      <c r="H32" s="18">
        <v>0</v>
      </c>
      <c r="I32" s="18">
        <v>0</v>
      </c>
      <c r="J32" s="72">
        <f>SUM('2010'!F43+'2011'!D33+'2012'!E32+'2013'!E32+'2014-2020'!E32)</f>
        <v>522.6</v>
      </c>
      <c r="K32" s="18">
        <v>0</v>
      </c>
      <c r="L32" s="18">
        <v>0</v>
      </c>
      <c r="M32" s="18">
        <v>0</v>
      </c>
      <c r="N32" s="128">
        <f>K32+L32+M32</f>
        <v>0</v>
      </c>
      <c r="O32" s="129">
        <f>SUM('2010'!N43+'2011'!L33+'2012'!M32+'2013'!M32+'2014-2020'!N32)</f>
        <v>91.85</v>
      </c>
      <c r="P32" s="30"/>
    </row>
    <row r="33" spans="1:16" ht="78.75">
      <c r="A33" s="39"/>
      <c r="B33" s="5">
        <v>17</v>
      </c>
      <c r="C33" s="132" t="s">
        <v>83</v>
      </c>
      <c r="D33" s="127" t="s">
        <v>52</v>
      </c>
      <c r="E33" s="72">
        <f t="shared" si="0"/>
        <v>800</v>
      </c>
      <c r="F33" s="19">
        <v>0</v>
      </c>
      <c r="G33" s="18">
        <v>300</v>
      </c>
      <c r="H33" s="18">
        <v>300</v>
      </c>
      <c r="I33" s="18">
        <v>200</v>
      </c>
      <c r="J33" s="72">
        <f>SUM('2010'!F45+'2011'!D34+'2012'!E33+'2013'!E33+'2014-2020'!E33)</f>
        <v>4000</v>
      </c>
      <c r="K33" s="22">
        <v>0</v>
      </c>
      <c r="L33" s="22">
        <v>0</v>
      </c>
      <c r="M33" s="22">
        <v>0</v>
      </c>
      <c r="N33" s="128">
        <f>K33+L33+M33</f>
        <v>0</v>
      </c>
      <c r="O33" s="129">
        <f>SUM('2010'!N45+'2011'!L34+'2012'!M33+'2013'!M33+'2014-2020'!N33)</f>
        <v>342.876</v>
      </c>
      <c r="P33" s="30"/>
    </row>
    <row r="34" spans="1:18" ht="24.75" customHeight="1">
      <c r="A34" s="39"/>
      <c r="C34" s="119" t="s">
        <v>30</v>
      </c>
      <c r="E34" s="74">
        <f aca="true" t="shared" si="3" ref="E34:N34">SUM(E13:E33)</f>
        <v>800</v>
      </c>
      <c r="F34" s="74">
        <f t="shared" si="3"/>
        <v>0</v>
      </c>
      <c r="G34" s="74">
        <f t="shared" si="3"/>
        <v>300</v>
      </c>
      <c r="H34" s="74">
        <f t="shared" si="3"/>
        <v>300</v>
      </c>
      <c r="I34" s="74">
        <f t="shared" si="3"/>
        <v>200</v>
      </c>
      <c r="J34" s="72">
        <f>SUM('2010'!F46+'2011'!D35+'2012'!E34+'2013'!E34+'2014-2020'!E34)</f>
        <v>91028.2</v>
      </c>
      <c r="K34" s="74">
        <f t="shared" si="3"/>
        <v>14.948</v>
      </c>
      <c r="L34" s="74">
        <f t="shared" si="3"/>
        <v>136.355</v>
      </c>
      <c r="M34" s="74">
        <f t="shared" si="3"/>
        <v>653.1400000000001</v>
      </c>
      <c r="N34" s="74">
        <f t="shared" si="3"/>
        <v>804.443</v>
      </c>
      <c r="O34" s="129">
        <f>SUM(O13:O33)</f>
        <v>2090.6767999999997</v>
      </c>
      <c r="P34" s="125"/>
      <c r="Q34" s="32"/>
      <c r="R34" s="32"/>
    </row>
    <row r="35" spans="1:18" ht="1.5" customHeight="1" hidden="1">
      <c r="A35" s="39"/>
      <c r="B35" s="156"/>
      <c r="C35" s="157"/>
      <c r="D35" s="156"/>
      <c r="E35" s="158"/>
      <c r="F35" s="158"/>
      <c r="G35" s="158"/>
      <c r="H35" s="158"/>
      <c r="I35" s="159"/>
      <c r="J35" s="160"/>
      <c r="K35" s="161"/>
      <c r="L35" s="158"/>
      <c r="M35" s="158"/>
      <c r="N35" s="158"/>
      <c r="O35" s="162"/>
      <c r="P35" s="125"/>
      <c r="Q35" s="32"/>
      <c r="R35" s="32"/>
    </row>
    <row r="36" spans="1:16" ht="25.5" customHeight="1">
      <c r="A36" s="39"/>
      <c r="B36" s="57"/>
      <c r="C36" s="56"/>
      <c r="D36" s="57"/>
      <c r="E36" s="58"/>
      <c r="F36" s="58"/>
      <c r="G36" s="58"/>
      <c r="H36" s="58"/>
      <c r="I36" s="58"/>
      <c r="J36" s="58"/>
      <c r="K36" s="59"/>
      <c r="L36" s="58"/>
      <c r="M36" s="58"/>
      <c r="N36" s="58"/>
      <c r="O36" s="101"/>
      <c r="P36" s="30"/>
    </row>
    <row r="37" spans="1:16" s="170" customFormat="1" ht="30.75">
      <c r="A37" s="163"/>
      <c r="B37" s="164"/>
      <c r="C37" s="165" t="s">
        <v>88</v>
      </c>
      <c r="D37" s="164"/>
      <c r="E37" s="166"/>
      <c r="F37" s="166"/>
      <c r="G37" s="166"/>
      <c r="H37" s="166"/>
      <c r="I37" s="166"/>
      <c r="J37" s="166"/>
      <c r="K37" s="167"/>
      <c r="L37" s="166"/>
      <c r="M37" s="166"/>
      <c r="N37" s="166"/>
      <c r="O37" s="168"/>
      <c r="P37" s="169"/>
    </row>
    <row r="38" spans="1:16" s="170" customFormat="1" ht="30.75">
      <c r="A38" s="163"/>
      <c r="B38" s="164"/>
      <c r="C38" s="165" t="s">
        <v>89</v>
      </c>
      <c r="D38" s="164"/>
      <c r="E38" s="166"/>
      <c r="F38" s="166"/>
      <c r="G38" s="166"/>
      <c r="H38" s="166"/>
      <c r="I38" s="166"/>
      <c r="J38" s="166"/>
      <c r="K38" s="167"/>
      <c r="L38" s="166"/>
      <c r="M38" s="166"/>
      <c r="N38" s="242" t="s">
        <v>90</v>
      </c>
      <c r="O38" s="242"/>
      <c r="P38" s="169"/>
    </row>
    <row r="39" spans="1:16" ht="15.75">
      <c r="A39" s="39"/>
      <c r="B39" s="57"/>
      <c r="C39" s="56"/>
      <c r="D39" s="57"/>
      <c r="E39" s="58"/>
      <c r="F39" s="58"/>
      <c r="G39" s="58"/>
      <c r="H39" s="116"/>
      <c r="I39" s="58"/>
      <c r="J39" s="58"/>
      <c r="K39" s="59"/>
      <c r="L39" s="58"/>
      <c r="M39" s="58"/>
      <c r="N39" s="58"/>
      <c r="O39" s="101"/>
      <c r="P39" s="30"/>
    </row>
    <row r="40" spans="2:15" ht="15.75">
      <c r="B40" s="41"/>
      <c r="C40" s="42"/>
      <c r="D40" s="41"/>
      <c r="E40" s="54"/>
      <c r="F40" s="54"/>
      <c r="G40" s="54"/>
      <c r="H40" s="54"/>
      <c r="I40" s="88"/>
      <c r="J40" s="54"/>
      <c r="K40" s="91"/>
      <c r="L40" s="54"/>
      <c r="M40" s="54"/>
      <c r="N40" s="54"/>
      <c r="O40" s="126"/>
    </row>
    <row r="41" spans="5:9" ht="15.75">
      <c r="E41" s="26"/>
      <c r="F41" s="26"/>
      <c r="G41" s="26"/>
      <c r="H41" s="26"/>
      <c r="I41" s="89"/>
    </row>
    <row r="42" spans="5:9" ht="15.75">
      <c r="E42" s="26"/>
      <c r="F42" s="26"/>
      <c r="G42" s="26"/>
      <c r="H42" s="26"/>
      <c r="I42" s="89"/>
    </row>
    <row r="43" spans="5:9" ht="15.75">
      <c r="E43" s="26"/>
      <c r="F43" s="26"/>
      <c r="G43" s="26"/>
      <c r="H43" s="26"/>
      <c r="I43" s="89"/>
    </row>
    <row r="44" spans="5:9" ht="15.75">
      <c r="E44" s="26"/>
      <c r="F44" s="26"/>
      <c r="G44" s="26"/>
      <c r="H44" s="26"/>
      <c r="I44" s="89"/>
    </row>
    <row r="45" spans="5:9" ht="15.75">
      <c r="E45" s="26"/>
      <c r="F45" s="26"/>
      <c r="G45" s="26"/>
      <c r="H45" s="26"/>
      <c r="I45" s="89"/>
    </row>
    <row r="46" spans="5:9" ht="15.75">
      <c r="E46" s="26"/>
      <c r="F46" s="26"/>
      <c r="G46" s="26"/>
      <c r="H46" s="26"/>
      <c r="I46" s="89"/>
    </row>
    <row r="47" spans="5:9" ht="15.75">
      <c r="E47" s="26"/>
      <c r="F47" s="26"/>
      <c r="G47" s="26"/>
      <c r="H47" s="26"/>
      <c r="I47" s="89"/>
    </row>
    <row r="48" spans="5:9" ht="15.75">
      <c r="E48" s="26"/>
      <c r="F48" s="26"/>
      <c r="G48" s="26"/>
      <c r="H48" s="26"/>
      <c r="I48" s="89"/>
    </row>
    <row r="49" spans="5:9" ht="15.75">
      <c r="E49" s="26"/>
      <c r="F49" s="26"/>
      <c r="G49" s="26"/>
      <c r="H49" s="26"/>
      <c r="I49" s="89"/>
    </row>
    <row r="50" spans="5:9" ht="15.75">
      <c r="E50" s="26"/>
      <c r="F50" s="26"/>
      <c r="G50" s="26"/>
      <c r="H50" s="26"/>
      <c r="I50" s="89"/>
    </row>
    <row r="51" spans="5:9" ht="15.75">
      <c r="E51" s="26"/>
      <c r="F51" s="26"/>
      <c r="G51" s="26"/>
      <c r="H51" s="26"/>
      <c r="I51" s="89"/>
    </row>
    <row r="52" spans="5:9" ht="15.75">
      <c r="E52" s="26"/>
      <c r="F52" s="26"/>
      <c r="G52" s="26"/>
      <c r="H52" s="26"/>
      <c r="I52" s="89"/>
    </row>
    <row r="53" spans="5:9" ht="15.75">
      <c r="E53" s="26"/>
      <c r="F53" s="26"/>
      <c r="G53" s="26"/>
      <c r="H53" s="26"/>
      <c r="I53" s="89"/>
    </row>
    <row r="54" spans="5:9" ht="15.75">
      <c r="E54" s="26"/>
      <c r="F54" s="26"/>
      <c r="G54" s="26"/>
      <c r="H54" s="26"/>
      <c r="I54" s="89"/>
    </row>
    <row r="55" spans="5:9" ht="15.75">
      <c r="E55" s="26"/>
      <c r="F55" s="26"/>
      <c r="G55" s="26"/>
      <c r="H55" s="26"/>
      <c r="I55" s="89"/>
    </row>
    <row r="56" spans="5:9" ht="15.75">
      <c r="E56" s="26"/>
      <c r="F56" s="26"/>
      <c r="G56" s="26"/>
      <c r="H56" s="26"/>
      <c r="I56" s="89"/>
    </row>
    <row r="57" spans="5:9" ht="15.75">
      <c r="E57" s="26"/>
      <c r="F57" s="26"/>
      <c r="G57" s="26"/>
      <c r="H57" s="26"/>
      <c r="I57" s="89"/>
    </row>
    <row r="58" spans="5:9" ht="15.75">
      <c r="E58" s="26"/>
      <c r="F58" s="26"/>
      <c r="G58" s="26"/>
      <c r="H58" s="26"/>
      <c r="I58" s="89"/>
    </row>
    <row r="59" spans="5:9" ht="15.75">
      <c r="E59" s="26"/>
      <c r="F59" s="26"/>
      <c r="G59" s="26"/>
      <c r="H59" s="26"/>
      <c r="I59" s="89"/>
    </row>
    <row r="60" spans="5:9" ht="15.75">
      <c r="E60" s="26"/>
      <c r="F60" s="26"/>
      <c r="G60" s="26"/>
      <c r="H60" s="26"/>
      <c r="I60" s="89"/>
    </row>
    <row r="61" spans="3:18" ht="15.75">
      <c r="C61" s="56"/>
      <c r="D61" s="57"/>
      <c r="E61" s="58"/>
      <c r="F61" s="58"/>
      <c r="G61" s="58"/>
      <c r="H61" s="58"/>
      <c r="I61" s="58"/>
      <c r="K61" s="59"/>
      <c r="L61" s="58"/>
      <c r="M61" s="58"/>
      <c r="N61" s="58"/>
      <c r="O61" s="101"/>
      <c r="P61" s="57"/>
      <c r="Q61" s="57"/>
      <c r="R61" s="57"/>
    </row>
  </sheetData>
  <sheetProtection/>
  <mergeCells count="23">
    <mergeCell ref="B5:B8"/>
    <mergeCell ref="N38:O38"/>
    <mergeCell ref="C12:N12"/>
    <mergeCell ref="B28:B29"/>
    <mergeCell ref="C10:N10"/>
    <mergeCell ref="D5:D8"/>
    <mergeCell ref="N6:N8"/>
    <mergeCell ref="C11:N11"/>
    <mergeCell ref="J6:J8"/>
    <mergeCell ref="I7:I8"/>
    <mergeCell ref="C5:C8"/>
    <mergeCell ref="E7:E8"/>
    <mergeCell ref="F7:H7"/>
    <mergeCell ref="M6:M8"/>
    <mergeCell ref="K5:O5"/>
    <mergeCell ref="O6:O8"/>
    <mergeCell ref="J1:O1"/>
    <mergeCell ref="L2:N2"/>
    <mergeCell ref="K6:K8"/>
    <mergeCell ref="B3:O3"/>
    <mergeCell ref="L6:L8"/>
    <mergeCell ref="E6:I6"/>
    <mergeCell ref="E5:J5"/>
  </mergeCells>
  <printOptions/>
  <pageMargins left="0.9448818897637796" right="0.1968503937007874" top="0" bottom="0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осянкина</cp:lastModifiedBy>
  <cp:lastPrinted>2011-05-04T07:40:05Z</cp:lastPrinted>
  <dcterms:created xsi:type="dcterms:W3CDTF">2009-12-15T10:43:23Z</dcterms:created>
  <dcterms:modified xsi:type="dcterms:W3CDTF">2011-05-04T07:41:34Z</dcterms:modified>
  <cp:category/>
  <cp:version/>
  <cp:contentType/>
  <cp:contentStatus/>
</cp:coreProperties>
</file>