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<sst xmlns="http://schemas.openxmlformats.org/spreadsheetml/2006/main" count="40" uniqueCount="25">
  <si>
    <t>Основные блоки отраслей</t>
  </si>
  <si>
    <t>по уровням бюджета</t>
  </si>
  <si>
    <t>Всего</t>
  </si>
  <si>
    <t>бюджет</t>
  </si>
  <si>
    <t>внебюдж.</t>
  </si>
  <si>
    <t>местный</t>
  </si>
  <si>
    <t>областной</t>
  </si>
  <si>
    <t>федеральный</t>
  </si>
  <si>
    <t> ЭКОНОМИКА</t>
  </si>
  <si>
    <t>2010 год</t>
  </si>
  <si>
    <t>2011 год</t>
  </si>
  <si>
    <t>2012 год</t>
  </si>
  <si>
    <t>2013 год</t>
  </si>
  <si>
    <t>2014-2020 годы</t>
  </si>
  <si>
    <t>ИНФРАСТРУКТУРА</t>
  </si>
  <si>
    <t>СОЦИАЛЬНАЯ ПОЛИТИКА</t>
  </si>
  <si>
    <t>ОХРАНА ОКРУЖАЮЩЕЙ СРЕДЫ</t>
  </si>
  <si>
    <t>ИТОГО ФИНАНСОВЫХ ЗАТРАТ</t>
  </si>
  <si>
    <t>Финансовые затраты (млн.руб.)</t>
  </si>
  <si>
    <t xml:space="preserve">                                                    к решению Думы </t>
  </si>
  <si>
    <t xml:space="preserve">                                                    06.07.2011 №________</t>
  </si>
  <si>
    <t>Председатель Думы
городского округа</t>
  </si>
  <si>
    <t>А.И.Зверев</t>
  </si>
  <si>
    <t xml:space="preserve">                                                  Приложение №3</t>
  </si>
  <si>
    <t>Ресурсное обеспечение Программы  2010-2020гг.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</si>
</sst>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/>
      <right style="medium">
        <color indexed="8"/>
      </right>
      <top/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80" fontId="1" fillId="0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80" fontId="1" fillId="0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/>
    </xf>
    <xf numFmtId="180" fontId="1" fillId="0" borderId="9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2" fillId="3" borderId="14" xfId="0" applyNumberFormat="1" applyFont="1" applyFill="1" applyBorder="1" applyAlignment="1">
      <alignment horizontal="center"/>
    </xf>
    <xf numFmtId="180" fontId="2" fillId="2" borderId="15" xfId="0" applyNumberFormat="1" applyFont="1" applyFill="1" applyBorder="1" applyAlignment="1">
      <alignment horizontal="center"/>
    </xf>
    <xf numFmtId="180" fontId="2" fillId="2" borderId="16" xfId="0" applyNumberFormat="1" applyFont="1" applyFill="1" applyBorder="1" applyAlignment="1">
      <alignment horizontal="center"/>
    </xf>
    <xf numFmtId="180" fontId="2" fillId="2" borderId="2" xfId="0" applyNumberFormat="1" applyFont="1" applyFill="1" applyBorder="1" applyAlignment="1">
      <alignment horizontal="center"/>
    </xf>
    <xf numFmtId="180" fontId="2" fillId="2" borderId="1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80" fontId="2" fillId="2" borderId="14" xfId="0" applyNumberFormat="1" applyFont="1" applyFill="1" applyBorder="1" applyAlignment="1">
      <alignment horizontal="center" vertical="center"/>
    </xf>
    <xf numFmtId="180" fontId="2" fillId="2" borderId="15" xfId="0" applyNumberFormat="1" applyFont="1" applyFill="1" applyBorder="1" applyAlignment="1">
      <alignment horizontal="center" vertical="center"/>
    </xf>
    <xf numFmtId="180" fontId="2" fillId="2" borderId="17" xfId="0" applyNumberFormat="1" applyFont="1" applyFill="1" applyBorder="1" applyAlignment="1">
      <alignment horizontal="center" vertical="center"/>
    </xf>
    <xf numFmtId="180" fontId="2" fillId="2" borderId="18" xfId="0" applyNumberFormat="1" applyFont="1" applyFill="1" applyBorder="1" applyAlignment="1">
      <alignment horizontal="center" vertical="center"/>
    </xf>
    <xf numFmtId="180" fontId="2" fillId="2" borderId="19" xfId="0" applyNumberFormat="1" applyFont="1" applyFill="1" applyBorder="1" applyAlignment="1">
      <alignment horizontal="center" vertical="center"/>
    </xf>
    <xf numFmtId="180" fontId="2" fillId="2" borderId="20" xfId="0" applyNumberFormat="1" applyFont="1" applyFill="1" applyBorder="1" applyAlignment="1">
      <alignment horizontal="center" vertical="center"/>
    </xf>
    <xf numFmtId="180" fontId="2" fillId="3" borderId="1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180" fontId="8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4">
      <selection activeCell="C37" sqref="C37"/>
    </sheetView>
  </sheetViews>
  <sheetFormatPr defaultColWidth="9.140625" defaultRowHeight="12.75"/>
  <cols>
    <col min="1" max="1" width="35.7109375" style="0" customWidth="1"/>
    <col min="2" max="2" width="13.421875" style="0" customWidth="1"/>
    <col min="3" max="3" width="13.57421875" style="0" customWidth="1"/>
    <col min="4" max="4" width="13.7109375" style="0" customWidth="1"/>
    <col min="5" max="5" width="13.57421875" style="0" customWidth="1"/>
    <col min="6" max="6" width="14.421875" style="0" customWidth="1"/>
  </cols>
  <sheetData>
    <row r="1" spans="2:6" ht="16.5">
      <c r="B1" s="1"/>
      <c r="C1" s="68" t="s">
        <v>23</v>
      </c>
      <c r="D1" s="68"/>
      <c r="E1" s="68"/>
      <c r="F1" s="68"/>
    </row>
    <row r="2" spans="2:6" ht="16.5">
      <c r="B2" s="1"/>
      <c r="C2" s="69" t="s">
        <v>19</v>
      </c>
      <c r="D2" s="69"/>
      <c r="E2" s="69"/>
      <c r="F2" s="69"/>
    </row>
    <row r="3" spans="2:6" ht="16.5">
      <c r="B3" s="1"/>
      <c r="C3" s="69" t="s">
        <v>20</v>
      </c>
      <c r="D3" s="69"/>
      <c r="E3" s="69"/>
      <c r="F3" s="69"/>
    </row>
    <row r="4" spans="2:6" ht="16.5">
      <c r="B4" s="1"/>
      <c r="C4" s="49"/>
      <c r="D4" s="50"/>
      <c r="E4" s="50"/>
      <c r="F4" s="51"/>
    </row>
    <row r="5" spans="1:6" ht="18.75">
      <c r="A5" s="67" t="s">
        <v>24</v>
      </c>
      <c r="B5" s="67"/>
      <c r="C5" s="67"/>
      <c r="D5" s="67"/>
      <c r="E5" s="67"/>
      <c r="F5" s="67"/>
    </row>
    <row r="6" ht="13.5" thickBot="1"/>
    <row r="7" spans="1:6" ht="16.5" thickBot="1">
      <c r="A7" s="57" t="s">
        <v>0</v>
      </c>
      <c r="B7" s="60" t="s">
        <v>18</v>
      </c>
      <c r="C7" s="61"/>
      <c r="D7" s="61"/>
      <c r="E7" s="61"/>
      <c r="F7" s="62"/>
    </row>
    <row r="8" spans="1:6" ht="16.5" thickBot="1">
      <c r="A8" s="58"/>
      <c r="B8" s="60" t="s">
        <v>1</v>
      </c>
      <c r="C8" s="61"/>
      <c r="D8" s="61"/>
      <c r="E8" s="61"/>
      <c r="F8" s="62"/>
    </row>
    <row r="9" spans="1:6" ht="16.5" thickBot="1">
      <c r="A9" s="58"/>
      <c r="B9" s="63" t="s">
        <v>2</v>
      </c>
      <c r="C9" s="60" t="s">
        <v>3</v>
      </c>
      <c r="D9" s="61"/>
      <c r="E9" s="62"/>
      <c r="F9" s="65" t="s">
        <v>4</v>
      </c>
    </row>
    <row r="10" spans="1:6" ht="32.25" thickBot="1">
      <c r="A10" s="59"/>
      <c r="B10" s="64"/>
      <c r="C10" s="2" t="s">
        <v>5</v>
      </c>
      <c r="D10" s="3" t="s">
        <v>6</v>
      </c>
      <c r="E10" s="2" t="s">
        <v>7</v>
      </c>
      <c r="F10" s="66"/>
    </row>
    <row r="11" spans="1:6" ht="16.5" thickBot="1">
      <c r="A11" s="4">
        <v>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.75" customHeight="1" thickBot="1">
      <c r="A12" s="27" t="s">
        <v>8</v>
      </c>
      <c r="B12" s="36">
        <f>SUM(C12:F12)</f>
        <v>114479.70000000001</v>
      </c>
      <c r="C12" s="37">
        <f>SUM(C13:C17)</f>
        <v>239.5</v>
      </c>
      <c r="D12" s="38">
        <f>SUM(D13:D17)</f>
        <v>3319.3</v>
      </c>
      <c r="E12" s="38">
        <f>SUM(E13:E17)</f>
        <v>26024</v>
      </c>
      <c r="F12" s="39">
        <f>SUM(F13:F17)</f>
        <v>84896.90000000001</v>
      </c>
    </row>
    <row r="13" spans="1:6" ht="17.25" customHeight="1" thickBot="1">
      <c r="A13" s="6" t="s">
        <v>9</v>
      </c>
      <c r="B13" s="31">
        <f>SUM(C13:F13)</f>
        <v>4184.200000000001</v>
      </c>
      <c r="C13" s="33">
        <v>23.4</v>
      </c>
      <c r="D13" s="34">
        <v>140.3</v>
      </c>
      <c r="E13" s="33">
        <v>1047.7</v>
      </c>
      <c r="F13" s="35">
        <v>2972.8</v>
      </c>
    </row>
    <row r="14" spans="1:6" ht="20.25" customHeight="1" thickBot="1">
      <c r="A14" s="7" t="s">
        <v>10</v>
      </c>
      <c r="B14" s="31">
        <f>SUM(C14:F14)</f>
        <v>38477.1</v>
      </c>
      <c r="C14" s="26">
        <f>1.9+10.1+22.3</f>
        <v>34.3</v>
      </c>
      <c r="D14" s="26">
        <f>893.2+0+49.8</f>
        <v>943</v>
      </c>
      <c r="E14" s="26">
        <f>13937.6+483</f>
        <v>14420.6</v>
      </c>
      <c r="F14" s="26">
        <f>22705+0+374.2</f>
        <v>23079.2</v>
      </c>
    </row>
    <row r="15" spans="1:6" ht="18.75" customHeight="1" thickBot="1">
      <c r="A15" s="8" t="s">
        <v>11</v>
      </c>
      <c r="B15" s="31">
        <f aca="true" t="shared" si="0" ref="B15:B35">SUM(C15:F15)</f>
        <v>33647.1</v>
      </c>
      <c r="C15" s="9">
        <v>97</v>
      </c>
      <c r="D15" s="9">
        <f>1135.1+17.1+54</f>
        <v>1206.1999999999998</v>
      </c>
      <c r="E15" s="9">
        <f>2946.9+324.5</f>
        <v>3271.4</v>
      </c>
      <c r="F15" s="9">
        <f>29017.3+55.2</f>
        <v>29072.5</v>
      </c>
    </row>
    <row r="16" spans="1:6" ht="18.75" customHeight="1" thickBot="1">
      <c r="A16" s="7" t="s">
        <v>12</v>
      </c>
      <c r="B16" s="31">
        <f t="shared" si="0"/>
        <v>20158.5</v>
      </c>
      <c r="C16" s="9">
        <f>0+3.4+16.6+21.8</f>
        <v>41.8</v>
      </c>
      <c r="D16" s="9">
        <v>467</v>
      </c>
      <c r="E16" s="9">
        <f>2714.9+255</f>
        <v>2969.9</v>
      </c>
      <c r="F16" s="9">
        <v>16679.8</v>
      </c>
    </row>
    <row r="17" spans="1:6" ht="18.75" customHeight="1" thickBot="1">
      <c r="A17" s="8" t="s">
        <v>13</v>
      </c>
      <c r="B17" s="32">
        <f t="shared" si="0"/>
        <v>18012.8</v>
      </c>
      <c r="C17" s="15">
        <v>43</v>
      </c>
      <c r="D17" s="15">
        <v>562.8</v>
      </c>
      <c r="E17" s="15">
        <v>4314.4</v>
      </c>
      <c r="F17" s="15">
        <v>13092.6</v>
      </c>
    </row>
    <row r="18" spans="1:6" ht="18.75" customHeight="1" thickBot="1">
      <c r="A18" s="10" t="s">
        <v>14</v>
      </c>
      <c r="B18" s="36">
        <f t="shared" si="0"/>
        <v>140115.9</v>
      </c>
      <c r="C18" s="37">
        <f>SUM(C19:C23)</f>
        <v>2111.3999999999996</v>
      </c>
      <c r="D18" s="40">
        <f>SUM(D19:D23)</f>
        <v>86605.59999999999</v>
      </c>
      <c r="E18" s="40">
        <f>SUM(E19:E23)</f>
        <v>5232.2</v>
      </c>
      <c r="F18" s="48">
        <f>SUM(F19:F23)</f>
        <v>46166.700000000004</v>
      </c>
    </row>
    <row r="19" spans="1:6" ht="18.75" customHeight="1" thickBot="1">
      <c r="A19" s="11" t="s">
        <v>9</v>
      </c>
      <c r="B19" s="31">
        <f t="shared" si="0"/>
        <v>22600</v>
      </c>
      <c r="C19" s="26">
        <v>232.8</v>
      </c>
      <c r="D19" s="26">
        <v>9946.7</v>
      </c>
      <c r="E19" s="26">
        <v>2377.9</v>
      </c>
      <c r="F19" s="26">
        <v>10042.6</v>
      </c>
    </row>
    <row r="20" spans="1:6" ht="17.25" customHeight="1" thickBot="1">
      <c r="A20" s="12" t="s">
        <v>10</v>
      </c>
      <c r="B20" s="31">
        <f t="shared" si="0"/>
        <v>3509.3</v>
      </c>
      <c r="C20" s="9">
        <f>37.9</f>
        <v>37.9</v>
      </c>
      <c r="D20" s="9">
        <f>226.3</f>
        <v>226.3</v>
      </c>
      <c r="E20" s="9">
        <f>831</f>
        <v>831</v>
      </c>
      <c r="F20" s="9">
        <f>2414.1</f>
        <v>2414.1</v>
      </c>
    </row>
    <row r="21" spans="1:6" ht="18" customHeight="1" thickBot="1">
      <c r="A21" s="7" t="s">
        <v>11</v>
      </c>
      <c r="B21" s="31">
        <f t="shared" si="0"/>
        <v>4953.6</v>
      </c>
      <c r="C21" s="9">
        <f>83.9+131.4</f>
        <v>215.3</v>
      </c>
      <c r="D21" s="9">
        <v>469.2</v>
      </c>
      <c r="E21" s="9">
        <f>831+300</f>
        <v>1131</v>
      </c>
      <c r="F21" s="9">
        <f>3138.1</f>
        <v>3138.1</v>
      </c>
    </row>
    <row r="22" spans="1:6" ht="19.5" customHeight="1" thickBot="1">
      <c r="A22" s="8" t="s">
        <v>12</v>
      </c>
      <c r="B22" s="31">
        <f t="shared" si="0"/>
        <v>4803.8</v>
      </c>
      <c r="C22" s="9">
        <f>70.9+161.9</f>
        <v>232.8</v>
      </c>
      <c r="D22" s="9">
        <f>163+308</f>
        <v>471</v>
      </c>
      <c r="E22" s="9">
        <f>300</f>
        <v>300</v>
      </c>
      <c r="F22" s="9">
        <f>3800</f>
        <v>3800</v>
      </c>
    </row>
    <row r="23" spans="1:6" ht="18" customHeight="1" thickBot="1">
      <c r="A23" s="8" t="s">
        <v>13</v>
      </c>
      <c r="B23" s="32">
        <f t="shared" si="0"/>
        <v>104249.20000000001</v>
      </c>
      <c r="C23" s="15">
        <v>1392.6</v>
      </c>
      <c r="D23" s="15">
        <v>75492.4</v>
      </c>
      <c r="E23" s="15">
        <v>592.3</v>
      </c>
      <c r="F23" s="15">
        <v>26771.9</v>
      </c>
    </row>
    <row r="24" spans="1:6" ht="18.75" customHeight="1" thickBot="1">
      <c r="A24" s="17" t="s">
        <v>15</v>
      </c>
      <c r="B24" s="36">
        <f t="shared" si="0"/>
        <v>29603.699999999997</v>
      </c>
      <c r="C24" s="37">
        <f>SUM(C25:C29)</f>
        <v>9363.8</v>
      </c>
      <c r="D24" s="40">
        <f>SUM(D25:D29)</f>
        <v>12705.4</v>
      </c>
      <c r="E24" s="40">
        <f>SUM(E25:E29)</f>
        <v>7444.6</v>
      </c>
      <c r="F24" s="48">
        <f>SUM(F25:F29)</f>
        <v>89.9</v>
      </c>
    </row>
    <row r="25" spans="1:6" ht="18.75" customHeight="1" thickBot="1">
      <c r="A25" s="6" t="s">
        <v>9</v>
      </c>
      <c r="B25" s="31">
        <f t="shared" si="0"/>
        <v>999.4</v>
      </c>
      <c r="C25" s="26">
        <v>178.2</v>
      </c>
      <c r="D25" s="26">
        <v>431.7</v>
      </c>
      <c r="E25" s="26">
        <v>386.6</v>
      </c>
      <c r="F25" s="26">
        <v>2.9</v>
      </c>
    </row>
    <row r="26" spans="1:6" ht="16.5" customHeight="1" thickBot="1">
      <c r="A26" s="8" t="s">
        <v>10</v>
      </c>
      <c r="B26" s="31">
        <f t="shared" si="0"/>
        <v>1745</v>
      </c>
      <c r="C26" s="9">
        <v>297.9</v>
      </c>
      <c r="D26" s="9">
        <v>756.4</v>
      </c>
      <c r="E26" s="9">
        <f>688.7</f>
        <v>688.7</v>
      </c>
      <c r="F26" s="9">
        <f>2</f>
        <v>2</v>
      </c>
    </row>
    <row r="27" spans="1:6" ht="18.75" customHeight="1" thickBot="1">
      <c r="A27" s="7" t="s">
        <v>11</v>
      </c>
      <c r="B27" s="31">
        <f t="shared" si="0"/>
        <v>2571.1</v>
      </c>
      <c r="C27" s="9">
        <v>996.2</v>
      </c>
      <c r="D27" s="9">
        <v>702.9</v>
      </c>
      <c r="E27" s="9">
        <v>865.4</v>
      </c>
      <c r="F27" s="9">
        <v>6.6</v>
      </c>
    </row>
    <row r="28" spans="1:6" ht="17.25" customHeight="1" thickBot="1">
      <c r="A28" s="8" t="s">
        <v>12</v>
      </c>
      <c r="B28" s="31">
        <f t="shared" si="0"/>
        <v>1583.8</v>
      </c>
      <c r="C28" s="9">
        <v>1012.7</v>
      </c>
      <c r="D28" s="9">
        <v>560.4</v>
      </c>
      <c r="E28" s="9">
        <f>10</f>
        <v>10</v>
      </c>
      <c r="F28" s="9">
        <f>0.7</f>
        <v>0.7</v>
      </c>
    </row>
    <row r="29" spans="1:6" ht="16.5" customHeight="1" thickBot="1">
      <c r="A29" s="8" t="s">
        <v>13</v>
      </c>
      <c r="B29" s="32">
        <f t="shared" si="0"/>
        <v>22704.399999999998</v>
      </c>
      <c r="C29" s="15">
        <v>6878.8</v>
      </c>
      <c r="D29" s="15">
        <v>10254</v>
      </c>
      <c r="E29" s="15">
        <v>5493.9</v>
      </c>
      <c r="F29" s="15">
        <v>77.7</v>
      </c>
    </row>
    <row r="30" spans="1:6" ht="36.75" customHeight="1" thickBot="1">
      <c r="A30" s="13" t="s">
        <v>16</v>
      </c>
      <c r="B30" s="42">
        <f>SUM(B31:B35)</f>
        <v>1655.7</v>
      </c>
      <c r="C30" s="43">
        <f>SUM(C31:C35)</f>
        <v>2.6</v>
      </c>
      <c r="D30" s="44">
        <f>SUM(D31:D35)</f>
        <v>359.9</v>
      </c>
      <c r="E30" s="44">
        <f>SUM(E31:E35)</f>
        <v>1148.5</v>
      </c>
      <c r="F30" s="45">
        <f>SUM(F31:F35)</f>
        <v>144.7</v>
      </c>
    </row>
    <row r="31" spans="1:6" ht="18.75" customHeight="1" thickBot="1">
      <c r="A31" s="6" t="s">
        <v>9</v>
      </c>
      <c r="B31" s="31">
        <f t="shared" si="0"/>
        <v>25.400000000000002</v>
      </c>
      <c r="C31" s="26">
        <v>2.1</v>
      </c>
      <c r="D31" s="41">
        <v>0</v>
      </c>
      <c r="E31" s="26">
        <v>17.5</v>
      </c>
      <c r="F31" s="26">
        <v>5.8</v>
      </c>
    </row>
    <row r="32" spans="1:6" ht="19.5" customHeight="1" thickBot="1">
      <c r="A32" s="7" t="s">
        <v>10</v>
      </c>
      <c r="B32" s="31">
        <f t="shared" si="0"/>
        <v>27.3</v>
      </c>
      <c r="C32" s="9">
        <v>0.5</v>
      </c>
      <c r="D32" s="14">
        <v>0</v>
      </c>
      <c r="E32" s="9">
        <v>21</v>
      </c>
      <c r="F32" s="9">
        <v>5.8</v>
      </c>
    </row>
    <row r="33" spans="1:6" ht="18.75" customHeight="1" thickBot="1">
      <c r="A33" s="8" t="s">
        <v>11</v>
      </c>
      <c r="B33" s="31">
        <f t="shared" si="0"/>
        <v>496</v>
      </c>
      <c r="C33" s="14">
        <v>0</v>
      </c>
      <c r="D33" s="14">
        <v>0</v>
      </c>
      <c r="E33" s="9">
        <v>496</v>
      </c>
      <c r="F33" s="14">
        <v>0</v>
      </c>
    </row>
    <row r="34" spans="1:7" ht="18" customHeight="1" thickBot="1">
      <c r="A34" s="7" t="s">
        <v>12</v>
      </c>
      <c r="B34" s="31">
        <f t="shared" si="0"/>
        <v>100</v>
      </c>
      <c r="C34" s="16">
        <v>0</v>
      </c>
      <c r="D34" s="16">
        <v>0</v>
      </c>
      <c r="E34" s="15">
        <v>100</v>
      </c>
      <c r="F34" s="16">
        <v>0</v>
      </c>
      <c r="G34" s="21"/>
    </row>
    <row r="35" spans="1:7" ht="18.75" customHeight="1" thickBot="1">
      <c r="A35" s="8" t="s">
        <v>13</v>
      </c>
      <c r="B35" s="32">
        <f t="shared" si="0"/>
        <v>1007</v>
      </c>
      <c r="C35" s="28">
        <v>0</v>
      </c>
      <c r="D35" s="29">
        <v>359.9</v>
      </c>
      <c r="E35" s="30">
        <v>514</v>
      </c>
      <c r="F35" s="29">
        <v>133.1</v>
      </c>
      <c r="G35" s="22"/>
    </row>
    <row r="36" spans="1:7" ht="37.5" customHeight="1" thickBot="1">
      <c r="A36" s="20" t="s">
        <v>17</v>
      </c>
      <c r="B36" s="42">
        <f>B12+B18+B24+B30</f>
        <v>285855</v>
      </c>
      <c r="C36" s="46">
        <f>C12+C18+C24+C30</f>
        <v>11717.3</v>
      </c>
      <c r="D36" s="46">
        <f>D12+D18+D24+D30</f>
        <v>102990.19999999998</v>
      </c>
      <c r="E36" s="46">
        <f>E12+E18+E24+E30</f>
        <v>39849.3</v>
      </c>
      <c r="F36" s="47">
        <f>F12+F18+F24+F30</f>
        <v>131298.2</v>
      </c>
      <c r="G36" s="23"/>
    </row>
    <row r="37" ht="12.75">
      <c r="G37" s="22"/>
    </row>
    <row r="38" spans="2:7" ht="12.75">
      <c r="B38" s="24"/>
      <c r="C38" s="24"/>
      <c r="D38" s="24"/>
      <c r="E38" s="24"/>
      <c r="F38" s="24"/>
      <c r="G38" s="25"/>
    </row>
    <row r="39" spans="2:7" ht="12.75">
      <c r="B39" s="18"/>
      <c r="C39" s="18"/>
      <c r="D39" s="18"/>
      <c r="E39" s="18"/>
      <c r="F39" s="18"/>
      <c r="G39" s="25"/>
    </row>
    <row r="40" spans="1:7" s="56" customFormat="1" ht="37.5">
      <c r="A40" s="52" t="s">
        <v>21</v>
      </c>
      <c r="B40" s="53"/>
      <c r="C40" s="53"/>
      <c r="D40" s="53"/>
      <c r="E40" s="53"/>
      <c r="F40" s="54" t="s">
        <v>22</v>
      </c>
      <c r="G40" s="55"/>
    </row>
    <row r="41" spans="2:7" ht="12.75">
      <c r="B41" s="19"/>
      <c r="C41" s="19"/>
      <c r="D41" s="19"/>
      <c r="E41" s="19"/>
      <c r="F41" s="19"/>
      <c r="G41" s="21"/>
    </row>
  </sheetData>
  <mergeCells count="10">
    <mergeCell ref="A5:F5"/>
    <mergeCell ref="C1:F1"/>
    <mergeCell ref="C2:F2"/>
    <mergeCell ref="C3:F3"/>
    <mergeCell ref="A7:A10"/>
    <mergeCell ref="B7:F7"/>
    <mergeCell ref="B8:F8"/>
    <mergeCell ref="B9:B10"/>
    <mergeCell ref="C9:E9"/>
    <mergeCell ref="F9:F10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осянкина</cp:lastModifiedBy>
  <cp:lastPrinted>2011-07-14T12:15:50Z</cp:lastPrinted>
  <dcterms:created xsi:type="dcterms:W3CDTF">1996-10-08T23:32:33Z</dcterms:created>
  <dcterms:modified xsi:type="dcterms:W3CDTF">2011-07-14T12:17:19Z</dcterms:modified>
  <cp:category/>
  <cp:version/>
  <cp:contentType/>
  <cp:contentStatus/>
</cp:coreProperties>
</file>