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проект 2009-2010" sheetId="1" r:id="rId1"/>
  </sheets>
  <definedNames>
    <definedName name="_xlnm._FilterDatabase" localSheetId="0" hidden="1">'проект 2009-2010'!$A$12:$G$700</definedName>
    <definedName name="_xlnm.Print_Titles" localSheetId="0">'проект 2009-2010'!$12:$16</definedName>
    <definedName name="_xlnm.Print_Area" localSheetId="0">'проект 2009-2010'!$A$2:$BY$710</definedName>
  </definedNames>
  <calcPr fullCalcOnLoad="1"/>
</workbook>
</file>

<file path=xl/sharedStrings.xml><?xml version="1.0" encoding="utf-8"?>
<sst xmlns="http://schemas.openxmlformats.org/spreadsheetml/2006/main" count="2798" uniqueCount="409">
  <si>
    <t>011</t>
  </si>
  <si>
    <t>10</t>
  </si>
  <si>
    <t>ЦСР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</si>
  <si>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</si>
  <si>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</si>
  <si>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</si>
  <si>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</si>
  <si>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</si>
  <si>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</si>
  <si>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</si>
  <si>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</si>
  <si>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</si>
  <si>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</si>
  <si>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</si>
  <si>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</si>
  <si>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</si>
  <si>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</si>
  <si>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</si>
  <si>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</si>
  <si>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</si>
  <si>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</si>
  <si>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</si>
  <si>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</si>
  <si>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</si>
  <si>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</si>
  <si>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</si>
  <si>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</si>
  <si>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</si>
  <si>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</si>
  <si>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</si>
  <si>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</si>
  <si>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</si>
  <si>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</si>
  <si>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</si>
  <si>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</si>
  <si>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</si>
  <si>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</si>
  <si>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</si>
  <si>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</si>
  <si>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</si>
  <si>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</si>
  <si>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</si>
  <si>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</si>
  <si>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</si>
  <si>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</si>
  <si>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</si>
  <si>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</si>
  <si>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</si>
  <si>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</si>
  <si>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</si>
  <si>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</si>
  <si>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</si>
  <si>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</si>
  <si>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</si>
  <si>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</si>
  <si>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</si>
  <si>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</si>
  <si>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</si>
  <si>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</si>
  <si>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</si>
  <si>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</si>
  <si>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</si>
  <si>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</si>
  <si>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</si>
  <si>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</si>
  <si>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</si>
  <si>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</si>
  <si>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</si>
  <si>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</si>
  <si>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</si>
  <si>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</si>
  <si>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</si>
  <si>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</si>
  <si>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</si>
  <si>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</si>
  <si>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</si>
  <si>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</si>
  <si>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</si>
  <si>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</si>
  <si>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</si>
  <si>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</si>
  <si>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</si>
  <si>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</si>
  <si>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</si>
  <si>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</si>
  <si>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</si>
  <si>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</si>
  <si>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</si>
  <si>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</si>
  <si>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</si>
  <si>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</si>
  <si>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</si>
  <si>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</si>
  <si>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</si>
  <si>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</si>
  <si>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</si>
  <si>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</si>
  <si>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</si>
  <si>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</si>
  <si>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</si>
  <si>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</si>
  <si>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</si>
  <si>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</si>
  <si>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</si>
  <si>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</si>
  <si>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</si>
  <si>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</si>
  <si>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</si>
  <si>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</si>
  <si>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</si>
  <si>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</si>
  <si>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</si>
  <si>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</si>
  <si>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</si>
  <si>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</si>
  <si>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</si>
  <si>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</si>
  <si>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</si>
  <si>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</si>
  <si>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</si>
  <si>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</si>
  <si>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</si>
  <si>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</si>
  <si>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</si>
  <si>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</si>
  <si>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</si>
  <si>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</si>
  <si>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</si>
  <si>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</si>
  <si>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</si>
  <si>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</si>
  <si>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</si>
  <si>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</si>
  <si>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</si>
  <si>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</si>
  <si>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</si>
  <si>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</si>
  <si>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</si>
  <si>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</si>
  <si>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</si>
  <si>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</si>
  <si>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</si>
  <si>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</si>
  <si>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</si>
  <si>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</si>
  <si>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</si>
  <si>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</si>
  <si>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</si>
  <si>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</si>
  <si>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</si>
  <si>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</si>
  <si>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</si>
  <si>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</si>
  <si>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</si>
  <si>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</si>
  <si>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</si>
  <si>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</si>
  <si>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</si>
  <si>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</si>
  <si>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</si>
  <si>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</si>
  <si>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</si>
  <si>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</si>
  <si>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</si>
  <si>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</si>
  <si>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</si>
  <si>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</si>
  <si>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</si>
  <si>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</si>
  <si>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</si>
  <si>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</si>
  <si>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</si>
  <si>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</si>
  <si>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</si>
  <si>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</si>
  <si>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</si>
  <si>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</si>
  <si>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</si>
  <si>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</si>
  <si>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</si>
  <si>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</si>
  <si>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</si>
  <si>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</si>
  <si>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</si>
  <si>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</si>
  <si>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</si>
  <si>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</si>
  <si>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</si>
  <si>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</si>
  <si>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</si>
  <si>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</si>
  <si>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</si>
  <si>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</si>
  <si>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</si>
  <si>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</si>
  <si>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</si>
  <si>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</si>
  <si>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</si>
  <si>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</si>
  <si>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</si>
  <si>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</si>
  <si>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</si>
  <si>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</si>
  <si>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</si>
  <si>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</si>
  <si>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</si>
  <si>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</si>
  <si>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</si>
  <si>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</si>
  <si>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</si>
  <si>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</si>
  <si>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</si>
  <si>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</si>
  <si>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</si>
  <si>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</si>
  <si>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</si>
  <si>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</si>
  <si>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</si>
  <si>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</si>
  <si>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</si>
  <si>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</si>
  <si>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</si>
  <si>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</si>
  <si>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</si>
  <si>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</si>
  <si>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018</t>
  </si>
  <si>
    <t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</si>
  <si>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на возмещение затрат по обеспечению мероприятий по капитальному ремонту многоквартирных домов  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</si>
  <si>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</si>
  <si>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</si>
  <si>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</si>
  <si>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Изменения 2010</t>
  </si>
  <si>
    <t>795 00 03</t>
  </si>
  <si>
    <t>795 00 04</t>
  </si>
  <si>
    <t>Сумма тыс.руб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</si>
  <si>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</si>
  <si>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</si>
  <si>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</si>
  <si>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</si>
  <si>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</si>
  <si>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</si>
  <si>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</si>
  <si>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</si>
  <si>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</si>
  <si>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</si>
  <si>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</si>
  <si>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</si>
  <si>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</si>
  <si>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</si>
  <si>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</si>
  <si>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</si>
  <si>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</si>
  <si>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</si>
  <si>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</si>
  <si>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</si>
  <si>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</si>
  <si>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</si>
  <si>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</si>
  <si>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</si>
  <si>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</si>
  <si>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</si>
  <si>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</si>
  <si>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</si>
  <si>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</si>
  <si>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</si>
  <si>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</si>
  <si>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</si>
  <si>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</si>
  <si>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</si>
  <si>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</si>
  <si>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</si>
  <si>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</si>
  <si>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</si>
  <si>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</si>
  <si>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</si>
  <si>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</si>
  <si>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</si>
  <si>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</si>
  <si>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</si>
  <si>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</si>
  <si>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</si>
  <si>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</si>
  <si>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</si>
  <si>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</si>
  <si>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</si>
  <si>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</si>
  <si>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</si>
  <si>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</si>
  <si>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</si>
  <si>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</si>
  <si>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</si>
  <si>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</si>
  <si>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</si>
  <si>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</si>
  <si>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795 09 01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</si>
  <si>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</si>
  <si>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</si>
  <si>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Приложение № 3</t>
  </si>
  <si>
    <t>Управление по жилищным вопросам мэрии городского округа Тольятти</t>
  </si>
  <si>
    <t>Ведомственная целевая программа «Семья и дети городского округа Тольятти на 2009-2011годы»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</si>
  <si>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</si>
  <si>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</si>
  <si>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</si>
  <si>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</si>
  <si>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</si>
  <si>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</si>
  <si>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</si>
  <si>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</si>
  <si>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</si>
  <si>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</si>
  <si>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</si>
  <si>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В.И.Дуцев</t>
  </si>
  <si>
    <t>Председатель Думы</t>
  </si>
  <si>
    <t>А.И.Зверев</t>
  </si>
  <si>
    <t>522 42 00</t>
  </si>
  <si>
    <t>Всего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</si>
  <si>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</si>
  <si>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Приложение №5</t>
  </si>
  <si>
    <t>Изменения 2011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</si>
  <si>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</si>
  <si>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</si>
  <si>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</si>
  <si>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№6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</si>
  <si>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</si>
  <si>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</si>
  <si>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2009-2011годы»</t>
  </si>
  <si>
    <t>795 07 02</t>
  </si>
  <si>
    <t>Обеспечение проведения выборов и референдумов</t>
  </si>
  <si>
    <t>020 00 00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</si>
  <si>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</si>
  <si>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</si>
  <si>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Проведение выборов и референдумов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</si>
  <si>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</si>
  <si>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Управление организации муниципальных торгов мэрии городского округа Тольятти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</si>
  <si>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</si>
  <si>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469 00 01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</si>
  <si>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</si>
  <si>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</si>
  <si>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</si>
  <si>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</si>
  <si>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</si>
  <si>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</si>
  <si>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Бюджетные инвестиции в объекты капитального строительства, не включённые в целевые программы</t>
  </si>
  <si>
    <t>795 18 00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</si>
  <si>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</si>
  <si>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>795 14 00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</si>
  <si>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</si>
  <si>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Приложение №7</t>
  </si>
  <si>
    <t>13</t>
  </si>
  <si>
    <t>Дорожное хозяйство (дорожные фонды)</t>
  </si>
  <si>
    <t>Обслуживание внутреннего государственного и муниципального долга</t>
  </si>
  <si>
    <t>Другие вопросы в области здравоохранения</t>
  </si>
  <si>
    <t xml:space="preserve">11 </t>
  </si>
  <si>
    <t>Массовый спорт</t>
  </si>
  <si>
    <t>Физическая культура</t>
  </si>
  <si>
    <t>Другие вопросы в области средств массовой информации</t>
  </si>
  <si>
    <t>Долголсрочна целевая программа "Развитие физической культуры и спорта на территории городского округа Тольятти на 2011-2020 годы"</t>
  </si>
  <si>
    <t>Субсидии на возмещение  недополученных доходов управляющих организаций, связанных с содержанием отдельных помещений жилищного фонда  на территории городского округа Тольятти</t>
  </si>
  <si>
    <t>795 20 00</t>
  </si>
  <si>
    <t>Изменения 2013</t>
  </si>
  <si>
    <t>Мероприятия в сфере средств массовой информации</t>
  </si>
  <si>
    <t>444 01 00</t>
  </si>
  <si>
    <t>444 00 00</t>
  </si>
  <si>
    <t xml:space="preserve"> Средства массовой информации</t>
  </si>
  <si>
    <t>795 21 00</t>
  </si>
  <si>
    <t>Другие вопросы в области культуры, кинематографии</t>
  </si>
  <si>
    <t>795 02 00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</si>
  <si>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</si>
  <si>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</si>
  <si>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и развитие автомобильных дорог местного значения городского округа Тольятти на 2009-2015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</si>
  <si>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</si>
  <si>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</si>
  <si>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Дети городского округа Тольятти на 2010-2020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</si>
  <si>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</si>
  <si>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на 2011-2013гг.</t>
    </r>
    <r>
      <rPr>
        <sz val="13"/>
        <rFont val="Arial"/>
        <family val="2"/>
      </rPr>
      <t>»</t>
    </r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</si>
  <si>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</si>
  <si>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затрат от перевозки пассажиров на нерентабельных рейсах по внутримуниципальным маршрутам</t>
  </si>
  <si>
    <t xml:space="preserve"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 </t>
  </si>
  <si>
    <t xml:space="preserve">317 00 04 </t>
  </si>
  <si>
    <t>Cубсидии на возмещение  недополученных доходов от перевозки пассажиров при осуществлении  регулярных перевозок по внутримуниципальным маршрутам по льготному тарифу с использованием безналичной оплаты проезда</t>
  </si>
  <si>
    <t>522 56 00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</si>
  <si>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Строительство объектов образования на территории Самарской области в 2010-2016 годах</t>
    </r>
    <r>
      <rPr>
        <sz val="13"/>
        <rFont val="Arial"/>
        <family val="2"/>
      </rPr>
      <t>»</t>
    </r>
  </si>
  <si>
    <t>Долгосрочная целевая программа «Об энергосбережении и о повышении  энергетической эффективности в городском округе Тольятти на 2010-2014гг.»</t>
  </si>
  <si>
    <t>795 13 00</t>
  </si>
  <si>
    <t>Департамент по вопросам семьи, опеки и попечительства мэрии городского округа Тольятти</t>
  </si>
  <si>
    <t>795 23 00</t>
  </si>
  <si>
    <t>Долгосрочная целевая программа «Стимулирование развития жилищного строительства в городском округе Тольятти на 2011-2015 годы»</t>
  </si>
  <si>
    <t>19.10.2011  № ____</t>
  </si>
  <si>
    <t>15.12.2010  №425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</si>
  <si>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плановый период 2012 и 2013 годов</t>
  </si>
  <si>
    <t>Условно утверждённые расходы</t>
  </si>
  <si>
    <t>Субсидии на возмещение недополученных доходов при осуществлении регулярных перевозок льготных категории граждан по внутримуниципальным маршрутам по транспортной карте жителя городского округа Тольятти</t>
  </si>
  <si>
    <t>молодёжная политика и оздоровление детей</t>
  </si>
  <si>
    <t xml:space="preserve">Ведомственная целевая программа организации работы с детьми и молодёжью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</si>
  <si>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молодёжью в городском округе Тольятти на 2009г. и плановый период   2010-2011гг. </t>
  </si>
  <si>
    <t>Ведомственная целевая программа организации работы с детьми и молодёжью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</si>
  <si>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молодёжью в городском округе Тольятти на 2009г. и плановый период   2010-2011гг. </t>
  </si>
  <si>
    <t>Молодёжная политика и оздоровление детей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</si>
  <si>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 - доступное жильё на 2011-2015гг.»</t>
  </si>
  <si>
    <t>Городская целевая программа «Молодой семье-доступное жильё» на 2004-2010гг.</t>
  </si>
  <si>
    <t>Дома ребёнка</t>
  </si>
  <si>
    <t>Комитет по делам молодёжи мэрии городского округа Тольятти</t>
  </si>
  <si>
    <t>Исполнение судебных актов по искам к субъекту Российской Федерации или муниципальному образованию о возмещении вреда, причинённого гражданину или юридическому лицу в результате незаконных действий, бездействий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</si>
  <si>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причинён ущерб на финансовом и фондовом рынках Российской Федерации на территории городского округа Тольятти</t>
  </si>
  <si>
    <t>Субсидия на возмещение затрат по осуществлению творческой деятельности молодёжи в области музыкального исполнительского  искусства и популяризации имиджевых культурных проектов</t>
  </si>
  <si>
    <t>Субсидии на возмещение затрат за услуги по переработке твёрдых бытовых отходов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</si>
  <si>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твёрдых бытовых отходов, на возмещение затрат за услуги по переработке твёрдых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</si>
  <si>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твёрдых бытовых отходов и (или) крупногабаритного мусора, на возмещение затрат, связанных с утилизацией твёрдых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</si>
  <si>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на возмещение затрат по утилизации твёрдых бытовых отходов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</si>
</sst>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Arial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3"/>
      <color indexed="53"/>
      <name val="Times New Roman"/>
      <family val="1"/>
    </font>
    <font>
      <sz val="12"/>
      <color indexed="53"/>
      <name val="Arial Cyr"/>
      <family val="0"/>
    </font>
    <font>
      <b/>
      <sz val="14"/>
      <color indexed="53"/>
      <name val="Times New Roman"/>
      <family val="1"/>
    </font>
    <font>
      <sz val="13"/>
      <color indexed="8"/>
      <name val="Times New Roman"/>
      <family val="1"/>
    </font>
    <font>
      <sz val="17"/>
      <name val="Times New Roman"/>
      <family val="1"/>
    </font>
    <font>
      <sz val="1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164" fontId="9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3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3" fontId="10" fillId="33" borderId="0" xfId="0" applyNumberFormat="1" applyFont="1" applyFill="1" applyAlignment="1">
      <alignment horizontal="center"/>
    </xf>
    <xf numFmtId="3" fontId="9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/>
    </xf>
    <xf numFmtId="164" fontId="19" fillId="33" borderId="0" xfId="0" applyNumberFormat="1" applyFont="1" applyFill="1" applyAlignment="1">
      <alignment/>
    </xf>
    <xf numFmtId="3" fontId="14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3" fontId="13" fillId="33" borderId="14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3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center" wrapText="1"/>
    </xf>
    <xf numFmtId="3" fontId="19" fillId="33" borderId="0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3" fillId="33" borderId="16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3" fillId="33" borderId="17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center" wrapText="1"/>
    </xf>
    <xf numFmtId="164" fontId="13" fillId="33" borderId="17" xfId="0" applyNumberFormat="1" applyFont="1" applyFill="1" applyBorder="1" applyAlignment="1">
      <alignment horizontal="center" wrapText="1"/>
    </xf>
    <xf numFmtId="49" fontId="13" fillId="33" borderId="17" xfId="0" applyNumberFormat="1" applyFont="1" applyFill="1" applyBorder="1" applyAlignment="1">
      <alignment horizontal="center" wrapText="1"/>
    </xf>
    <xf numFmtId="3" fontId="13" fillId="33" borderId="17" xfId="0" applyNumberFormat="1" applyFont="1" applyFill="1" applyBorder="1" applyAlignment="1">
      <alignment horizontal="center"/>
    </xf>
    <xf numFmtId="3" fontId="15" fillId="33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vertical="center"/>
    </xf>
    <xf numFmtId="0" fontId="17" fillId="33" borderId="17" xfId="0" applyFont="1" applyFill="1" applyBorder="1" applyAlignment="1">
      <alignment horizontal="left" wrapText="1"/>
    </xf>
    <xf numFmtId="49" fontId="17" fillId="33" borderId="17" xfId="0" applyNumberFormat="1" applyFont="1" applyFill="1" applyBorder="1" applyAlignment="1">
      <alignment horizontal="center" wrapText="1"/>
    </xf>
    <xf numFmtId="164" fontId="17" fillId="33" borderId="17" xfId="0" applyNumberFormat="1" applyFont="1" applyFill="1" applyBorder="1" applyAlignment="1">
      <alignment horizontal="center" wrapText="1"/>
    </xf>
    <xf numFmtId="3" fontId="17" fillId="33" borderId="17" xfId="59" applyNumberFormat="1" applyFont="1" applyFill="1" applyBorder="1" applyAlignment="1">
      <alignment horizontal="center"/>
    </xf>
    <xf numFmtId="3" fontId="16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7" xfId="59" applyNumberFormat="1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vertical="center"/>
    </xf>
    <xf numFmtId="164" fontId="9" fillId="33" borderId="17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33" borderId="17" xfId="0" applyFill="1" applyBorder="1" applyAlignment="1">
      <alignment/>
    </xf>
    <xf numFmtId="3" fontId="17" fillId="33" borderId="17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3" fontId="17" fillId="33" borderId="17" xfId="0" applyNumberFormat="1" applyFont="1" applyFill="1" applyBorder="1" applyAlignment="1">
      <alignment horizontal="center" wrapText="1"/>
    </xf>
    <xf numFmtId="3" fontId="19" fillId="33" borderId="17" xfId="0" applyNumberFormat="1" applyFont="1" applyFill="1" applyBorder="1" applyAlignment="1">
      <alignment horizontal="center"/>
    </xf>
    <xf numFmtId="3" fontId="22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9" fillId="33" borderId="17" xfId="0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1" fontId="9" fillId="33" borderId="17" xfId="0" applyNumberFormat="1" applyFont="1" applyFill="1" applyBorder="1" applyAlignment="1">
      <alignment horizontal="center" wrapText="1"/>
    </xf>
    <xf numFmtId="1" fontId="17" fillId="33" borderId="17" xfId="0" applyNumberFormat="1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3" fontId="13" fillId="33" borderId="17" xfId="59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wrapText="1"/>
    </xf>
    <xf numFmtId="164" fontId="9" fillId="0" borderId="17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 wrapText="1"/>
    </xf>
    <xf numFmtId="0" fontId="15" fillId="33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horizontal="left" wrapText="1"/>
    </xf>
    <xf numFmtId="49" fontId="19" fillId="33" borderId="17" xfId="0" applyNumberFormat="1" applyFont="1" applyFill="1" applyBorder="1" applyAlignment="1">
      <alignment horizontal="center" wrapText="1"/>
    </xf>
    <xf numFmtId="164" fontId="19" fillId="33" borderId="17" xfId="0" applyNumberFormat="1" applyFont="1" applyFill="1" applyBorder="1" applyAlignment="1">
      <alignment horizontal="center" wrapText="1"/>
    </xf>
    <xf numFmtId="3" fontId="19" fillId="33" borderId="17" xfId="59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wrapText="1"/>
    </xf>
    <xf numFmtId="0" fontId="4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 wrapText="1"/>
    </xf>
    <xf numFmtId="3" fontId="5" fillId="33" borderId="17" xfId="0" applyNumberFormat="1" applyFont="1" applyFill="1" applyBorder="1" applyAlignment="1">
      <alignment horizontal="center"/>
    </xf>
    <xf numFmtId="49" fontId="16" fillId="33" borderId="17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/>
    </xf>
    <xf numFmtId="0" fontId="17" fillId="33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9" fillId="33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 wrapText="1"/>
    </xf>
    <xf numFmtId="49" fontId="18" fillId="33" borderId="17" xfId="0" applyNumberFormat="1" applyFont="1" applyFill="1" applyBorder="1" applyAlignment="1">
      <alignment horizontal="center" wrapText="1"/>
    </xf>
    <xf numFmtId="1" fontId="16" fillId="33" borderId="17" xfId="0" applyNumberFormat="1" applyFont="1" applyFill="1" applyBorder="1" applyAlignment="1">
      <alignment horizontal="center" wrapText="1"/>
    </xf>
    <xf numFmtId="164" fontId="16" fillId="33" borderId="17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3" fontId="9" fillId="33" borderId="17" xfId="59" applyNumberFormat="1" applyFont="1" applyFill="1" applyBorder="1" applyAlignment="1">
      <alignment horizontal="center" vertical="center"/>
    </xf>
    <xf numFmtId="3" fontId="1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3" fontId="31" fillId="33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3" fontId="30" fillId="33" borderId="17" xfId="59" applyNumberFormat="1" applyFont="1" applyFill="1" applyBorder="1" applyAlignment="1">
      <alignment horizontal="center"/>
    </xf>
    <xf numFmtId="3" fontId="28" fillId="33" borderId="17" xfId="59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left" wrapText="1"/>
    </xf>
    <xf numFmtId="3" fontId="16" fillId="33" borderId="17" xfId="59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9" fillId="33" borderId="17" xfId="0" applyNumberFormat="1" applyFont="1" applyFill="1" applyBorder="1" applyAlignment="1">
      <alignment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left" wrapText="1"/>
    </xf>
    <xf numFmtId="0" fontId="15" fillId="33" borderId="17" xfId="0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 horizontal="center" wrapText="1"/>
    </xf>
    <xf numFmtId="164" fontId="32" fillId="33" borderId="0" xfId="0" applyNumberFormat="1" applyFont="1" applyFill="1" applyBorder="1" applyAlignment="1">
      <alignment horizontal="center" wrapText="1"/>
    </xf>
    <xf numFmtId="49" fontId="32" fillId="33" borderId="0" xfId="0" applyNumberFormat="1" applyFont="1" applyFill="1" applyBorder="1" applyAlignment="1">
      <alignment horizontal="center" wrapText="1"/>
    </xf>
    <xf numFmtId="3" fontId="32" fillId="33" borderId="0" xfId="0" applyNumberFormat="1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3" fontId="32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3" fontId="33" fillId="33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 horizontal="right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3" fontId="17" fillId="33" borderId="12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19" xfId="0" applyNumberFormat="1" applyFont="1" applyFill="1" applyBorder="1" applyAlignment="1">
      <alignment horizontal="center" vertical="center"/>
    </xf>
    <xf numFmtId="3" fontId="17" fillId="33" borderId="20" xfId="0" applyNumberFormat="1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right" wrapText="1"/>
    </xf>
    <xf numFmtId="3" fontId="17" fillId="33" borderId="14" xfId="0" applyNumberFormat="1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wrapText="1"/>
    </xf>
    <xf numFmtId="3" fontId="19" fillId="33" borderId="14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wrapText="1"/>
    </xf>
    <xf numFmtId="3" fontId="13" fillId="33" borderId="14" xfId="0" applyNumberFormat="1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3" fontId="17" fillId="33" borderId="12" xfId="0" applyNumberFormat="1" applyFont="1" applyFill="1" applyBorder="1" applyAlignment="1">
      <alignment horizontal="center" vertical="center" wrapText="1"/>
    </xf>
    <xf numFmtId="3" fontId="17" fillId="33" borderId="19" xfId="0" applyNumberFormat="1" applyFont="1" applyFill="1" applyBorder="1" applyAlignment="1">
      <alignment horizontal="center" vertical="center" wrapText="1"/>
    </xf>
    <xf numFmtId="3" fontId="13" fillId="33" borderId="14" xfId="0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22" xfId="0" applyNumberFormat="1" applyFont="1" applyFill="1" applyBorder="1" applyAlignment="1">
      <alignment horizontal="center" vertical="center" wrapText="1"/>
    </xf>
    <xf numFmtId="3" fontId="13" fillId="33" borderId="23" xfId="0" applyNumberFormat="1" applyFont="1" applyFill="1" applyBorder="1" applyAlignment="1">
      <alignment horizontal="center" vertical="center" wrapText="1"/>
    </xf>
    <xf numFmtId="3" fontId="15" fillId="33" borderId="14" xfId="0" applyNumberFormat="1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3" fontId="13" fillId="33" borderId="21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3" fontId="10" fillId="33" borderId="11" xfId="0" applyNumberFormat="1" applyFont="1" applyFill="1" applyBorder="1" applyAlignment="1">
      <alignment horizontal="center"/>
    </xf>
    <xf numFmtId="3" fontId="15" fillId="33" borderId="18" xfId="0" applyNumberFormat="1" applyFont="1" applyFill="1" applyBorder="1" applyAlignment="1">
      <alignment horizontal="center" vertical="center" wrapText="1"/>
    </xf>
    <xf numFmtId="3" fontId="15" fillId="33" borderId="21" xfId="0" applyNumberFormat="1" applyFont="1" applyFill="1" applyBorder="1" applyAlignment="1">
      <alignment horizontal="center" vertical="center" wrapText="1"/>
    </xf>
    <xf numFmtId="3" fontId="15" fillId="33" borderId="13" xfId="0" applyNumberFormat="1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 wrapText="1"/>
    </xf>
    <xf numFmtId="0" fontId="13" fillId="33" borderId="18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164" fontId="13" fillId="33" borderId="14" xfId="0" applyNumberFormat="1" applyFont="1" applyFill="1" applyBorder="1" applyAlignment="1">
      <alignment horizontal="center" vertical="center" wrapText="1"/>
    </xf>
    <xf numFmtId="164" fontId="13" fillId="33" borderId="11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9" fontId="13" fillId="33" borderId="12" xfId="55" applyFont="1" applyFill="1" applyBorder="1" applyAlignment="1">
      <alignment horizontal="center" vertical="center" wrapText="1"/>
    </xf>
    <xf numFmtId="9" fontId="13" fillId="33" borderId="19" xfId="55" applyFont="1" applyFill="1" applyBorder="1" applyAlignment="1">
      <alignment horizontal="center" vertical="center" wrapText="1"/>
    </xf>
    <xf numFmtId="3" fontId="14" fillId="33" borderId="14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3" fontId="13" fillId="33" borderId="20" xfId="0" applyNumberFormat="1" applyFont="1" applyFill="1" applyBorder="1" applyAlignment="1">
      <alignment horizontal="center" vertical="center" wrapText="1"/>
    </xf>
    <xf numFmtId="3" fontId="10" fillId="33" borderId="20" xfId="0" applyNumberFormat="1" applyFont="1" applyFill="1" applyBorder="1" applyAlignment="1">
      <alignment horizontal="center"/>
    </xf>
    <xf numFmtId="3" fontId="24" fillId="33" borderId="0" xfId="0" applyNumberFormat="1" applyFont="1" applyFill="1" applyAlignment="1">
      <alignment horizontal="center"/>
    </xf>
    <xf numFmtId="3" fontId="15" fillId="33" borderId="14" xfId="0" applyNumberFormat="1" applyFont="1" applyFill="1" applyBorder="1" applyAlignment="1">
      <alignment horizontal="center" vertical="center"/>
    </xf>
    <xf numFmtId="3" fontId="15" fillId="33" borderId="11" xfId="0" applyNumberFormat="1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769"/>
  <sheetViews>
    <sheetView showZeros="0" tabSelected="1" view="pageBreakPreview" zoomScale="75" zoomScaleNormal="75" zoomScaleSheetLayoutView="75" zoomScalePageLayoutView="0" workbookViewId="0" topLeftCell="A398">
      <selection activeCell="F402" sqref="F402"/>
    </sheetView>
  </sheetViews>
  <sheetFormatPr defaultColWidth="9.00390625" defaultRowHeight="12.75"/>
  <cols>
    <col min="1" max="1" width="8.25390625" style="77" customWidth="1"/>
    <col min="2" max="2" width="46.00390625" style="12" customWidth="1"/>
    <col min="3" max="3" width="7.375" style="12" customWidth="1"/>
    <col min="4" max="4" width="7.75390625" style="12" customWidth="1"/>
    <col min="5" max="5" width="12.00390625" style="13" customWidth="1"/>
    <col min="6" max="6" width="9.125" style="15" customWidth="1"/>
    <col min="7" max="7" width="16.125" style="15" hidden="1" customWidth="1"/>
    <col min="8" max="8" width="17.625" style="15" hidden="1" customWidth="1"/>
    <col min="9" max="9" width="18.75390625" style="15" hidden="1" customWidth="1"/>
    <col min="10" max="10" width="20.375" style="14" hidden="1" customWidth="1"/>
    <col min="11" max="11" width="20.25390625" style="14" hidden="1" customWidth="1"/>
    <col min="12" max="12" width="10.75390625" style="14" hidden="1" customWidth="1"/>
    <col min="13" max="13" width="11.625" style="14" hidden="1" customWidth="1"/>
    <col min="14" max="14" width="9.625" style="15" hidden="1" customWidth="1"/>
    <col min="15" max="15" width="9.25390625" style="25" hidden="1" customWidth="1"/>
    <col min="16" max="16" width="10.25390625" style="25" hidden="1" customWidth="1"/>
    <col min="17" max="17" width="10.125" style="14" hidden="1" customWidth="1"/>
    <col min="18" max="18" width="10.375" style="14" hidden="1" customWidth="1"/>
    <col min="19" max="19" width="13.00390625" style="26" hidden="1" customWidth="1"/>
    <col min="20" max="21" width="9.625" style="25" hidden="1" customWidth="1"/>
    <col min="22" max="22" width="10.375" style="25" hidden="1" customWidth="1"/>
    <col min="23" max="23" width="10.125" style="14" hidden="1" customWidth="1"/>
    <col min="24" max="26" width="7.25390625" style="14" hidden="1" customWidth="1"/>
    <col min="27" max="28" width="7.25390625" style="48" hidden="1" customWidth="1"/>
    <col min="29" max="29" width="15.125" style="48" hidden="1" customWidth="1"/>
    <col min="30" max="30" width="14.75390625" style="48" hidden="1" customWidth="1"/>
    <col min="31" max="31" width="13.625" style="48" hidden="1" customWidth="1"/>
    <col min="32" max="32" width="9.625" style="48" hidden="1" customWidth="1"/>
    <col min="33" max="33" width="13.125" style="48" hidden="1" customWidth="1"/>
    <col min="34" max="34" width="13.25390625" style="48" hidden="1" customWidth="1"/>
    <col min="35" max="35" width="13.75390625" style="48" hidden="1" customWidth="1"/>
    <col min="36" max="36" width="13.125" style="48" hidden="1" customWidth="1"/>
    <col min="37" max="37" width="10.75390625" style="48" hidden="1" customWidth="1"/>
    <col min="38" max="38" width="7.25390625" style="48" hidden="1" customWidth="1"/>
    <col min="39" max="39" width="14.00390625" style="48" hidden="1" customWidth="1"/>
    <col min="40" max="40" width="15.375" style="48" hidden="1" customWidth="1"/>
    <col min="41" max="41" width="12.625" style="48" hidden="1" customWidth="1"/>
    <col min="42" max="42" width="15.75390625" style="50" hidden="1" customWidth="1"/>
    <col min="43" max="43" width="10.375" style="50" hidden="1" customWidth="1"/>
    <col min="44" max="44" width="13.625" style="50" hidden="1" customWidth="1"/>
    <col min="45" max="45" width="17.75390625" style="50" hidden="1" customWidth="1"/>
    <col min="46" max="46" width="16.75390625" style="50" hidden="1" customWidth="1"/>
    <col min="47" max="47" width="17.75390625" style="63" hidden="1" customWidth="1"/>
    <col min="48" max="48" width="14.125" style="63" hidden="1" customWidth="1"/>
    <col min="49" max="49" width="14.875" style="63" hidden="1" customWidth="1"/>
    <col min="50" max="50" width="11.00390625" style="61" hidden="1" customWidth="1"/>
    <col min="51" max="51" width="10.125" style="61" hidden="1" customWidth="1"/>
    <col min="52" max="52" width="9.75390625" style="54" hidden="1" customWidth="1"/>
    <col min="53" max="53" width="9.00390625" style="54" hidden="1" customWidth="1"/>
    <col min="54" max="54" width="15.00390625" style="62" hidden="1" customWidth="1"/>
    <col min="55" max="55" width="12.00390625" style="62" hidden="1" customWidth="1"/>
    <col min="56" max="56" width="8.375" style="62" hidden="1" customWidth="1"/>
    <col min="57" max="57" width="8.00390625" style="51" hidden="1" customWidth="1"/>
    <col min="58" max="58" width="16.00390625" style="62" hidden="1" customWidth="1"/>
    <col min="59" max="59" width="8.625" style="61" hidden="1" customWidth="1"/>
    <col min="60" max="60" width="11.00390625" style="1" hidden="1" customWidth="1"/>
    <col min="61" max="61" width="11.25390625" style="1" hidden="1" customWidth="1"/>
    <col min="62" max="62" width="13.125" style="1" hidden="1" customWidth="1"/>
    <col min="63" max="63" width="14.875" style="1" hidden="1" customWidth="1"/>
    <col min="64" max="64" width="15.625" style="1" hidden="1" customWidth="1"/>
    <col min="65" max="65" width="16.00390625" style="1" hidden="1" customWidth="1"/>
    <col min="66" max="66" width="15.00390625" style="1" hidden="1" customWidth="1"/>
    <col min="67" max="67" width="9.00390625" style="1" hidden="1" customWidth="1"/>
    <col min="68" max="68" width="9.875" style="1" hidden="1" customWidth="1"/>
    <col min="69" max="69" width="10.75390625" style="1" hidden="1" customWidth="1"/>
    <col min="70" max="70" width="15.125" style="1" hidden="1" customWidth="1"/>
    <col min="71" max="71" width="12.625" style="1" hidden="1" customWidth="1"/>
    <col min="72" max="72" width="13.875" style="1" hidden="1" customWidth="1"/>
    <col min="73" max="73" width="11.625" style="1" hidden="1" customWidth="1"/>
    <col min="74" max="74" width="0.12890625" style="1" hidden="1" customWidth="1"/>
    <col min="75" max="75" width="15.875" style="1" customWidth="1"/>
    <col min="76" max="76" width="14.75390625" style="1" customWidth="1"/>
    <col min="77" max="77" width="16.25390625" style="1" customWidth="1"/>
    <col min="78" max="16384" width="9.125" style="1" customWidth="1"/>
  </cols>
  <sheetData>
    <row r="1" spans="20:49" ht="21">
      <c r="T1" s="277" t="s">
        <v>297</v>
      </c>
      <c r="U1" s="277"/>
      <c r="V1" s="277"/>
      <c r="Y1" s="278" t="s">
        <v>306</v>
      </c>
      <c r="Z1" s="278"/>
      <c r="AA1" s="57"/>
      <c r="AC1" s="278" t="s">
        <v>306</v>
      </c>
      <c r="AD1" s="278"/>
      <c r="AH1" s="278" t="s">
        <v>317</v>
      </c>
      <c r="AI1" s="278"/>
      <c r="AJ1" s="278"/>
      <c r="AN1" s="278" t="s">
        <v>322</v>
      </c>
      <c r="AO1" s="278"/>
      <c r="AP1" s="58"/>
      <c r="AQ1" s="59"/>
      <c r="AR1" s="301" t="s">
        <v>347</v>
      </c>
      <c r="AS1" s="301"/>
      <c r="AT1" s="301"/>
      <c r="AU1" s="60"/>
      <c r="AV1" s="60"/>
      <c r="AW1" s="60"/>
    </row>
    <row r="2" spans="1:77" ht="20.2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X2" s="242" t="s">
        <v>317</v>
      </c>
      <c r="BY2" s="242"/>
    </row>
    <row r="3" spans="1:142" ht="20.2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88"/>
      <c r="BV3" s="88"/>
      <c r="BW3" s="88"/>
      <c r="BX3" s="242" t="s">
        <v>270</v>
      </c>
      <c r="BY3" s="242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</row>
    <row r="4" spans="1:77" ht="20.2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X4" s="242" t="s">
        <v>387</v>
      </c>
      <c r="BY4" s="242"/>
    </row>
    <row r="5" spans="1:77" ht="46.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X5" s="242" t="s">
        <v>347</v>
      </c>
      <c r="BY5" s="242"/>
    </row>
    <row r="6" spans="1:77" ht="20.25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X6" s="242" t="s">
        <v>270</v>
      </c>
      <c r="BY6" s="242"/>
    </row>
    <row r="7" spans="1:77" ht="20.25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X7" s="242" t="s">
        <v>388</v>
      </c>
      <c r="BY7" s="242"/>
    </row>
    <row r="8" spans="1:77" ht="50.25" customHeight="1">
      <c r="A8" s="306" t="s">
        <v>389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</row>
    <row r="9" spans="1:77" ht="24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</row>
    <row r="10" spans="1:77" ht="4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</row>
    <row r="11" spans="1:77" ht="35.25" customHeight="1" thickBo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W11" s="87"/>
      <c r="BX11" s="87"/>
      <c r="BY11" s="87"/>
    </row>
    <row r="12" spans="1:77" ht="21" thickBot="1">
      <c r="A12" s="293" t="s">
        <v>25</v>
      </c>
      <c r="B12" s="295" t="s">
        <v>253</v>
      </c>
      <c r="C12" s="288" t="s">
        <v>26</v>
      </c>
      <c r="D12" s="289" t="s">
        <v>27</v>
      </c>
      <c r="E12" s="291" t="s">
        <v>2</v>
      </c>
      <c r="F12" s="286" t="s">
        <v>3</v>
      </c>
      <c r="G12" s="269" t="s">
        <v>96</v>
      </c>
      <c r="H12" s="284" t="s">
        <v>124</v>
      </c>
      <c r="I12" s="285"/>
      <c r="J12" s="255" t="s">
        <v>124</v>
      </c>
      <c r="K12" s="256"/>
      <c r="L12" s="257"/>
      <c r="M12" s="17"/>
      <c r="N12" s="269" t="s">
        <v>213</v>
      </c>
      <c r="O12" s="297" t="s">
        <v>231</v>
      </c>
      <c r="P12" s="255" t="s">
        <v>234</v>
      </c>
      <c r="Q12" s="256"/>
      <c r="R12" s="257"/>
      <c r="S12" s="243" t="s">
        <v>254</v>
      </c>
      <c r="T12" s="276"/>
      <c r="U12" s="276"/>
      <c r="V12" s="244"/>
      <c r="W12" s="304" t="s">
        <v>211</v>
      </c>
      <c r="X12" s="305"/>
      <c r="Y12" s="243" t="s">
        <v>254</v>
      </c>
      <c r="Z12" s="244"/>
      <c r="AA12" s="280" t="s">
        <v>308</v>
      </c>
      <c r="AB12" s="282"/>
      <c r="AC12" s="243" t="s">
        <v>254</v>
      </c>
      <c r="AD12" s="244"/>
      <c r="AE12" s="280" t="s">
        <v>308</v>
      </c>
      <c r="AF12" s="281"/>
      <c r="AG12" s="282"/>
      <c r="AH12" s="243" t="s">
        <v>254</v>
      </c>
      <c r="AI12" s="276"/>
      <c r="AJ12" s="244"/>
      <c r="AK12" s="288" t="s">
        <v>318</v>
      </c>
      <c r="AL12" s="41"/>
      <c r="AM12" s="243" t="s">
        <v>254</v>
      </c>
      <c r="AN12" s="276"/>
      <c r="AO12" s="276"/>
      <c r="AP12" s="276"/>
      <c r="AQ12" s="276"/>
      <c r="AR12" s="276"/>
      <c r="AS12" s="276"/>
      <c r="AT12" s="244"/>
      <c r="AU12" s="85"/>
      <c r="AV12" s="85"/>
      <c r="AW12" s="247" t="s">
        <v>211</v>
      </c>
      <c r="AX12" s="243" t="s">
        <v>254</v>
      </c>
      <c r="AY12" s="244"/>
      <c r="AZ12" s="262" t="s">
        <v>319</v>
      </c>
      <c r="BA12" s="262" t="s">
        <v>359</v>
      </c>
      <c r="BB12" s="243" t="s">
        <v>254</v>
      </c>
      <c r="BC12" s="244"/>
      <c r="BD12" s="243" t="s">
        <v>211</v>
      </c>
      <c r="BE12" s="244"/>
      <c r="BF12" s="243" t="s">
        <v>254</v>
      </c>
      <c r="BG12" s="244"/>
      <c r="BH12" s="243" t="s">
        <v>211</v>
      </c>
      <c r="BI12" s="244"/>
      <c r="BJ12" s="243" t="s">
        <v>254</v>
      </c>
      <c r="BK12" s="244"/>
      <c r="BL12" s="243" t="s">
        <v>211</v>
      </c>
      <c r="BM12" s="244"/>
      <c r="BN12" s="243" t="s">
        <v>254</v>
      </c>
      <c r="BO12" s="244"/>
      <c r="BP12" s="243" t="s">
        <v>211</v>
      </c>
      <c r="BQ12" s="244"/>
      <c r="BR12" s="243" t="s">
        <v>254</v>
      </c>
      <c r="BS12" s="276"/>
      <c r="BT12" s="244"/>
      <c r="BU12" s="243" t="s">
        <v>211</v>
      </c>
      <c r="BV12" s="244"/>
      <c r="BW12" s="243" t="s">
        <v>254</v>
      </c>
      <c r="BX12" s="276"/>
      <c r="BY12" s="244"/>
    </row>
    <row r="13" spans="1:77" ht="21" thickBot="1">
      <c r="A13" s="294"/>
      <c r="B13" s="296"/>
      <c r="C13" s="275"/>
      <c r="D13" s="290"/>
      <c r="E13" s="292"/>
      <c r="F13" s="287"/>
      <c r="G13" s="270"/>
      <c r="H13" s="269" t="s">
        <v>207</v>
      </c>
      <c r="I13" s="265" t="s">
        <v>208</v>
      </c>
      <c r="J13" s="265" t="s">
        <v>211</v>
      </c>
      <c r="K13" s="265" t="s">
        <v>223</v>
      </c>
      <c r="L13" s="265" t="s">
        <v>214</v>
      </c>
      <c r="M13" s="18"/>
      <c r="N13" s="270"/>
      <c r="O13" s="298"/>
      <c r="P13" s="42"/>
      <c r="Q13" s="266">
        <v>2011</v>
      </c>
      <c r="R13" s="266" t="s">
        <v>214</v>
      </c>
      <c r="S13" s="269" t="s">
        <v>211</v>
      </c>
      <c r="T13" s="265">
        <v>2011</v>
      </c>
      <c r="U13" s="299" t="s">
        <v>214</v>
      </c>
      <c r="V13" s="266">
        <v>2012</v>
      </c>
      <c r="W13" s="274">
        <v>2011</v>
      </c>
      <c r="X13" s="274">
        <v>2012</v>
      </c>
      <c r="Y13" s="265">
        <v>2011</v>
      </c>
      <c r="Z13" s="266">
        <v>2012</v>
      </c>
      <c r="AA13" s="273">
        <v>2011</v>
      </c>
      <c r="AB13" s="273">
        <v>2012</v>
      </c>
      <c r="AC13" s="265">
        <v>2011</v>
      </c>
      <c r="AD13" s="265">
        <v>2012</v>
      </c>
      <c r="AE13" s="253">
        <v>2011</v>
      </c>
      <c r="AF13" s="254"/>
      <c r="AG13" s="273">
        <v>2012</v>
      </c>
      <c r="AH13" s="243">
        <v>2011</v>
      </c>
      <c r="AI13" s="244"/>
      <c r="AJ13" s="265">
        <v>2012</v>
      </c>
      <c r="AK13" s="275"/>
      <c r="AL13" s="275" t="s">
        <v>319</v>
      </c>
      <c r="AM13" s="271">
        <v>2011</v>
      </c>
      <c r="AN13" s="272"/>
      <c r="AO13" s="265">
        <v>2012</v>
      </c>
      <c r="AP13" s="267" t="s">
        <v>211</v>
      </c>
      <c r="AQ13" s="64"/>
      <c r="AR13" s="249">
        <v>2012</v>
      </c>
      <c r="AS13" s="250"/>
      <c r="AT13" s="259">
        <v>2013</v>
      </c>
      <c r="AU13" s="86"/>
      <c r="AV13" s="86"/>
      <c r="AW13" s="248"/>
      <c r="AX13" s="259">
        <v>2012</v>
      </c>
      <c r="AY13" s="259">
        <v>2013</v>
      </c>
      <c r="AZ13" s="263"/>
      <c r="BA13" s="263"/>
      <c r="BB13" s="259">
        <v>2012</v>
      </c>
      <c r="BC13" s="259">
        <v>2013</v>
      </c>
      <c r="BD13" s="259">
        <v>2012</v>
      </c>
      <c r="BE13" s="259">
        <v>2013</v>
      </c>
      <c r="BF13" s="259">
        <v>2012</v>
      </c>
      <c r="BG13" s="259">
        <v>2013</v>
      </c>
      <c r="BH13" s="259">
        <v>2012</v>
      </c>
      <c r="BI13" s="259">
        <v>2013</v>
      </c>
      <c r="BJ13" s="259">
        <v>2012</v>
      </c>
      <c r="BK13" s="259">
        <v>2013</v>
      </c>
      <c r="BL13" s="259">
        <v>2012</v>
      </c>
      <c r="BM13" s="259">
        <v>2013</v>
      </c>
      <c r="BN13" s="259">
        <v>2012</v>
      </c>
      <c r="BO13" s="259">
        <v>2013</v>
      </c>
      <c r="BP13" s="249">
        <v>2012</v>
      </c>
      <c r="BQ13" s="259">
        <v>2013</v>
      </c>
      <c r="BR13" s="250">
        <v>2012</v>
      </c>
      <c r="BS13" s="307" t="s">
        <v>214</v>
      </c>
      <c r="BT13" s="259">
        <v>2013</v>
      </c>
      <c r="BU13" s="249">
        <v>2012</v>
      </c>
      <c r="BV13" s="259">
        <v>2013</v>
      </c>
      <c r="BW13" s="250">
        <v>2012</v>
      </c>
      <c r="BX13" s="307" t="s">
        <v>214</v>
      </c>
      <c r="BY13" s="259">
        <v>2013</v>
      </c>
    </row>
    <row r="14" spans="1:77" ht="182.25">
      <c r="A14" s="294"/>
      <c r="B14" s="296"/>
      <c r="C14" s="275"/>
      <c r="D14" s="290"/>
      <c r="E14" s="292"/>
      <c r="F14" s="287"/>
      <c r="G14" s="270"/>
      <c r="H14" s="270"/>
      <c r="I14" s="266"/>
      <c r="J14" s="266"/>
      <c r="K14" s="266"/>
      <c r="L14" s="266"/>
      <c r="M14" s="18"/>
      <c r="N14" s="270"/>
      <c r="O14" s="298"/>
      <c r="P14" s="42"/>
      <c r="Q14" s="266"/>
      <c r="R14" s="266"/>
      <c r="S14" s="270"/>
      <c r="T14" s="279"/>
      <c r="U14" s="300"/>
      <c r="V14" s="266"/>
      <c r="W14" s="279"/>
      <c r="X14" s="274"/>
      <c r="Y14" s="279"/>
      <c r="Z14" s="266"/>
      <c r="AA14" s="279"/>
      <c r="AB14" s="274"/>
      <c r="AC14" s="279"/>
      <c r="AD14" s="266"/>
      <c r="AE14" s="302" t="s">
        <v>315</v>
      </c>
      <c r="AF14" s="273" t="s">
        <v>214</v>
      </c>
      <c r="AG14" s="274"/>
      <c r="AH14" s="269" t="s">
        <v>315</v>
      </c>
      <c r="AI14" s="265" t="s">
        <v>214</v>
      </c>
      <c r="AJ14" s="266"/>
      <c r="AK14" s="275"/>
      <c r="AL14" s="275"/>
      <c r="AM14" s="269" t="s">
        <v>315</v>
      </c>
      <c r="AN14" s="265" t="s">
        <v>214</v>
      </c>
      <c r="AO14" s="266"/>
      <c r="AP14" s="268"/>
      <c r="AQ14" s="65" t="s">
        <v>214</v>
      </c>
      <c r="AR14" s="251"/>
      <c r="AS14" s="252"/>
      <c r="AT14" s="260"/>
      <c r="AU14" s="86"/>
      <c r="AV14" s="86"/>
      <c r="AW14" s="248"/>
      <c r="AX14" s="260"/>
      <c r="AY14" s="260"/>
      <c r="AZ14" s="263"/>
      <c r="BA14" s="263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51"/>
      <c r="BQ14" s="260"/>
      <c r="BR14" s="252"/>
      <c r="BS14" s="308"/>
      <c r="BT14" s="260"/>
      <c r="BU14" s="251"/>
      <c r="BV14" s="260"/>
      <c r="BW14" s="252"/>
      <c r="BX14" s="308"/>
      <c r="BY14" s="260"/>
    </row>
    <row r="15" spans="1:77" ht="20.25">
      <c r="A15" s="294"/>
      <c r="B15" s="296"/>
      <c r="C15" s="275"/>
      <c r="D15" s="290"/>
      <c r="E15" s="292"/>
      <c r="F15" s="287"/>
      <c r="G15" s="270"/>
      <c r="H15" s="270"/>
      <c r="I15" s="266"/>
      <c r="J15" s="266"/>
      <c r="K15" s="266"/>
      <c r="L15" s="266"/>
      <c r="M15" s="18"/>
      <c r="N15" s="270"/>
      <c r="O15" s="298"/>
      <c r="P15" s="42"/>
      <c r="Q15" s="266"/>
      <c r="R15" s="266"/>
      <c r="S15" s="270"/>
      <c r="T15" s="279"/>
      <c r="U15" s="300"/>
      <c r="V15" s="266"/>
      <c r="W15" s="279"/>
      <c r="X15" s="274"/>
      <c r="Y15" s="279"/>
      <c r="Z15" s="266"/>
      <c r="AA15" s="279"/>
      <c r="AB15" s="274"/>
      <c r="AC15" s="279"/>
      <c r="AD15" s="266"/>
      <c r="AE15" s="303"/>
      <c r="AF15" s="274"/>
      <c r="AG15" s="274"/>
      <c r="AH15" s="270"/>
      <c r="AI15" s="266"/>
      <c r="AJ15" s="266"/>
      <c r="AK15" s="275"/>
      <c r="AL15" s="275"/>
      <c r="AM15" s="270"/>
      <c r="AN15" s="266"/>
      <c r="AO15" s="266"/>
      <c r="AP15" s="268"/>
      <c r="AQ15" s="18"/>
      <c r="AR15" s="251"/>
      <c r="AS15" s="252"/>
      <c r="AT15" s="260"/>
      <c r="AU15" s="86"/>
      <c r="AV15" s="86"/>
      <c r="AW15" s="248"/>
      <c r="AX15" s="260"/>
      <c r="AY15" s="260"/>
      <c r="AZ15" s="263"/>
      <c r="BA15" s="263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51"/>
      <c r="BQ15" s="260"/>
      <c r="BR15" s="252"/>
      <c r="BS15" s="308"/>
      <c r="BT15" s="260"/>
      <c r="BU15" s="251"/>
      <c r="BV15" s="260"/>
      <c r="BW15" s="252"/>
      <c r="BX15" s="308"/>
      <c r="BY15" s="260"/>
    </row>
    <row r="16" spans="1:77" ht="20.25">
      <c r="A16" s="294"/>
      <c r="B16" s="296"/>
      <c r="C16" s="275"/>
      <c r="D16" s="290"/>
      <c r="E16" s="292"/>
      <c r="F16" s="287"/>
      <c r="G16" s="270"/>
      <c r="H16" s="270"/>
      <c r="I16" s="266"/>
      <c r="J16" s="266"/>
      <c r="K16" s="266"/>
      <c r="L16" s="266"/>
      <c r="M16" s="18"/>
      <c r="N16" s="270"/>
      <c r="O16" s="298"/>
      <c r="P16" s="42"/>
      <c r="Q16" s="266"/>
      <c r="R16" s="266"/>
      <c r="S16" s="270"/>
      <c r="T16" s="279"/>
      <c r="U16" s="300"/>
      <c r="V16" s="266"/>
      <c r="W16" s="279"/>
      <c r="X16" s="274"/>
      <c r="Y16" s="279"/>
      <c r="Z16" s="266"/>
      <c r="AA16" s="279"/>
      <c r="AB16" s="274"/>
      <c r="AC16" s="279"/>
      <c r="AD16" s="266"/>
      <c r="AE16" s="303"/>
      <c r="AF16" s="274"/>
      <c r="AG16" s="274"/>
      <c r="AH16" s="270"/>
      <c r="AI16" s="266"/>
      <c r="AJ16" s="266"/>
      <c r="AK16" s="275"/>
      <c r="AL16" s="275"/>
      <c r="AM16" s="270"/>
      <c r="AN16" s="266"/>
      <c r="AO16" s="266"/>
      <c r="AP16" s="268"/>
      <c r="AQ16" s="18"/>
      <c r="AR16" s="251"/>
      <c r="AS16" s="252"/>
      <c r="AT16" s="260"/>
      <c r="AU16" s="86"/>
      <c r="AV16" s="86"/>
      <c r="AW16" s="248"/>
      <c r="AX16" s="260"/>
      <c r="AY16" s="260"/>
      <c r="AZ16" s="263"/>
      <c r="BA16" s="263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51"/>
      <c r="BQ16" s="260"/>
      <c r="BR16" s="252"/>
      <c r="BS16" s="308"/>
      <c r="BT16" s="260"/>
      <c r="BU16" s="251"/>
      <c r="BV16" s="260"/>
      <c r="BW16" s="252"/>
      <c r="BX16" s="308"/>
      <c r="BY16" s="260"/>
    </row>
    <row r="17" spans="1:77" s="5" customFormat="1" ht="40.5">
      <c r="A17" s="89">
        <v>900</v>
      </c>
      <c r="B17" s="90" t="s">
        <v>6</v>
      </c>
      <c r="C17" s="91"/>
      <c r="D17" s="91"/>
      <c r="E17" s="92"/>
      <c r="F17" s="93"/>
      <c r="G17" s="94">
        <f aca="true" t="shared" si="0" ref="G17:N17">G18+G28</f>
        <v>88636</v>
      </c>
      <c r="H17" s="94">
        <f t="shared" si="0"/>
        <v>88636</v>
      </c>
      <c r="I17" s="94">
        <f t="shared" si="0"/>
        <v>0</v>
      </c>
      <c r="J17" s="94">
        <f t="shared" si="0"/>
        <v>22695</v>
      </c>
      <c r="K17" s="94">
        <f t="shared" si="0"/>
        <v>111331</v>
      </c>
      <c r="L17" s="94">
        <f t="shared" si="0"/>
        <v>0</v>
      </c>
      <c r="M17" s="94"/>
      <c r="N17" s="94">
        <f t="shared" si="0"/>
        <v>118446</v>
      </c>
      <c r="O17" s="95"/>
      <c r="P17" s="94">
        <f aca="true" t="shared" si="1" ref="P17:V17">P18+P28</f>
        <v>0</v>
      </c>
      <c r="Q17" s="94">
        <f t="shared" si="1"/>
        <v>118446</v>
      </c>
      <c r="R17" s="94">
        <f t="shared" si="1"/>
        <v>0</v>
      </c>
      <c r="S17" s="94">
        <f>S18+S28</f>
        <v>-38671</v>
      </c>
      <c r="T17" s="94">
        <f t="shared" si="1"/>
        <v>79775</v>
      </c>
      <c r="U17" s="94">
        <f t="shared" si="1"/>
        <v>0</v>
      </c>
      <c r="V17" s="94">
        <f t="shared" si="1"/>
        <v>79775</v>
      </c>
      <c r="W17" s="94">
        <f aca="true" t="shared" si="2" ref="W17:AD17">W18+W28</f>
        <v>0</v>
      </c>
      <c r="X17" s="94">
        <f t="shared" si="2"/>
        <v>0</v>
      </c>
      <c r="Y17" s="94">
        <f t="shared" si="2"/>
        <v>79775</v>
      </c>
      <c r="Z17" s="94">
        <f t="shared" si="2"/>
        <v>79775</v>
      </c>
      <c r="AA17" s="94">
        <f t="shared" si="2"/>
        <v>0</v>
      </c>
      <c r="AB17" s="94">
        <f t="shared" si="2"/>
        <v>0</v>
      </c>
      <c r="AC17" s="94">
        <f t="shared" si="2"/>
        <v>79775</v>
      </c>
      <c r="AD17" s="94">
        <f t="shared" si="2"/>
        <v>79775</v>
      </c>
      <c r="AE17" s="94">
        <f>AE18+AE28</f>
        <v>0</v>
      </c>
      <c r="AF17" s="94"/>
      <c r="AG17" s="94">
        <f>AG18+AG28</f>
        <v>0</v>
      </c>
      <c r="AH17" s="94">
        <f>AH18+AH28</f>
        <v>79775</v>
      </c>
      <c r="AI17" s="94"/>
      <c r="AJ17" s="94">
        <f aca="true" t="shared" si="3" ref="AJ17:AO17">AJ18+AJ28</f>
        <v>79775</v>
      </c>
      <c r="AK17" s="94">
        <f t="shared" si="3"/>
        <v>0</v>
      </c>
      <c r="AL17" s="94">
        <f t="shared" si="3"/>
        <v>0</v>
      </c>
      <c r="AM17" s="94">
        <f t="shared" si="3"/>
        <v>79775</v>
      </c>
      <c r="AN17" s="94">
        <f t="shared" si="3"/>
        <v>0</v>
      </c>
      <c r="AO17" s="94">
        <f t="shared" si="3"/>
        <v>79775</v>
      </c>
      <c r="AP17" s="94">
        <f>AP18+AP28+AP25</f>
        <v>25907</v>
      </c>
      <c r="AQ17" s="94">
        <f>AQ18+AQ28+AQ25</f>
        <v>0</v>
      </c>
      <c r="AR17" s="94">
        <f>AR18+AR28+AR25</f>
        <v>105682</v>
      </c>
      <c r="AS17" s="94">
        <f>AS18+AS28+AS25</f>
        <v>0</v>
      </c>
      <c r="AT17" s="94">
        <f>AT18+AT28+AT25</f>
        <v>105682</v>
      </c>
      <c r="AU17" s="96"/>
      <c r="AV17" s="96"/>
      <c r="AW17" s="96"/>
      <c r="AX17" s="94">
        <f>AX18+AX28+AX25</f>
        <v>105682</v>
      </c>
      <c r="AY17" s="94">
        <f>AY18+AY28+AY25</f>
        <v>105682</v>
      </c>
      <c r="AZ17" s="97"/>
      <c r="BA17" s="97"/>
      <c r="BB17" s="94">
        <f aca="true" t="shared" si="4" ref="BB17:BG17">BB18+BB28+BB25</f>
        <v>105682</v>
      </c>
      <c r="BC17" s="94">
        <f t="shared" si="4"/>
        <v>105682</v>
      </c>
      <c r="BD17" s="94">
        <f t="shared" si="4"/>
        <v>0</v>
      </c>
      <c r="BE17" s="94">
        <f t="shared" si="4"/>
        <v>0</v>
      </c>
      <c r="BF17" s="94">
        <f t="shared" si="4"/>
        <v>105682</v>
      </c>
      <c r="BG17" s="94">
        <f t="shared" si="4"/>
        <v>105682</v>
      </c>
      <c r="BH17" s="94">
        <f aca="true" t="shared" si="5" ref="BH17:BO17">BH18+BH28+BH25</f>
        <v>0</v>
      </c>
      <c r="BI17" s="94">
        <f t="shared" si="5"/>
        <v>0</v>
      </c>
      <c r="BJ17" s="94">
        <f t="shared" si="5"/>
        <v>105682</v>
      </c>
      <c r="BK17" s="94">
        <f t="shared" si="5"/>
        <v>105682</v>
      </c>
      <c r="BL17" s="94">
        <f t="shared" si="5"/>
        <v>0</v>
      </c>
      <c r="BM17" s="94">
        <f t="shared" si="5"/>
        <v>0</v>
      </c>
      <c r="BN17" s="94">
        <f t="shared" si="5"/>
        <v>105682</v>
      </c>
      <c r="BO17" s="94">
        <f t="shared" si="5"/>
        <v>105682</v>
      </c>
      <c r="BP17" s="94">
        <f>BP18+BP28+BP25</f>
        <v>0</v>
      </c>
      <c r="BQ17" s="94">
        <f>BQ18+BQ28+BQ25</f>
        <v>0</v>
      </c>
      <c r="BR17" s="94">
        <f>BR18+BR28+BR25</f>
        <v>105682</v>
      </c>
      <c r="BS17" s="94"/>
      <c r="BT17" s="94">
        <f>BT18+BT28+BT25</f>
        <v>105682</v>
      </c>
      <c r="BU17" s="94">
        <f>BU18+BU28+BU25</f>
        <v>0</v>
      </c>
      <c r="BV17" s="94">
        <f>BV18+BV28+BV25</f>
        <v>0</v>
      </c>
      <c r="BW17" s="94">
        <f>BW18+BW28+BW25</f>
        <v>105682</v>
      </c>
      <c r="BX17" s="94"/>
      <c r="BY17" s="94">
        <f>BY18+BY28+BY25</f>
        <v>105682</v>
      </c>
    </row>
    <row r="18" spans="1:77" s="2" customFormat="1" ht="112.5">
      <c r="A18" s="98"/>
      <c r="B18" s="99" t="s">
        <v>34</v>
      </c>
      <c r="C18" s="100" t="s">
        <v>28</v>
      </c>
      <c r="D18" s="100" t="s">
        <v>30</v>
      </c>
      <c r="E18" s="101"/>
      <c r="F18" s="100"/>
      <c r="G18" s="102">
        <f aca="true" t="shared" si="6" ref="G18:L18">G19+G21+G23</f>
        <v>87504</v>
      </c>
      <c r="H18" s="102">
        <f t="shared" si="6"/>
        <v>87504</v>
      </c>
      <c r="I18" s="102">
        <f t="shared" si="6"/>
        <v>0</v>
      </c>
      <c r="J18" s="102">
        <f>J19+J21+J23</f>
        <v>22625</v>
      </c>
      <c r="K18" s="102">
        <f t="shared" si="6"/>
        <v>110129</v>
      </c>
      <c r="L18" s="102">
        <f t="shared" si="6"/>
        <v>0</v>
      </c>
      <c r="M18" s="102"/>
      <c r="N18" s="102">
        <f>N19+N21+N23</f>
        <v>117159</v>
      </c>
      <c r="O18" s="103"/>
      <c r="P18" s="102">
        <f aca="true" t="shared" si="7" ref="P18:V18">P19+P21+P23</f>
        <v>0</v>
      </c>
      <c r="Q18" s="102">
        <f t="shared" si="7"/>
        <v>117159</v>
      </c>
      <c r="R18" s="102">
        <f t="shared" si="7"/>
        <v>0</v>
      </c>
      <c r="S18" s="102">
        <f t="shared" si="7"/>
        <v>-37634</v>
      </c>
      <c r="T18" s="102">
        <f t="shared" si="7"/>
        <v>79525</v>
      </c>
      <c r="U18" s="102">
        <f t="shared" si="7"/>
        <v>0</v>
      </c>
      <c r="V18" s="102">
        <f t="shared" si="7"/>
        <v>79525</v>
      </c>
      <c r="W18" s="102">
        <f aca="true" t="shared" si="8" ref="W18:AD18">W19+W21+W23</f>
        <v>0</v>
      </c>
      <c r="X18" s="102">
        <f t="shared" si="8"/>
        <v>0</v>
      </c>
      <c r="Y18" s="102">
        <f t="shared" si="8"/>
        <v>79525</v>
      </c>
      <c r="Z18" s="102">
        <f t="shared" si="8"/>
        <v>79525</v>
      </c>
      <c r="AA18" s="102">
        <f t="shared" si="8"/>
        <v>0</v>
      </c>
      <c r="AB18" s="102">
        <f t="shared" si="8"/>
        <v>0</v>
      </c>
      <c r="AC18" s="102">
        <f t="shared" si="8"/>
        <v>79525</v>
      </c>
      <c r="AD18" s="102">
        <f t="shared" si="8"/>
        <v>79525</v>
      </c>
      <c r="AE18" s="102">
        <f>AE19+AE21+AE23</f>
        <v>0</v>
      </c>
      <c r="AF18" s="102"/>
      <c r="AG18" s="102">
        <f>AG19+AG21+AG23</f>
        <v>0</v>
      </c>
      <c r="AH18" s="102">
        <f>AH19+AH21+AH23</f>
        <v>79525</v>
      </c>
      <c r="AI18" s="102"/>
      <c r="AJ18" s="102">
        <f aca="true" t="shared" si="9" ref="AJ18:AO18">AJ19+AJ21+AJ23</f>
        <v>79525</v>
      </c>
      <c r="AK18" s="102">
        <f t="shared" si="9"/>
        <v>0</v>
      </c>
      <c r="AL18" s="102">
        <f t="shared" si="9"/>
        <v>0</v>
      </c>
      <c r="AM18" s="102">
        <f t="shared" si="9"/>
        <v>79525</v>
      </c>
      <c r="AN18" s="102">
        <f t="shared" si="9"/>
        <v>0</v>
      </c>
      <c r="AO18" s="102">
        <f t="shared" si="9"/>
        <v>79525</v>
      </c>
      <c r="AP18" s="102">
        <f>AP19+AP21+AP23</f>
        <v>-6582</v>
      </c>
      <c r="AQ18" s="102">
        <f>AQ19+AQ21+AQ23</f>
        <v>0</v>
      </c>
      <c r="AR18" s="102">
        <f>AR19+AR21+AR23</f>
        <v>72943</v>
      </c>
      <c r="AS18" s="102">
        <f>AS19+AS21+AS23</f>
        <v>0</v>
      </c>
      <c r="AT18" s="102">
        <f>AT19+AT21+AT23</f>
        <v>72943</v>
      </c>
      <c r="AU18" s="96"/>
      <c r="AV18" s="96"/>
      <c r="AW18" s="96"/>
      <c r="AX18" s="102">
        <f>AX19+AX21+AX23</f>
        <v>72943</v>
      </c>
      <c r="AY18" s="102">
        <f>AY19+AY21+AY23</f>
        <v>72943</v>
      </c>
      <c r="AZ18" s="97"/>
      <c r="BA18" s="97"/>
      <c r="BB18" s="102">
        <f aca="true" t="shared" si="10" ref="BB18:BG18">BB19+BB21+BB23</f>
        <v>72943</v>
      </c>
      <c r="BC18" s="102">
        <f t="shared" si="10"/>
        <v>72943</v>
      </c>
      <c r="BD18" s="102">
        <f t="shared" si="10"/>
        <v>0</v>
      </c>
      <c r="BE18" s="102">
        <f t="shared" si="10"/>
        <v>0</v>
      </c>
      <c r="BF18" s="102">
        <f t="shared" si="10"/>
        <v>72943</v>
      </c>
      <c r="BG18" s="102">
        <f t="shared" si="10"/>
        <v>72943</v>
      </c>
      <c r="BH18" s="102">
        <f aca="true" t="shared" si="11" ref="BH18:BO18">BH19+BH21+BH23</f>
        <v>0</v>
      </c>
      <c r="BI18" s="102">
        <f t="shared" si="11"/>
        <v>0</v>
      </c>
      <c r="BJ18" s="102">
        <f t="shared" si="11"/>
        <v>72943</v>
      </c>
      <c r="BK18" s="102">
        <f t="shared" si="11"/>
        <v>72943</v>
      </c>
      <c r="BL18" s="102">
        <f t="shared" si="11"/>
        <v>0</v>
      </c>
      <c r="BM18" s="102">
        <f t="shared" si="11"/>
        <v>0</v>
      </c>
      <c r="BN18" s="102">
        <f t="shared" si="11"/>
        <v>72943</v>
      </c>
      <c r="BO18" s="102">
        <f t="shared" si="11"/>
        <v>72943</v>
      </c>
      <c r="BP18" s="102">
        <f>BP19+BP21+BP23</f>
        <v>0</v>
      </c>
      <c r="BQ18" s="102">
        <f>BQ19+BQ21+BQ23</f>
        <v>0</v>
      </c>
      <c r="BR18" s="102">
        <f>BR19+BR21+BR23</f>
        <v>72943</v>
      </c>
      <c r="BS18" s="102"/>
      <c r="BT18" s="102">
        <f>BT19+BT21+BT23</f>
        <v>72943</v>
      </c>
      <c r="BU18" s="102">
        <f>BU19+BU21+BU23</f>
        <v>0</v>
      </c>
      <c r="BV18" s="102">
        <f>BV19+BV21+BV23</f>
        <v>0</v>
      </c>
      <c r="BW18" s="102">
        <f>BW19+BW21+BW23</f>
        <v>72943</v>
      </c>
      <c r="BX18" s="102"/>
      <c r="BY18" s="102">
        <f>BY19+BY21+BY23</f>
        <v>72943</v>
      </c>
    </row>
    <row r="19" spans="1:77" ht="82.5">
      <c r="A19" s="104"/>
      <c r="B19" s="105" t="s">
        <v>32</v>
      </c>
      <c r="C19" s="106" t="s">
        <v>28</v>
      </c>
      <c r="D19" s="106" t="s">
        <v>30</v>
      </c>
      <c r="E19" s="107" t="s">
        <v>110</v>
      </c>
      <c r="F19" s="106"/>
      <c r="G19" s="108">
        <f aca="true" t="shared" si="12" ref="G19:AT19">G20</f>
        <v>85663</v>
      </c>
      <c r="H19" s="108">
        <f t="shared" si="12"/>
        <v>85663</v>
      </c>
      <c r="I19" s="108">
        <f t="shared" si="12"/>
        <v>0</v>
      </c>
      <c r="J19" s="108">
        <f t="shared" si="12"/>
        <v>21771</v>
      </c>
      <c r="K19" s="108">
        <f t="shared" si="12"/>
        <v>107434</v>
      </c>
      <c r="L19" s="108">
        <f t="shared" si="12"/>
        <v>0</v>
      </c>
      <c r="M19" s="108"/>
      <c r="N19" s="108">
        <f t="shared" si="12"/>
        <v>114272</v>
      </c>
      <c r="O19" s="109"/>
      <c r="P19" s="108">
        <f t="shared" si="12"/>
        <v>0</v>
      </c>
      <c r="Q19" s="108">
        <f t="shared" si="12"/>
        <v>114272</v>
      </c>
      <c r="R19" s="108">
        <f t="shared" si="12"/>
        <v>0</v>
      </c>
      <c r="S19" s="108">
        <f t="shared" si="12"/>
        <v>-36818</v>
      </c>
      <c r="T19" s="108">
        <f t="shared" si="12"/>
        <v>77454</v>
      </c>
      <c r="U19" s="108">
        <f t="shared" si="12"/>
        <v>0</v>
      </c>
      <c r="V19" s="108">
        <f t="shared" si="12"/>
        <v>77454</v>
      </c>
      <c r="W19" s="108">
        <f t="shared" si="12"/>
        <v>0</v>
      </c>
      <c r="X19" s="108">
        <f t="shared" si="12"/>
        <v>0</v>
      </c>
      <c r="Y19" s="108">
        <f t="shared" si="12"/>
        <v>77454</v>
      </c>
      <c r="Z19" s="108">
        <f t="shared" si="12"/>
        <v>77454</v>
      </c>
      <c r="AA19" s="108">
        <f t="shared" si="12"/>
        <v>0</v>
      </c>
      <c r="AB19" s="108">
        <f t="shared" si="12"/>
        <v>0</v>
      </c>
      <c r="AC19" s="108">
        <f t="shared" si="12"/>
        <v>77454</v>
      </c>
      <c r="AD19" s="108">
        <f t="shared" si="12"/>
        <v>77454</v>
      </c>
      <c r="AE19" s="108">
        <f t="shared" si="12"/>
        <v>0</v>
      </c>
      <c r="AF19" s="108"/>
      <c r="AG19" s="108">
        <f t="shared" si="12"/>
        <v>0</v>
      </c>
      <c r="AH19" s="108">
        <f t="shared" si="12"/>
        <v>77454</v>
      </c>
      <c r="AI19" s="108"/>
      <c r="AJ19" s="108">
        <f t="shared" si="12"/>
        <v>77454</v>
      </c>
      <c r="AK19" s="108">
        <f t="shared" si="12"/>
        <v>0</v>
      </c>
      <c r="AL19" s="108">
        <f t="shared" si="12"/>
        <v>0</v>
      </c>
      <c r="AM19" s="108">
        <f t="shared" si="12"/>
        <v>77454</v>
      </c>
      <c r="AN19" s="108">
        <f t="shared" si="12"/>
        <v>0</v>
      </c>
      <c r="AO19" s="108">
        <f t="shared" si="12"/>
        <v>77454</v>
      </c>
      <c r="AP19" s="108">
        <f t="shared" si="12"/>
        <v>-6616</v>
      </c>
      <c r="AQ19" s="108">
        <f t="shared" si="12"/>
        <v>0</v>
      </c>
      <c r="AR19" s="108">
        <f t="shared" si="12"/>
        <v>70838</v>
      </c>
      <c r="AS19" s="108">
        <f t="shared" si="12"/>
        <v>0</v>
      </c>
      <c r="AT19" s="108">
        <f t="shared" si="12"/>
        <v>70838</v>
      </c>
      <c r="AU19" s="96"/>
      <c r="AV19" s="96"/>
      <c r="AW19" s="96"/>
      <c r="AX19" s="108">
        <f>AX20</f>
        <v>70838</v>
      </c>
      <c r="AY19" s="108">
        <f>AY20</f>
        <v>70838</v>
      </c>
      <c r="AZ19" s="97"/>
      <c r="BA19" s="97"/>
      <c r="BB19" s="108">
        <f aca="true" t="shared" si="13" ref="BB19:BY19">BB20</f>
        <v>70838</v>
      </c>
      <c r="BC19" s="108">
        <f t="shared" si="13"/>
        <v>70838</v>
      </c>
      <c r="BD19" s="108">
        <f t="shared" si="13"/>
        <v>0</v>
      </c>
      <c r="BE19" s="108">
        <f t="shared" si="13"/>
        <v>0</v>
      </c>
      <c r="BF19" s="108">
        <f t="shared" si="13"/>
        <v>70838</v>
      </c>
      <c r="BG19" s="108">
        <f t="shared" si="13"/>
        <v>70838</v>
      </c>
      <c r="BH19" s="108">
        <f t="shared" si="13"/>
        <v>0</v>
      </c>
      <c r="BI19" s="108">
        <f t="shared" si="13"/>
        <v>0</v>
      </c>
      <c r="BJ19" s="108">
        <f t="shared" si="13"/>
        <v>70838</v>
      </c>
      <c r="BK19" s="108">
        <f t="shared" si="13"/>
        <v>70838</v>
      </c>
      <c r="BL19" s="108">
        <f t="shared" si="13"/>
        <v>0</v>
      </c>
      <c r="BM19" s="108">
        <f t="shared" si="13"/>
        <v>0</v>
      </c>
      <c r="BN19" s="108">
        <f t="shared" si="13"/>
        <v>70838</v>
      </c>
      <c r="BO19" s="108">
        <f t="shared" si="13"/>
        <v>70838</v>
      </c>
      <c r="BP19" s="108">
        <f t="shared" si="13"/>
        <v>0</v>
      </c>
      <c r="BQ19" s="108">
        <f t="shared" si="13"/>
        <v>0</v>
      </c>
      <c r="BR19" s="108">
        <f t="shared" si="13"/>
        <v>70838</v>
      </c>
      <c r="BS19" s="108"/>
      <c r="BT19" s="108">
        <f t="shared" si="13"/>
        <v>70838</v>
      </c>
      <c r="BU19" s="108">
        <f t="shared" si="13"/>
        <v>0</v>
      </c>
      <c r="BV19" s="108">
        <f t="shared" si="13"/>
        <v>0</v>
      </c>
      <c r="BW19" s="108">
        <f t="shared" si="13"/>
        <v>70838</v>
      </c>
      <c r="BX19" s="108"/>
      <c r="BY19" s="108">
        <f t="shared" si="13"/>
        <v>70838</v>
      </c>
    </row>
    <row r="20" spans="1:77" ht="33">
      <c r="A20" s="110"/>
      <c r="B20" s="105" t="s">
        <v>35</v>
      </c>
      <c r="C20" s="106" t="s">
        <v>28</v>
      </c>
      <c r="D20" s="106" t="s">
        <v>30</v>
      </c>
      <c r="E20" s="111" t="s">
        <v>110</v>
      </c>
      <c r="F20" s="106" t="s">
        <v>36</v>
      </c>
      <c r="G20" s="112">
        <f>H20+I20</f>
        <v>85663</v>
      </c>
      <c r="H20" s="112">
        <f>73459+12204</f>
        <v>85663</v>
      </c>
      <c r="I20" s="112"/>
      <c r="J20" s="112">
        <f>K20-G20</f>
        <v>21771</v>
      </c>
      <c r="K20" s="112">
        <v>107434</v>
      </c>
      <c r="L20" s="112"/>
      <c r="M20" s="112"/>
      <c r="N20" s="112">
        <v>114272</v>
      </c>
      <c r="O20" s="109"/>
      <c r="P20" s="112"/>
      <c r="Q20" s="112">
        <f>P20+N20</f>
        <v>114272</v>
      </c>
      <c r="R20" s="112">
        <f>O20</f>
        <v>0</v>
      </c>
      <c r="S20" s="112">
        <f>T20-Q20</f>
        <v>-36818</v>
      </c>
      <c r="T20" s="112">
        <v>77454</v>
      </c>
      <c r="U20" s="112">
        <f>R20</f>
        <v>0</v>
      </c>
      <c r="V20" s="112">
        <v>77454</v>
      </c>
      <c r="W20" s="112"/>
      <c r="X20" s="112"/>
      <c r="Y20" s="112">
        <f>W20+T20</f>
        <v>77454</v>
      </c>
      <c r="Z20" s="112">
        <f>X20+V20</f>
        <v>77454</v>
      </c>
      <c r="AA20" s="112"/>
      <c r="AB20" s="112"/>
      <c r="AC20" s="112">
        <f>AA20+Y20</f>
        <v>77454</v>
      </c>
      <c r="AD20" s="112">
        <f>AB20+Z20</f>
        <v>77454</v>
      </c>
      <c r="AE20" s="112"/>
      <c r="AF20" s="112"/>
      <c r="AG20" s="112"/>
      <c r="AH20" s="112">
        <f>AE20+AC20</f>
        <v>77454</v>
      </c>
      <c r="AI20" s="112"/>
      <c r="AJ20" s="112">
        <f>AG20+AD20</f>
        <v>77454</v>
      </c>
      <c r="AK20" s="113"/>
      <c r="AL20" s="113"/>
      <c r="AM20" s="112">
        <f>AK20+AH20</f>
        <v>77454</v>
      </c>
      <c r="AN20" s="112">
        <f>AI20</f>
        <v>0</v>
      </c>
      <c r="AO20" s="112">
        <f>AJ20</f>
        <v>77454</v>
      </c>
      <c r="AP20" s="112">
        <f>AR20-AO20</f>
        <v>-6616</v>
      </c>
      <c r="AQ20" s="112"/>
      <c r="AR20" s="112">
        <v>70838</v>
      </c>
      <c r="AS20" s="112">
        <f>AQ20</f>
        <v>0</v>
      </c>
      <c r="AT20" s="112">
        <v>70838</v>
      </c>
      <c r="AU20" s="96"/>
      <c r="AV20" s="96"/>
      <c r="AW20" s="96"/>
      <c r="AX20" s="112">
        <v>70838</v>
      </c>
      <c r="AY20" s="112">
        <v>70838</v>
      </c>
      <c r="AZ20" s="97"/>
      <c r="BA20" s="97"/>
      <c r="BB20" s="112">
        <v>70838</v>
      </c>
      <c r="BC20" s="112">
        <v>70838</v>
      </c>
      <c r="BD20" s="114"/>
      <c r="BE20" s="115"/>
      <c r="BF20" s="97">
        <f>BD20+BB20</f>
        <v>70838</v>
      </c>
      <c r="BG20" s="97">
        <f>BE20+BC20</f>
        <v>70838</v>
      </c>
      <c r="BH20" s="114"/>
      <c r="BI20" s="115"/>
      <c r="BJ20" s="97">
        <f>BH20+BF20</f>
        <v>70838</v>
      </c>
      <c r="BK20" s="97">
        <f>BI20+BG20</f>
        <v>70838</v>
      </c>
      <c r="BL20" s="114"/>
      <c r="BM20" s="115"/>
      <c r="BN20" s="97">
        <f>BL20+BJ20</f>
        <v>70838</v>
      </c>
      <c r="BO20" s="97">
        <f>BM20+BK20</f>
        <v>70838</v>
      </c>
      <c r="BP20" s="116"/>
      <c r="BQ20" s="116"/>
      <c r="BR20" s="108">
        <f>BN20+BP20</f>
        <v>70838</v>
      </c>
      <c r="BS20" s="108"/>
      <c r="BT20" s="108">
        <f>BO20+BQ20</f>
        <v>70838</v>
      </c>
      <c r="BU20" s="116"/>
      <c r="BV20" s="116"/>
      <c r="BW20" s="108">
        <f>BR20+BU20</f>
        <v>70838</v>
      </c>
      <c r="BX20" s="108"/>
      <c r="BY20" s="108">
        <f>BT20+BV20</f>
        <v>70838</v>
      </c>
    </row>
    <row r="21" spans="1:77" ht="42" customHeight="1">
      <c r="A21" s="104"/>
      <c r="B21" s="105" t="s">
        <v>7</v>
      </c>
      <c r="C21" s="106" t="s">
        <v>28</v>
      </c>
      <c r="D21" s="106" t="s">
        <v>30</v>
      </c>
      <c r="E21" s="107" t="s">
        <v>110</v>
      </c>
      <c r="F21" s="106"/>
      <c r="G21" s="112">
        <f aca="true" t="shared" si="14" ref="G21:AT21">G22</f>
        <v>681</v>
      </c>
      <c r="H21" s="112">
        <f t="shared" si="14"/>
        <v>681</v>
      </c>
      <c r="I21" s="112">
        <f t="shared" si="14"/>
        <v>0</v>
      </c>
      <c r="J21" s="112">
        <f t="shared" si="14"/>
        <v>357</v>
      </c>
      <c r="K21" s="112">
        <f t="shared" si="14"/>
        <v>1038</v>
      </c>
      <c r="L21" s="112">
        <f t="shared" si="14"/>
        <v>0</v>
      </c>
      <c r="M21" s="112"/>
      <c r="N21" s="112">
        <f t="shared" si="14"/>
        <v>1112</v>
      </c>
      <c r="O21" s="112">
        <f t="shared" si="14"/>
        <v>0</v>
      </c>
      <c r="P21" s="112">
        <f t="shared" si="14"/>
        <v>0</v>
      </c>
      <c r="Q21" s="112">
        <f t="shared" si="14"/>
        <v>1112</v>
      </c>
      <c r="R21" s="112">
        <f t="shared" si="14"/>
        <v>0</v>
      </c>
      <c r="S21" s="112">
        <f t="shared" si="14"/>
        <v>-371</v>
      </c>
      <c r="T21" s="112">
        <f t="shared" si="14"/>
        <v>741</v>
      </c>
      <c r="U21" s="112">
        <f t="shared" si="14"/>
        <v>0</v>
      </c>
      <c r="V21" s="112">
        <f t="shared" si="14"/>
        <v>741</v>
      </c>
      <c r="W21" s="112">
        <f t="shared" si="14"/>
        <v>0</v>
      </c>
      <c r="X21" s="112">
        <f t="shared" si="14"/>
        <v>0</v>
      </c>
      <c r="Y21" s="112">
        <f t="shared" si="14"/>
        <v>741</v>
      </c>
      <c r="Z21" s="112">
        <f t="shared" si="14"/>
        <v>741</v>
      </c>
      <c r="AA21" s="112">
        <f t="shared" si="14"/>
        <v>0</v>
      </c>
      <c r="AB21" s="112">
        <f t="shared" si="14"/>
        <v>0</v>
      </c>
      <c r="AC21" s="112">
        <f t="shared" si="14"/>
        <v>741</v>
      </c>
      <c r="AD21" s="112">
        <f t="shared" si="14"/>
        <v>741</v>
      </c>
      <c r="AE21" s="112">
        <f t="shared" si="14"/>
        <v>0</v>
      </c>
      <c r="AF21" s="112"/>
      <c r="AG21" s="112">
        <f t="shared" si="14"/>
        <v>0</v>
      </c>
      <c r="AH21" s="112">
        <f t="shared" si="14"/>
        <v>741</v>
      </c>
      <c r="AI21" s="112"/>
      <c r="AJ21" s="112">
        <f t="shared" si="14"/>
        <v>741</v>
      </c>
      <c r="AK21" s="112">
        <f t="shared" si="14"/>
        <v>0</v>
      </c>
      <c r="AL21" s="112">
        <f t="shared" si="14"/>
        <v>0</v>
      </c>
      <c r="AM21" s="112">
        <f t="shared" si="14"/>
        <v>741</v>
      </c>
      <c r="AN21" s="112">
        <f t="shared" si="14"/>
        <v>0</v>
      </c>
      <c r="AO21" s="112">
        <f t="shared" si="14"/>
        <v>741</v>
      </c>
      <c r="AP21" s="112">
        <f t="shared" si="14"/>
        <v>11</v>
      </c>
      <c r="AQ21" s="112">
        <f t="shared" si="14"/>
        <v>0</v>
      </c>
      <c r="AR21" s="112">
        <f t="shared" si="14"/>
        <v>752</v>
      </c>
      <c r="AS21" s="112">
        <f t="shared" si="14"/>
        <v>0</v>
      </c>
      <c r="AT21" s="112">
        <f t="shared" si="14"/>
        <v>752</v>
      </c>
      <c r="AU21" s="96"/>
      <c r="AV21" s="96"/>
      <c r="AW21" s="96"/>
      <c r="AX21" s="112">
        <f>AX22</f>
        <v>752</v>
      </c>
      <c r="AY21" s="112">
        <f>AY22</f>
        <v>752</v>
      </c>
      <c r="AZ21" s="97"/>
      <c r="BA21" s="97"/>
      <c r="BB21" s="112">
        <f aca="true" t="shared" si="15" ref="BB21:BY21">BB22</f>
        <v>752</v>
      </c>
      <c r="BC21" s="112">
        <f t="shared" si="15"/>
        <v>752</v>
      </c>
      <c r="BD21" s="112">
        <f t="shared" si="15"/>
        <v>0</v>
      </c>
      <c r="BE21" s="112">
        <f t="shared" si="15"/>
        <v>0</v>
      </c>
      <c r="BF21" s="112">
        <f t="shared" si="15"/>
        <v>752</v>
      </c>
      <c r="BG21" s="112">
        <f t="shared" si="15"/>
        <v>752</v>
      </c>
      <c r="BH21" s="112">
        <f t="shared" si="15"/>
        <v>0</v>
      </c>
      <c r="BI21" s="112">
        <f t="shared" si="15"/>
        <v>0</v>
      </c>
      <c r="BJ21" s="112">
        <f t="shared" si="15"/>
        <v>752</v>
      </c>
      <c r="BK21" s="112">
        <f t="shared" si="15"/>
        <v>752</v>
      </c>
      <c r="BL21" s="112">
        <f t="shared" si="15"/>
        <v>0</v>
      </c>
      <c r="BM21" s="112">
        <f t="shared" si="15"/>
        <v>0</v>
      </c>
      <c r="BN21" s="112">
        <f t="shared" si="15"/>
        <v>752</v>
      </c>
      <c r="BO21" s="112">
        <f t="shared" si="15"/>
        <v>752</v>
      </c>
      <c r="BP21" s="112">
        <f t="shared" si="15"/>
        <v>0</v>
      </c>
      <c r="BQ21" s="112">
        <f t="shared" si="15"/>
        <v>0</v>
      </c>
      <c r="BR21" s="112">
        <f t="shared" si="15"/>
        <v>752</v>
      </c>
      <c r="BS21" s="112"/>
      <c r="BT21" s="112">
        <f t="shared" si="15"/>
        <v>752</v>
      </c>
      <c r="BU21" s="112">
        <f t="shared" si="15"/>
        <v>0</v>
      </c>
      <c r="BV21" s="112">
        <f t="shared" si="15"/>
        <v>0</v>
      </c>
      <c r="BW21" s="112">
        <f t="shared" si="15"/>
        <v>752</v>
      </c>
      <c r="BX21" s="112"/>
      <c r="BY21" s="112">
        <f t="shared" si="15"/>
        <v>752</v>
      </c>
    </row>
    <row r="22" spans="1:77" ht="36.75" customHeight="1">
      <c r="A22" s="110"/>
      <c r="B22" s="105" t="s">
        <v>35</v>
      </c>
      <c r="C22" s="106" t="s">
        <v>28</v>
      </c>
      <c r="D22" s="106" t="s">
        <v>30</v>
      </c>
      <c r="E22" s="107" t="s">
        <v>110</v>
      </c>
      <c r="F22" s="106" t="s">
        <v>36</v>
      </c>
      <c r="G22" s="112">
        <f>H22+I22</f>
        <v>681</v>
      </c>
      <c r="H22" s="112">
        <f>1030-349</f>
        <v>681</v>
      </c>
      <c r="I22" s="112"/>
      <c r="J22" s="112">
        <f>K22-G22</f>
        <v>357</v>
      </c>
      <c r="K22" s="112">
        <v>1038</v>
      </c>
      <c r="L22" s="112"/>
      <c r="M22" s="112"/>
      <c r="N22" s="112">
        <v>1112</v>
      </c>
      <c r="O22" s="109"/>
      <c r="P22" s="112"/>
      <c r="Q22" s="112">
        <f>P22+N22</f>
        <v>1112</v>
      </c>
      <c r="R22" s="112">
        <f>O22</f>
        <v>0</v>
      </c>
      <c r="S22" s="112">
        <f>T22-Q22</f>
        <v>-371</v>
      </c>
      <c r="T22" s="112">
        <v>741</v>
      </c>
      <c r="U22" s="112">
        <f>R22</f>
        <v>0</v>
      </c>
      <c r="V22" s="112">
        <v>741</v>
      </c>
      <c r="W22" s="112"/>
      <c r="X22" s="112"/>
      <c r="Y22" s="112">
        <f>W22+T22</f>
        <v>741</v>
      </c>
      <c r="Z22" s="112">
        <f>X22+V22</f>
        <v>741</v>
      </c>
      <c r="AA22" s="112"/>
      <c r="AB22" s="112"/>
      <c r="AC22" s="112">
        <f>AA22+Y22</f>
        <v>741</v>
      </c>
      <c r="AD22" s="112">
        <f>AB22+Z22</f>
        <v>741</v>
      </c>
      <c r="AE22" s="112"/>
      <c r="AF22" s="112"/>
      <c r="AG22" s="112"/>
      <c r="AH22" s="112">
        <f>AE22+AC22</f>
        <v>741</v>
      </c>
      <c r="AI22" s="112"/>
      <c r="AJ22" s="112">
        <f>AG22+AD22</f>
        <v>741</v>
      </c>
      <c r="AK22" s="113"/>
      <c r="AL22" s="113"/>
      <c r="AM22" s="112">
        <f>AK22+AH22</f>
        <v>741</v>
      </c>
      <c r="AN22" s="112">
        <f>AI22</f>
        <v>0</v>
      </c>
      <c r="AO22" s="112">
        <f>AJ22</f>
        <v>741</v>
      </c>
      <c r="AP22" s="112">
        <f>AR22-AO22</f>
        <v>11</v>
      </c>
      <c r="AQ22" s="112"/>
      <c r="AR22" s="112">
        <v>752</v>
      </c>
      <c r="AS22" s="112"/>
      <c r="AT22" s="112">
        <v>752</v>
      </c>
      <c r="AU22" s="96"/>
      <c r="AV22" s="96"/>
      <c r="AW22" s="96"/>
      <c r="AX22" s="112">
        <v>752</v>
      </c>
      <c r="AY22" s="112">
        <v>752</v>
      </c>
      <c r="AZ22" s="97"/>
      <c r="BA22" s="97"/>
      <c r="BB22" s="112">
        <v>752</v>
      </c>
      <c r="BC22" s="112">
        <v>752</v>
      </c>
      <c r="BD22" s="114"/>
      <c r="BE22" s="115"/>
      <c r="BF22" s="97">
        <f>BD22+BB22</f>
        <v>752</v>
      </c>
      <c r="BG22" s="97">
        <f>BE22+BC22</f>
        <v>752</v>
      </c>
      <c r="BH22" s="114"/>
      <c r="BI22" s="115"/>
      <c r="BJ22" s="97">
        <f>BH22+BF22</f>
        <v>752</v>
      </c>
      <c r="BK22" s="97">
        <f>BI22+BG22</f>
        <v>752</v>
      </c>
      <c r="BL22" s="114"/>
      <c r="BM22" s="115"/>
      <c r="BN22" s="97">
        <f>BL22+BJ22</f>
        <v>752</v>
      </c>
      <c r="BO22" s="97">
        <f>BM22+BK22</f>
        <v>752</v>
      </c>
      <c r="BP22" s="116"/>
      <c r="BQ22" s="116"/>
      <c r="BR22" s="108">
        <f>BN22+BP22</f>
        <v>752</v>
      </c>
      <c r="BS22" s="108"/>
      <c r="BT22" s="108">
        <f>BO22+BQ22</f>
        <v>752</v>
      </c>
      <c r="BU22" s="116"/>
      <c r="BV22" s="116"/>
      <c r="BW22" s="108">
        <f>BR22+BU22</f>
        <v>752</v>
      </c>
      <c r="BX22" s="108"/>
      <c r="BY22" s="108">
        <f>BT22+BV22</f>
        <v>752</v>
      </c>
    </row>
    <row r="23" spans="1:77" ht="39.75" customHeight="1">
      <c r="A23" s="110"/>
      <c r="B23" s="105" t="s">
        <v>8</v>
      </c>
      <c r="C23" s="106" t="s">
        <v>28</v>
      </c>
      <c r="D23" s="106" t="s">
        <v>30</v>
      </c>
      <c r="E23" s="107" t="s">
        <v>110</v>
      </c>
      <c r="F23" s="106"/>
      <c r="G23" s="112">
        <f aca="true" t="shared" si="16" ref="G23:AT23">G24</f>
        <v>1160</v>
      </c>
      <c r="H23" s="112">
        <f t="shared" si="16"/>
        <v>1160</v>
      </c>
      <c r="I23" s="112">
        <f t="shared" si="16"/>
        <v>0</v>
      </c>
      <c r="J23" s="112">
        <f t="shared" si="16"/>
        <v>497</v>
      </c>
      <c r="K23" s="112">
        <f t="shared" si="16"/>
        <v>1657</v>
      </c>
      <c r="L23" s="112">
        <f t="shared" si="16"/>
        <v>0</v>
      </c>
      <c r="M23" s="112"/>
      <c r="N23" s="112">
        <f t="shared" si="16"/>
        <v>1775</v>
      </c>
      <c r="O23" s="112">
        <f t="shared" si="16"/>
        <v>0</v>
      </c>
      <c r="P23" s="112">
        <f t="shared" si="16"/>
        <v>0</v>
      </c>
      <c r="Q23" s="112">
        <f t="shared" si="16"/>
        <v>1775</v>
      </c>
      <c r="R23" s="112">
        <f t="shared" si="16"/>
        <v>0</v>
      </c>
      <c r="S23" s="112">
        <f t="shared" si="16"/>
        <v>-445</v>
      </c>
      <c r="T23" s="112">
        <f t="shared" si="16"/>
        <v>1330</v>
      </c>
      <c r="U23" s="112">
        <f t="shared" si="16"/>
        <v>0</v>
      </c>
      <c r="V23" s="112">
        <f t="shared" si="16"/>
        <v>1330</v>
      </c>
      <c r="W23" s="112">
        <f t="shared" si="16"/>
        <v>0</v>
      </c>
      <c r="X23" s="112">
        <f t="shared" si="16"/>
        <v>0</v>
      </c>
      <c r="Y23" s="112">
        <f t="shared" si="16"/>
        <v>1330</v>
      </c>
      <c r="Z23" s="112">
        <f t="shared" si="16"/>
        <v>1330</v>
      </c>
      <c r="AA23" s="112">
        <f t="shared" si="16"/>
        <v>0</v>
      </c>
      <c r="AB23" s="112">
        <f t="shared" si="16"/>
        <v>0</v>
      </c>
      <c r="AC23" s="112">
        <f t="shared" si="16"/>
        <v>1330</v>
      </c>
      <c r="AD23" s="112">
        <f t="shared" si="16"/>
        <v>1330</v>
      </c>
      <c r="AE23" s="112">
        <f t="shared" si="16"/>
        <v>0</v>
      </c>
      <c r="AF23" s="112"/>
      <c r="AG23" s="112">
        <f t="shared" si="16"/>
        <v>0</v>
      </c>
      <c r="AH23" s="112">
        <f t="shared" si="16"/>
        <v>1330</v>
      </c>
      <c r="AI23" s="112"/>
      <c r="AJ23" s="112">
        <f t="shared" si="16"/>
        <v>1330</v>
      </c>
      <c r="AK23" s="112">
        <f t="shared" si="16"/>
        <v>0</v>
      </c>
      <c r="AL23" s="112">
        <f t="shared" si="16"/>
        <v>0</v>
      </c>
      <c r="AM23" s="112">
        <f t="shared" si="16"/>
        <v>1330</v>
      </c>
      <c r="AN23" s="112">
        <f t="shared" si="16"/>
        <v>0</v>
      </c>
      <c r="AO23" s="112">
        <f t="shared" si="16"/>
        <v>1330</v>
      </c>
      <c r="AP23" s="112">
        <f t="shared" si="16"/>
        <v>23</v>
      </c>
      <c r="AQ23" s="112">
        <f t="shared" si="16"/>
        <v>0</v>
      </c>
      <c r="AR23" s="112">
        <f t="shared" si="16"/>
        <v>1353</v>
      </c>
      <c r="AS23" s="112">
        <f t="shared" si="16"/>
        <v>0</v>
      </c>
      <c r="AT23" s="112">
        <f t="shared" si="16"/>
        <v>1353</v>
      </c>
      <c r="AU23" s="96"/>
      <c r="AV23" s="96"/>
      <c r="AW23" s="96"/>
      <c r="AX23" s="112">
        <f>AX24</f>
        <v>1353</v>
      </c>
      <c r="AY23" s="112">
        <f>AY24</f>
        <v>1353</v>
      </c>
      <c r="AZ23" s="97"/>
      <c r="BA23" s="97"/>
      <c r="BB23" s="112">
        <f aca="true" t="shared" si="17" ref="BB23:BY23">BB24</f>
        <v>1353</v>
      </c>
      <c r="BC23" s="112">
        <f t="shared" si="17"/>
        <v>1353</v>
      </c>
      <c r="BD23" s="112">
        <f t="shared" si="17"/>
        <v>0</v>
      </c>
      <c r="BE23" s="112">
        <f t="shared" si="17"/>
        <v>0</v>
      </c>
      <c r="BF23" s="112">
        <f t="shared" si="17"/>
        <v>1353</v>
      </c>
      <c r="BG23" s="112">
        <f t="shared" si="17"/>
        <v>1353</v>
      </c>
      <c r="BH23" s="112">
        <f t="shared" si="17"/>
        <v>0</v>
      </c>
      <c r="BI23" s="112">
        <f t="shared" si="17"/>
        <v>0</v>
      </c>
      <c r="BJ23" s="112">
        <f t="shared" si="17"/>
        <v>1353</v>
      </c>
      <c r="BK23" s="112">
        <f t="shared" si="17"/>
        <v>1353</v>
      </c>
      <c r="BL23" s="112">
        <f t="shared" si="17"/>
        <v>0</v>
      </c>
      <c r="BM23" s="112">
        <f t="shared" si="17"/>
        <v>0</v>
      </c>
      <c r="BN23" s="112">
        <f t="shared" si="17"/>
        <v>1353</v>
      </c>
      <c r="BO23" s="112">
        <f t="shared" si="17"/>
        <v>1353</v>
      </c>
      <c r="BP23" s="112">
        <f t="shared" si="17"/>
        <v>0</v>
      </c>
      <c r="BQ23" s="112">
        <f t="shared" si="17"/>
        <v>0</v>
      </c>
      <c r="BR23" s="112">
        <f t="shared" si="17"/>
        <v>1353</v>
      </c>
      <c r="BS23" s="112"/>
      <c r="BT23" s="112">
        <f t="shared" si="17"/>
        <v>1353</v>
      </c>
      <c r="BU23" s="112">
        <f t="shared" si="17"/>
        <v>0</v>
      </c>
      <c r="BV23" s="112">
        <f t="shared" si="17"/>
        <v>0</v>
      </c>
      <c r="BW23" s="112">
        <f t="shared" si="17"/>
        <v>1353</v>
      </c>
      <c r="BX23" s="112"/>
      <c r="BY23" s="112">
        <f t="shared" si="17"/>
        <v>1353</v>
      </c>
    </row>
    <row r="24" spans="1:77" ht="33">
      <c r="A24" s="110"/>
      <c r="B24" s="105" t="s">
        <v>35</v>
      </c>
      <c r="C24" s="106" t="s">
        <v>28</v>
      </c>
      <c r="D24" s="106" t="s">
        <v>30</v>
      </c>
      <c r="E24" s="107" t="s">
        <v>110</v>
      </c>
      <c r="F24" s="106" t="s">
        <v>36</v>
      </c>
      <c r="G24" s="112">
        <f>H24+I24</f>
        <v>1160</v>
      </c>
      <c r="H24" s="112">
        <f>13015-11855</f>
        <v>1160</v>
      </c>
      <c r="I24" s="112"/>
      <c r="J24" s="112">
        <f>K24-G24</f>
        <v>497</v>
      </c>
      <c r="K24" s="112">
        <v>1657</v>
      </c>
      <c r="L24" s="112"/>
      <c r="M24" s="112"/>
      <c r="N24" s="112">
        <v>1775</v>
      </c>
      <c r="O24" s="109"/>
      <c r="P24" s="112"/>
      <c r="Q24" s="112">
        <f>P24+N24</f>
        <v>1775</v>
      </c>
      <c r="R24" s="112">
        <f>O24</f>
        <v>0</v>
      </c>
      <c r="S24" s="112">
        <f>T24-Q24</f>
        <v>-445</v>
      </c>
      <c r="T24" s="112">
        <v>1330</v>
      </c>
      <c r="U24" s="112">
        <f>R24</f>
        <v>0</v>
      </c>
      <c r="V24" s="112">
        <v>1330</v>
      </c>
      <c r="W24" s="112"/>
      <c r="X24" s="112"/>
      <c r="Y24" s="112">
        <f>W24+T24</f>
        <v>1330</v>
      </c>
      <c r="Z24" s="112">
        <f>X24+V24</f>
        <v>1330</v>
      </c>
      <c r="AA24" s="112"/>
      <c r="AB24" s="112"/>
      <c r="AC24" s="112">
        <f>AA24+Y24</f>
        <v>1330</v>
      </c>
      <c r="AD24" s="112">
        <f>AB24+Z24</f>
        <v>1330</v>
      </c>
      <c r="AE24" s="112"/>
      <c r="AF24" s="112"/>
      <c r="AG24" s="112"/>
      <c r="AH24" s="112">
        <f>AE24+AC24</f>
        <v>1330</v>
      </c>
      <c r="AI24" s="112"/>
      <c r="AJ24" s="112">
        <f>AG24+AD24</f>
        <v>1330</v>
      </c>
      <c r="AK24" s="113"/>
      <c r="AL24" s="113"/>
      <c r="AM24" s="112">
        <f>AK24+AH24</f>
        <v>1330</v>
      </c>
      <c r="AN24" s="112">
        <f>AI24</f>
        <v>0</v>
      </c>
      <c r="AO24" s="112">
        <f>AJ24</f>
        <v>1330</v>
      </c>
      <c r="AP24" s="112">
        <f>AR24-AO24</f>
        <v>23</v>
      </c>
      <c r="AQ24" s="112"/>
      <c r="AR24" s="112">
        <v>1353</v>
      </c>
      <c r="AS24" s="112"/>
      <c r="AT24" s="112">
        <v>1353</v>
      </c>
      <c r="AU24" s="96"/>
      <c r="AV24" s="96"/>
      <c r="AW24" s="96"/>
      <c r="AX24" s="112">
        <v>1353</v>
      </c>
      <c r="AY24" s="112">
        <v>1353</v>
      </c>
      <c r="AZ24" s="97"/>
      <c r="BA24" s="97"/>
      <c r="BB24" s="112">
        <v>1353</v>
      </c>
      <c r="BC24" s="112">
        <v>1353</v>
      </c>
      <c r="BD24" s="114"/>
      <c r="BE24" s="115"/>
      <c r="BF24" s="97">
        <f>BD24+BB24</f>
        <v>1353</v>
      </c>
      <c r="BG24" s="97">
        <f>BE24+BC24</f>
        <v>1353</v>
      </c>
      <c r="BH24" s="114"/>
      <c r="BI24" s="115"/>
      <c r="BJ24" s="97">
        <f>BH24+BF24</f>
        <v>1353</v>
      </c>
      <c r="BK24" s="97">
        <f>BI24+BG24</f>
        <v>1353</v>
      </c>
      <c r="BL24" s="114"/>
      <c r="BM24" s="115"/>
      <c r="BN24" s="97">
        <f>BL24+BJ24</f>
        <v>1353</v>
      </c>
      <c r="BO24" s="97">
        <f>BM24+BK24</f>
        <v>1353</v>
      </c>
      <c r="BP24" s="116"/>
      <c r="BQ24" s="116"/>
      <c r="BR24" s="108">
        <f>BN24+BP24</f>
        <v>1353</v>
      </c>
      <c r="BS24" s="108"/>
      <c r="BT24" s="108">
        <f>BO24+BQ24</f>
        <v>1353</v>
      </c>
      <c r="BU24" s="116"/>
      <c r="BV24" s="116"/>
      <c r="BW24" s="108">
        <f>BR24+BU24</f>
        <v>1353</v>
      </c>
      <c r="BX24" s="108"/>
      <c r="BY24" s="108">
        <f>BT24+BV24</f>
        <v>1353</v>
      </c>
    </row>
    <row r="25" spans="1:77" ht="37.5">
      <c r="A25" s="110"/>
      <c r="B25" s="99" t="s">
        <v>12</v>
      </c>
      <c r="C25" s="100" t="s">
        <v>28</v>
      </c>
      <c r="D25" s="100" t="s">
        <v>348</v>
      </c>
      <c r="E25" s="101"/>
      <c r="F25" s="100"/>
      <c r="G25" s="112"/>
      <c r="H25" s="112"/>
      <c r="I25" s="112"/>
      <c r="J25" s="112"/>
      <c r="K25" s="112"/>
      <c r="L25" s="112"/>
      <c r="M25" s="112"/>
      <c r="N25" s="112"/>
      <c r="O25" s="109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3"/>
      <c r="AL25" s="113"/>
      <c r="AM25" s="112"/>
      <c r="AN25" s="112"/>
      <c r="AO25" s="112"/>
      <c r="AP25" s="117">
        <f aca="true" t="shared" si="18" ref="AP25:AT26">AP26</f>
        <v>32739</v>
      </c>
      <c r="AQ25" s="117">
        <f t="shared" si="18"/>
        <v>0</v>
      </c>
      <c r="AR25" s="117">
        <f t="shared" si="18"/>
        <v>32739</v>
      </c>
      <c r="AS25" s="117">
        <f t="shared" si="18"/>
        <v>0</v>
      </c>
      <c r="AT25" s="117">
        <f t="shared" si="18"/>
        <v>32739</v>
      </c>
      <c r="AU25" s="96"/>
      <c r="AV25" s="96"/>
      <c r="AW25" s="96"/>
      <c r="AX25" s="117">
        <f>AX26</f>
        <v>32739</v>
      </c>
      <c r="AY25" s="117">
        <f>AY26</f>
        <v>32739</v>
      </c>
      <c r="AZ25" s="97"/>
      <c r="BA25" s="97"/>
      <c r="BB25" s="117">
        <f>BB26</f>
        <v>32739</v>
      </c>
      <c r="BC25" s="117">
        <f>BC26</f>
        <v>32739</v>
      </c>
      <c r="BD25" s="117">
        <f aca="true" t="shared" si="19" ref="BD25:BW26">BD26</f>
        <v>0</v>
      </c>
      <c r="BE25" s="117">
        <f t="shared" si="19"/>
        <v>0</v>
      </c>
      <c r="BF25" s="117">
        <f t="shared" si="19"/>
        <v>32739</v>
      </c>
      <c r="BG25" s="117">
        <f t="shared" si="19"/>
        <v>32739</v>
      </c>
      <c r="BH25" s="117">
        <f t="shared" si="19"/>
        <v>0</v>
      </c>
      <c r="BI25" s="117">
        <f t="shared" si="19"/>
        <v>0</v>
      </c>
      <c r="BJ25" s="117">
        <f t="shared" si="19"/>
        <v>32739</v>
      </c>
      <c r="BK25" s="117">
        <f t="shared" si="19"/>
        <v>32739</v>
      </c>
      <c r="BL25" s="117">
        <f t="shared" si="19"/>
        <v>0</v>
      </c>
      <c r="BM25" s="117">
        <f t="shared" si="19"/>
        <v>0</v>
      </c>
      <c r="BN25" s="117">
        <f t="shared" si="19"/>
        <v>32739</v>
      </c>
      <c r="BO25" s="117">
        <f t="shared" si="19"/>
        <v>32739</v>
      </c>
      <c r="BP25" s="117">
        <f t="shared" si="19"/>
        <v>0</v>
      </c>
      <c r="BQ25" s="117">
        <f t="shared" si="19"/>
        <v>0</v>
      </c>
      <c r="BR25" s="117">
        <f t="shared" si="19"/>
        <v>32739</v>
      </c>
      <c r="BS25" s="117"/>
      <c r="BT25" s="117">
        <f t="shared" si="19"/>
        <v>32739</v>
      </c>
      <c r="BU25" s="117">
        <f t="shared" si="19"/>
        <v>0</v>
      </c>
      <c r="BV25" s="117">
        <f>BV26</f>
        <v>0</v>
      </c>
      <c r="BW25" s="117">
        <f t="shared" si="19"/>
        <v>32739</v>
      </c>
      <c r="BX25" s="117"/>
      <c r="BY25" s="117">
        <f>BY26</f>
        <v>32739</v>
      </c>
    </row>
    <row r="26" spans="1:77" ht="49.5">
      <c r="A26" s="110"/>
      <c r="B26" s="105" t="s">
        <v>13</v>
      </c>
      <c r="C26" s="106" t="s">
        <v>28</v>
      </c>
      <c r="D26" s="106" t="s">
        <v>348</v>
      </c>
      <c r="E26" s="111" t="s">
        <v>127</v>
      </c>
      <c r="F26" s="106"/>
      <c r="G26" s="112"/>
      <c r="H26" s="112"/>
      <c r="I26" s="112"/>
      <c r="J26" s="112"/>
      <c r="K26" s="112"/>
      <c r="L26" s="112"/>
      <c r="M26" s="112"/>
      <c r="N26" s="112"/>
      <c r="O26" s="109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3"/>
      <c r="AL26" s="113"/>
      <c r="AM26" s="112"/>
      <c r="AN26" s="112"/>
      <c r="AO26" s="112"/>
      <c r="AP26" s="112">
        <f t="shared" si="18"/>
        <v>32739</v>
      </c>
      <c r="AQ26" s="112">
        <f t="shared" si="18"/>
        <v>0</v>
      </c>
      <c r="AR26" s="112">
        <f t="shared" si="18"/>
        <v>32739</v>
      </c>
      <c r="AS26" s="112">
        <f t="shared" si="18"/>
        <v>0</v>
      </c>
      <c r="AT26" s="112">
        <f t="shared" si="18"/>
        <v>32739</v>
      </c>
      <c r="AU26" s="96"/>
      <c r="AV26" s="96"/>
      <c r="AW26" s="96"/>
      <c r="AX26" s="112">
        <f>AX27</f>
        <v>32739</v>
      </c>
      <c r="AY26" s="112">
        <f>AY27</f>
        <v>32739</v>
      </c>
      <c r="AZ26" s="97"/>
      <c r="BA26" s="97"/>
      <c r="BB26" s="112">
        <f>BB27</f>
        <v>32739</v>
      </c>
      <c r="BC26" s="112">
        <f>BC27</f>
        <v>32739</v>
      </c>
      <c r="BD26" s="112">
        <f t="shared" si="19"/>
        <v>0</v>
      </c>
      <c r="BE26" s="112">
        <f t="shared" si="19"/>
        <v>0</v>
      </c>
      <c r="BF26" s="112">
        <f t="shared" si="19"/>
        <v>32739</v>
      </c>
      <c r="BG26" s="112">
        <f t="shared" si="19"/>
        <v>32739</v>
      </c>
      <c r="BH26" s="112">
        <f t="shared" si="19"/>
        <v>0</v>
      </c>
      <c r="BI26" s="112">
        <f t="shared" si="19"/>
        <v>0</v>
      </c>
      <c r="BJ26" s="112">
        <f t="shared" si="19"/>
        <v>32739</v>
      </c>
      <c r="BK26" s="112">
        <f t="shared" si="19"/>
        <v>32739</v>
      </c>
      <c r="BL26" s="112">
        <f t="shared" si="19"/>
        <v>0</v>
      </c>
      <c r="BM26" s="112">
        <f t="shared" si="19"/>
        <v>0</v>
      </c>
      <c r="BN26" s="112">
        <f t="shared" si="19"/>
        <v>32739</v>
      </c>
      <c r="BO26" s="112">
        <f>BO27</f>
        <v>32739</v>
      </c>
      <c r="BP26" s="112">
        <f>BP27</f>
        <v>0</v>
      </c>
      <c r="BQ26" s="112">
        <f>BQ27</f>
        <v>0</v>
      </c>
      <c r="BR26" s="112">
        <f>BR27</f>
        <v>32739</v>
      </c>
      <c r="BS26" s="112"/>
      <c r="BT26" s="112">
        <f>BT27</f>
        <v>32739</v>
      </c>
      <c r="BU26" s="112">
        <f>BU27</f>
        <v>0</v>
      </c>
      <c r="BV26" s="112">
        <f>BV27</f>
        <v>0</v>
      </c>
      <c r="BW26" s="112">
        <f>BW27</f>
        <v>32739</v>
      </c>
      <c r="BX26" s="112"/>
      <c r="BY26" s="112">
        <f>BY27</f>
        <v>32739</v>
      </c>
    </row>
    <row r="27" spans="1:77" ht="66">
      <c r="A27" s="110"/>
      <c r="B27" s="105" t="s">
        <v>38</v>
      </c>
      <c r="C27" s="106" t="s">
        <v>28</v>
      </c>
      <c r="D27" s="106" t="s">
        <v>348</v>
      </c>
      <c r="E27" s="111" t="s">
        <v>127</v>
      </c>
      <c r="F27" s="106" t="s">
        <v>39</v>
      </c>
      <c r="G27" s="112"/>
      <c r="H27" s="112"/>
      <c r="I27" s="112"/>
      <c r="J27" s="112"/>
      <c r="K27" s="112"/>
      <c r="L27" s="112"/>
      <c r="M27" s="112"/>
      <c r="N27" s="112"/>
      <c r="O27" s="109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3"/>
      <c r="AL27" s="113"/>
      <c r="AM27" s="112"/>
      <c r="AN27" s="112"/>
      <c r="AO27" s="112"/>
      <c r="AP27" s="112">
        <f>AR27-AO27</f>
        <v>32739</v>
      </c>
      <c r="AQ27" s="112"/>
      <c r="AR27" s="112">
        <v>32739</v>
      </c>
      <c r="AS27" s="112"/>
      <c r="AT27" s="112">
        <v>32739</v>
      </c>
      <c r="AU27" s="96"/>
      <c r="AV27" s="96"/>
      <c r="AW27" s="96"/>
      <c r="AX27" s="112">
        <v>32739</v>
      </c>
      <c r="AY27" s="112">
        <v>32739</v>
      </c>
      <c r="AZ27" s="97"/>
      <c r="BA27" s="97"/>
      <c r="BB27" s="112">
        <v>32739</v>
      </c>
      <c r="BC27" s="112">
        <v>32739</v>
      </c>
      <c r="BD27" s="114"/>
      <c r="BE27" s="115"/>
      <c r="BF27" s="112">
        <f>BD27+BB27</f>
        <v>32739</v>
      </c>
      <c r="BG27" s="112">
        <f>BE27+BC27</f>
        <v>32739</v>
      </c>
      <c r="BH27" s="114"/>
      <c r="BI27" s="115"/>
      <c r="BJ27" s="112">
        <f>BH27+BF27</f>
        <v>32739</v>
      </c>
      <c r="BK27" s="112">
        <f>BI27+BG27</f>
        <v>32739</v>
      </c>
      <c r="BL27" s="114"/>
      <c r="BM27" s="115"/>
      <c r="BN27" s="112">
        <f>BL27+BJ27</f>
        <v>32739</v>
      </c>
      <c r="BO27" s="112">
        <f>BM27+BK27</f>
        <v>32739</v>
      </c>
      <c r="BP27" s="116"/>
      <c r="BQ27" s="116"/>
      <c r="BR27" s="108">
        <f>BN27+BP27</f>
        <v>32739</v>
      </c>
      <c r="BS27" s="108"/>
      <c r="BT27" s="108">
        <f>BO27+BQ27</f>
        <v>32739</v>
      </c>
      <c r="BU27" s="116"/>
      <c r="BV27" s="116"/>
      <c r="BW27" s="108">
        <f>BR27+BU27</f>
        <v>32739</v>
      </c>
      <c r="BX27" s="108"/>
      <c r="BY27" s="108">
        <f>BT27+BV27</f>
        <v>32739</v>
      </c>
    </row>
    <row r="28" spans="1:77" s="6" customFormat="1" ht="37.5" hidden="1">
      <c r="A28" s="118"/>
      <c r="B28" s="99" t="s">
        <v>12</v>
      </c>
      <c r="C28" s="100" t="s">
        <v>28</v>
      </c>
      <c r="D28" s="100" t="s">
        <v>37</v>
      </c>
      <c r="E28" s="101"/>
      <c r="F28" s="100"/>
      <c r="G28" s="117">
        <f aca="true" t="shared" si="20" ref="G28:AT28">G29</f>
        <v>1132</v>
      </c>
      <c r="H28" s="117">
        <f t="shared" si="20"/>
        <v>1132</v>
      </c>
      <c r="I28" s="117">
        <f t="shared" si="20"/>
        <v>0</v>
      </c>
      <c r="J28" s="117">
        <f t="shared" si="20"/>
        <v>70</v>
      </c>
      <c r="K28" s="117">
        <f t="shared" si="20"/>
        <v>1202</v>
      </c>
      <c r="L28" s="117">
        <f t="shared" si="20"/>
        <v>0</v>
      </c>
      <c r="M28" s="117"/>
      <c r="N28" s="117">
        <f t="shared" si="20"/>
        <v>1287</v>
      </c>
      <c r="O28" s="117">
        <f t="shared" si="20"/>
        <v>0</v>
      </c>
      <c r="P28" s="117">
        <f t="shared" si="20"/>
        <v>0</v>
      </c>
      <c r="Q28" s="117">
        <f t="shared" si="20"/>
        <v>1287</v>
      </c>
      <c r="R28" s="117">
        <f t="shared" si="20"/>
        <v>0</v>
      </c>
      <c r="S28" s="117">
        <f t="shared" si="20"/>
        <v>-1037</v>
      </c>
      <c r="T28" s="117">
        <f t="shared" si="20"/>
        <v>250</v>
      </c>
      <c r="U28" s="117">
        <f t="shared" si="20"/>
        <v>0</v>
      </c>
      <c r="V28" s="117">
        <f t="shared" si="20"/>
        <v>250</v>
      </c>
      <c r="W28" s="117">
        <f t="shared" si="20"/>
        <v>0</v>
      </c>
      <c r="X28" s="117">
        <f t="shared" si="20"/>
        <v>0</v>
      </c>
      <c r="Y28" s="117">
        <f t="shared" si="20"/>
        <v>250</v>
      </c>
      <c r="Z28" s="117">
        <f t="shared" si="20"/>
        <v>250</v>
      </c>
      <c r="AA28" s="117">
        <f t="shared" si="20"/>
        <v>0</v>
      </c>
      <c r="AB28" s="117">
        <f t="shared" si="20"/>
        <v>0</v>
      </c>
      <c r="AC28" s="117">
        <f t="shared" si="20"/>
        <v>250</v>
      </c>
      <c r="AD28" s="117">
        <f t="shared" si="20"/>
        <v>250</v>
      </c>
      <c r="AE28" s="117">
        <f t="shared" si="20"/>
        <v>0</v>
      </c>
      <c r="AF28" s="117"/>
      <c r="AG28" s="117">
        <f t="shared" si="20"/>
        <v>0</v>
      </c>
      <c r="AH28" s="117">
        <f t="shared" si="20"/>
        <v>250</v>
      </c>
      <c r="AI28" s="117"/>
      <c r="AJ28" s="117">
        <f t="shared" si="20"/>
        <v>250</v>
      </c>
      <c r="AK28" s="117">
        <f t="shared" si="20"/>
        <v>0</v>
      </c>
      <c r="AL28" s="117">
        <f t="shared" si="20"/>
        <v>0</v>
      </c>
      <c r="AM28" s="117">
        <f t="shared" si="20"/>
        <v>250</v>
      </c>
      <c r="AN28" s="117">
        <f t="shared" si="20"/>
        <v>0</v>
      </c>
      <c r="AO28" s="117">
        <f t="shared" si="20"/>
        <v>250</v>
      </c>
      <c r="AP28" s="117">
        <f t="shared" si="20"/>
        <v>-250</v>
      </c>
      <c r="AQ28" s="117">
        <f t="shared" si="20"/>
        <v>0</v>
      </c>
      <c r="AR28" s="117">
        <f t="shared" si="20"/>
        <v>0</v>
      </c>
      <c r="AS28" s="117">
        <f t="shared" si="20"/>
        <v>0</v>
      </c>
      <c r="AT28" s="117">
        <f t="shared" si="20"/>
        <v>0</v>
      </c>
      <c r="AU28" s="119"/>
      <c r="AV28" s="119"/>
      <c r="AW28" s="119"/>
      <c r="AX28" s="117">
        <f>AX29</f>
        <v>0</v>
      </c>
      <c r="AY28" s="117">
        <f>AY29</f>
        <v>0</v>
      </c>
      <c r="AZ28" s="120"/>
      <c r="BA28" s="120"/>
      <c r="BB28" s="117">
        <f>BB29</f>
        <v>0</v>
      </c>
      <c r="BC28" s="117">
        <f>BC29</f>
        <v>0</v>
      </c>
      <c r="BD28" s="121"/>
      <c r="BE28" s="122"/>
      <c r="BF28" s="123"/>
      <c r="BG28" s="123"/>
      <c r="BH28" s="121"/>
      <c r="BI28" s="122"/>
      <c r="BJ28" s="123"/>
      <c r="BK28" s="123"/>
      <c r="BL28" s="121"/>
      <c r="BM28" s="122"/>
      <c r="BN28" s="123"/>
      <c r="BO28" s="123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</row>
    <row r="29" spans="1:77" ht="49.5" hidden="1">
      <c r="A29" s="104"/>
      <c r="B29" s="105" t="s">
        <v>13</v>
      </c>
      <c r="C29" s="106" t="s">
        <v>28</v>
      </c>
      <c r="D29" s="106" t="s">
        <v>37</v>
      </c>
      <c r="E29" s="111" t="s">
        <v>127</v>
      </c>
      <c r="F29" s="106"/>
      <c r="G29" s="112">
        <f aca="true" t="shared" si="21" ref="G29:AT29">G30</f>
        <v>1132</v>
      </c>
      <c r="H29" s="112">
        <f t="shared" si="21"/>
        <v>1132</v>
      </c>
      <c r="I29" s="112">
        <f t="shared" si="21"/>
        <v>0</v>
      </c>
      <c r="J29" s="112">
        <f t="shared" si="21"/>
        <v>70</v>
      </c>
      <c r="K29" s="112">
        <f t="shared" si="21"/>
        <v>1202</v>
      </c>
      <c r="L29" s="112">
        <f t="shared" si="21"/>
        <v>0</v>
      </c>
      <c r="M29" s="112"/>
      <c r="N29" s="112">
        <f t="shared" si="21"/>
        <v>1287</v>
      </c>
      <c r="O29" s="112">
        <f t="shared" si="21"/>
        <v>0</v>
      </c>
      <c r="P29" s="112">
        <f t="shared" si="21"/>
        <v>0</v>
      </c>
      <c r="Q29" s="112">
        <f t="shared" si="21"/>
        <v>1287</v>
      </c>
      <c r="R29" s="112">
        <f t="shared" si="21"/>
        <v>0</v>
      </c>
      <c r="S29" s="112">
        <f t="shared" si="21"/>
        <v>-1037</v>
      </c>
      <c r="T29" s="112">
        <f t="shared" si="21"/>
        <v>250</v>
      </c>
      <c r="U29" s="112">
        <f t="shared" si="21"/>
        <v>0</v>
      </c>
      <c r="V29" s="112">
        <f t="shared" si="21"/>
        <v>250</v>
      </c>
      <c r="W29" s="112">
        <f t="shared" si="21"/>
        <v>0</v>
      </c>
      <c r="X29" s="112">
        <f t="shared" si="21"/>
        <v>0</v>
      </c>
      <c r="Y29" s="112">
        <f t="shared" si="21"/>
        <v>250</v>
      </c>
      <c r="Z29" s="112">
        <f t="shared" si="21"/>
        <v>250</v>
      </c>
      <c r="AA29" s="112">
        <f t="shared" si="21"/>
        <v>0</v>
      </c>
      <c r="AB29" s="112">
        <f t="shared" si="21"/>
        <v>0</v>
      </c>
      <c r="AC29" s="112">
        <f t="shared" si="21"/>
        <v>250</v>
      </c>
      <c r="AD29" s="112">
        <f t="shared" si="21"/>
        <v>250</v>
      </c>
      <c r="AE29" s="112">
        <f t="shared" si="21"/>
        <v>0</v>
      </c>
      <c r="AF29" s="112"/>
      <c r="AG29" s="112">
        <f t="shared" si="21"/>
        <v>0</v>
      </c>
      <c r="AH29" s="112">
        <f t="shared" si="21"/>
        <v>250</v>
      </c>
      <c r="AI29" s="112"/>
      <c r="AJ29" s="112">
        <f t="shared" si="21"/>
        <v>250</v>
      </c>
      <c r="AK29" s="112">
        <f t="shared" si="21"/>
        <v>0</v>
      </c>
      <c r="AL29" s="112">
        <f t="shared" si="21"/>
        <v>0</v>
      </c>
      <c r="AM29" s="112">
        <f t="shared" si="21"/>
        <v>250</v>
      </c>
      <c r="AN29" s="112">
        <f t="shared" si="21"/>
        <v>0</v>
      </c>
      <c r="AO29" s="112">
        <f t="shared" si="21"/>
        <v>250</v>
      </c>
      <c r="AP29" s="112">
        <f t="shared" si="21"/>
        <v>-250</v>
      </c>
      <c r="AQ29" s="112">
        <f t="shared" si="21"/>
        <v>0</v>
      </c>
      <c r="AR29" s="112">
        <f t="shared" si="21"/>
        <v>0</v>
      </c>
      <c r="AS29" s="112">
        <f t="shared" si="21"/>
        <v>0</v>
      </c>
      <c r="AT29" s="112">
        <f t="shared" si="21"/>
        <v>0</v>
      </c>
      <c r="AU29" s="96"/>
      <c r="AV29" s="96"/>
      <c r="AW29" s="96"/>
      <c r="AX29" s="112">
        <f>AX30</f>
        <v>0</v>
      </c>
      <c r="AY29" s="112">
        <f>AY30</f>
        <v>0</v>
      </c>
      <c r="AZ29" s="97"/>
      <c r="BA29" s="97"/>
      <c r="BB29" s="112">
        <f>BB30</f>
        <v>0</v>
      </c>
      <c r="BC29" s="112">
        <f>BC30</f>
        <v>0</v>
      </c>
      <c r="BD29" s="114"/>
      <c r="BE29" s="115"/>
      <c r="BF29" s="125"/>
      <c r="BG29" s="125"/>
      <c r="BH29" s="114"/>
      <c r="BI29" s="115"/>
      <c r="BJ29" s="125"/>
      <c r="BK29" s="125"/>
      <c r="BL29" s="114"/>
      <c r="BM29" s="115"/>
      <c r="BN29" s="125"/>
      <c r="BO29" s="125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</row>
    <row r="30" spans="1:77" ht="66" hidden="1">
      <c r="A30" s="104"/>
      <c r="B30" s="105" t="s">
        <v>38</v>
      </c>
      <c r="C30" s="106" t="s">
        <v>28</v>
      </c>
      <c r="D30" s="106" t="s">
        <v>37</v>
      </c>
      <c r="E30" s="111" t="s">
        <v>127</v>
      </c>
      <c r="F30" s="106" t="s">
        <v>39</v>
      </c>
      <c r="G30" s="112">
        <f>H30+I30</f>
        <v>1132</v>
      </c>
      <c r="H30" s="112">
        <v>1132</v>
      </c>
      <c r="I30" s="112"/>
      <c r="J30" s="112">
        <f>K30-G30</f>
        <v>70</v>
      </c>
      <c r="K30" s="112">
        <v>1202</v>
      </c>
      <c r="L30" s="112"/>
      <c r="M30" s="112"/>
      <c r="N30" s="112">
        <v>1287</v>
      </c>
      <c r="O30" s="109"/>
      <c r="P30" s="112"/>
      <c r="Q30" s="112">
        <f>P30+N30</f>
        <v>1287</v>
      </c>
      <c r="R30" s="112">
        <f>O30</f>
        <v>0</v>
      </c>
      <c r="S30" s="112">
        <f>T30-Q30</f>
        <v>-1037</v>
      </c>
      <c r="T30" s="112">
        <v>250</v>
      </c>
      <c r="U30" s="112">
        <f>R30</f>
        <v>0</v>
      </c>
      <c r="V30" s="112">
        <v>250</v>
      </c>
      <c r="W30" s="112"/>
      <c r="X30" s="112"/>
      <c r="Y30" s="112">
        <f>W30+T30</f>
        <v>250</v>
      </c>
      <c r="Z30" s="112">
        <f>X30+V30</f>
        <v>250</v>
      </c>
      <c r="AA30" s="112"/>
      <c r="AB30" s="112"/>
      <c r="AC30" s="112">
        <f>AA30+Y30</f>
        <v>250</v>
      </c>
      <c r="AD30" s="112">
        <f>AB30+Z30</f>
        <v>250</v>
      </c>
      <c r="AE30" s="112"/>
      <c r="AF30" s="112"/>
      <c r="AG30" s="112"/>
      <c r="AH30" s="112">
        <f>AE30+AC30</f>
        <v>250</v>
      </c>
      <c r="AI30" s="112"/>
      <c r="AJ30" s="112">
        <f>AG30+AD30</f>
        <v>250</v>
      </c>
      <c r="AK30" s="113"/>
      <c r="AL30" s="113"/>
      <c r="AM30" s="112">
        <f>AK30+AH30</f>
        <v>250</v>
      </c>
      <c r="AN30" s="112">
        <f>AI30</f>
        <v>0</v>
      </c>
      <c r="AO30" s="112">
        <f>AJ30</f>
        <v>250</v>
      </c>
      <c r="AP30" s="112">
        <f>AR30-AO30</f>
        <v>-250</v>
      </c>
      <c r="AQ30" s="112"/>
      <c r="AR30" s="112"/>
      <c r="AS30" s="112"/>
      <c r="AT30" s="112"/>
      <c r="AU30" s="96"/>
      <c r="AV30" s="96"/>
      <c r="AW30" s="96"/>
      <c r="AX30" s="112"/>
      <c r="AY30" s="112"/>
      <c r="AZ30" s="97"/>
      <c r="BA30" s="97"/>
      <c r="BB30" s="112"/>
      <c r="BC30" s="112"/>
      <c r="BD30" s="114"/>
      <c r="BE30" s="115"/>
      <c r="BF30" s="125"/>
      <c r="BG30" s="125"/>
      <c r="BH30" s="114"/>
      <c r="BI30" s="115"/>
      <c r="BJ30" s="125"/>
      <c r="BK30" s="125"/>
      <c r="BL30" s="114"/>
      <c r="BM30" s="115"/>
      <c r="BN30" s="125"/>
      <c r="BO30" s="125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</row>
    <row r="31" spans="1:77" ht="16.5">
      <c r="A31" s="104"/>
      <c r="B31" s="105"/>
      <c r="C31" s="106"/>
      <c r="D31" s="106"/>
      <c r="E31" s="111"/>
      <c r="F31" s="106"/>
      <c r="G31" s="112"/>
      <c r="H31" s="112"/>
      <c r="I31" s="112"/>
      <c r="J31" s="126"/>
      <c r="K31" s="126"/>
      <c r="L31" s="126"/>
      <c r="M31" s="126"/>
      <c r="N31" s="112"/>
      <c r="O31" s="109"/>
      <c r="P31" s="109"/>
      <c r="Q31" s="127"/>
      <c r="R31" s="127"/>
      <c r="S31" s="112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13"/>
      <c r="AL31" s="113"/>
      <c r="AM31" s="113"/>
      <c r="AN31" s="113"/>
      <c r="AO31" s="113"/>
      <c r="AP31" s="128"/>
      <c r="AQ31" s="128"/>
      <c r="AR31" s="128"/>
      <c r="AS31" s="128"/>
      <c r="AT31" s="128"/>
      <c r="AU31" s="96"/>
      <c r="AV31" s="96"/>
      <c r="AW31" s="96"/>
      <c r="AX31" s="128"/>
      <c r="AY31" s="128"/>
      <c r="AZ31" s="97"/>
      <c r="BA31" s="97"/>
      <c r="BB31" s="128"/>
      <c r="BC31" s="128"/>
      <c r="BD31" s="114"/>
      <c r="BE31" s="115"/>
      <c r="BF31" s="125"/>
      <c r="BG31" s="125"/>
      <c r="BH31" s="114"/>
      <c r="BI31" s="115"/>
      <c r="BJ31" s="125"/>
      <c r="BK31" s="125"/>
      <c r="BL31" s="114"/>
      <c r="BM31" s="115"/>
      <c r="BN31" s="125"/>
      <c r="BO31" s="125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</row>
    <row r="32" spans="1:77" s="4" customFormat="1" ht="40.5">
      <c r="A32" s="89">
        <v>901</v>
      </c>
      <c r="B32" s="90" t="s">
        <v>5</v>
      </c>
      <c r="C32" s="91"/>
      <c r="D32" s="91"/>
      <c r="E32" s="92"/>
      <c r="F32" s="93"/>
      <c r="G32" s="94">
        <f aca="true" t="shared" si="22" ref="G32:L32">G33+G36+G52+G64+G73+G76+G79+G82</f>
        <v>625989</v>
      </c>
      <c r="H32" s="94">
        <f t="shared" si="22"/>
        <v>625989</v>
      </c>
      <c r="I32" s="94">
        <f t="shared" si="22"/>
        <v>0</v>
      </c>
      <c r="J32" s="94">
        <f t="shared" si="22"/>
        <v>238001</v>
      </c>
      <c r="K32" s="94">
        <f t="shared" si="22"/>
        <v>863990</v>
      </c>
      <c r="L32" s="94">
        <f t="shared" si="22"/>
        <v>0</v>
      </c>
      <c r="M32" s="94"/>
      <c r="N32" s="94">
        <f aca="true" t="shared" si="23" ref="N32:AE32">N33+N36+N52+N64+N73+N76+N79+N82</f>
        <v>894128</v>
      </c>
      <c r="O32" s="94">
        <f t="shared" si="23"/>
        <v>0</v>
      </c>
      <c r="P32" s="94">
        <f t="shared" si="23"/>
        <v>0</v>
      </c>
      <c r="Q32" s="94">
        <f t="shared" si="23"/>
        <v>894128</v>
      </c>
      <c r="R32" s="94">
        <f t="shared" si="23"/>
        <v>0</v>
      </c>
      <c r="S32" s="94">
        <f t="shared" si="23"/>
        <v>-290331</v>
      </c>
      <c r="T32" s="94">
        <f t="shared" si="23"/>
        <v>603797</v>
      </c>
      <c r="U32" s="94">
        <f t="shared" si="23"/>
        <v>0</v>
      </c>
      <c r="V32" s="94">
        <f t="shared" si="23"/>
        <v>603797</v>
      </c>
      <c r="W32" s="94">
        <f t="shared" si="23"/>
        <v>0</v>
      </c>
      <c r="X32" s="94">
        <f t="shared" si="23"/>
        <v>0</v>
      </c>
      <c r="Y32" s="94">
        <f t="shared" si="23"/>
        <v>603797</v>
      </c>
      <c r="Z32" s="94">
        <f t="shared" si="23"/>
        <v>603797</v>
      </c>
      <c r="AA32" s="94">
        <f t="shared" si="23"/>
        <v>0</v>
      </c>
      <c r="AB32" s="94">
        <f t="shared" si="23"/>
        <v>0</v>
      </c>
      <c r="AC32" s="94">
        <f t="shared" si="23"/>
        <v>603797</v>
      </c>
      <c r="AD32" s="94">
        <f t="shared" si="23"/>
        <v>603797</v>
      </c>
      <c r="AE32" s="94">
        <f t="shared" si="23"/>
        <v>0</v>
      </c>
      <c r="AF32" s="94"/>
      <c r="AG32" s="94">
        <f>AG33+AG36+AG52+AG64+AG73+AG76+AG79+AG82</f>
        <v>0</v>
      </c>
      <c r="AH32" s="94">
        <f>AH33+AH36+AH52+AH64+AH73+AH76+AH79+AH82</f>
        <v>603797</v>
      </c>
      <c r="AI32" s="94"/>
      <c r="AJ32" s="94">
        <f aca="true" t="shared" si="24" ref="AJ32:AO32">AJ33+AJ36+AJ52+AJ64+AJ73+AJ76+AJ79+AJ82</f>
        <v>603797</v>
      </c>
      <c r="AK32" s="94">
        <f t="shared" si="24"/>
        <v>0</v>
      </c>
      <c r="AL32" s="94">
        <f t="shared" si="24"/>
        <v>0</v>
      </c>
      <c r="AM32" s="94">
        <f t="shared" si="24"/>
        <v>603797</v>
      </c>
      <c r="AN32" s="94">
        <f t="shared" si="24"/>
        <v>0</v>
      </c>
      <c r="AO32" s="94">
        <f t="shared" si="24"/>
        <v>603797</v>
      </c>
      <c r="AP32" s="94">
        <f>AP33+AP36+AP52+AP64+AP73+AP76+AP79+AP82+AP39+AP70+AP42+AP91+AP88</f>
        <v>67841</v>
      </c>
      <c r="AQ32" s="94">
        <f>AQ33+AQ36+AQ52+AQ64+AQ73+AQ76+AQ79+AQ82+AQ39+AQ70+AQ42+AQ91+AQ88</f>
        <v>0</v>
      </c>
      <c r="AR32" s="94">
        <f>AR33+AR36+AR52+AR64+AR73+AR76+AR79+AR82+AR39+AR70+AR42+AR91+AR88</f>
        <v>671638</v>
      </c>
      <c r="AS32" s="94">
        <f>AS33+AS36+AS52+AS64+AS73+AS76+AS79+AS82+AS39+AS70+AS42+AS91+AS88</f>
        <v>0</v>
      </c>
      <c r="AT32" s="94">
        <f>AT33+AT36+AT52+AT64+AT73+AT76+AT79+AT82+AT39+AT70+AT42+AT91+AT88</f>
        <v>671638</v>
      </c>
      <c r="AU32" s="119"/>
      <c r="AV32" s="119"/>
      <c r="AW32" s="119"/>
      <c r="AX32" s="94">
        <f aca="true" t="shared" si="25" ref="AX32:BC32">AX33+AX36+AX52+AX64+AX73+AX76+AX79+AX82+AX39+AX70+AX42+AX91+AX88</f>
        <v>671638</v>
      </c>
      <c r="AY32" s="94">
        <f t="shared" si="25"/>
        <v>671638</v>
      </c>
      <c r="AZ32" s="94">
        <f t="shared" si="25"/>
        <v>-603</v>
      </c>
      <c r="BA32" s="94">
        <f t="shared" si="25"/>
        <v>-603</v>
      </c>
      <c r="BB32" s="94">
        <f t="shared" si="25"/>
        <v>671035</v>
      </c>
      <c r="BC32" s="94">
        <f t="shared" si="25"/>
        <v>671035</v>
      </c>
      <c r="BD32" s="94">
        <f aca="true" t="shared" si="26" ref="BD32:BK32">BD33+BD36+BD52+BD64+BD73+BD76+BD79+BD82+BD39+BD70+BD42+BD91+BD88</f>
        <v>0</v>
      </c>
      <c r="BE32" s="94">
        <f t="shared" si="26"/>
        <v>0</v>
      </c>
      <c r="BF32" s="94">
        <f t="shared" si="26"/>
        <v>671035</v>
      </c>
      <c r="BG32" s="94">
        <f t="shared" si="26"/>
        <v>671035</v>
      </c>
      <c r="BH32" s="94">
        <f t="shared" si="26"/>
        <v>0</v>
      </c>
      <c r="BI32" s="94">
        <f t="shared" si="26"/>
        <v>0</v>
      </c>
      <c r="BJ32" s="94">
        <f t="shared" si="26"/>
        <v>671035</v>
      </c>
      <c r="BK32" s="94">
        <f t="shared" si="26"/>
        <v>671035</v>
      </c>
      <c r="BL32" s="94">
        <f aca="true" t="shared" si="27" ref="BL32:BT32">BL33+BL36+BL52+BL64+BL73+BL76+BL79+BL82+BL39+BL70+BL42+BL91+BL88</f>
        <v>-5452</v>
      </c>
      <c r="BM32" s="94">
        <f t="shared" si="27"/>
        <v>-17134</v>
      </c>
      <c r="BN32" s="94">
        <f t="shared" si="27"/>
        <v>665583</v>
      </c>
      <c r="BO32" s="94">
        <f t="shared" si="27"/>
        <v>653901</v>
      </c>
      <c r="BP32" s="94">
        <f t="shared" si="27"/>
        <v>0</v>
      </c>
      <c r="BQ32" s="94">
        <f t="shared" si="27"/>
        <v>0</v>
      </c>
      <c r="BR32" s="94">
        <f t="shared" si="27"/>
        <v>665583</v>
      </c>
      <c r="BS32" s="94"/>
      <c r="BT32" s="94">
        <f t="shared" si="27"/>
        <v>653901</v>
      </c>
      <c r="BU32" s="94">
        <f>BU33+BU36+BU52+BU64+BU73+BU76+BU79+BU82+BU39+BU70+BU42+BU91+BU88</f>
        <v>0</v>
      </c>
      <c r="BV32" s="94">
        <f>BV33+BV36+BV52+BV64+BV73+BV76+BV79+BV82+BV39+BV70+BV42+BV91+BV88</f>
        <v>0</v>
      </c>
      <c r="BW32" s="94">
        <f>BW33+BW36+BW52+BW64+BW73+BW76+BW79+BW82+BW39+BW70+BW42+BW91+BW88</f>
        <v>665583</v>
      </c>
      <c r="BX32" s="94"/>
      <c r="BY32" s="94">
        <f>BY33+BY36+BY52+BY64+BY73+BY76+BY79+BY82+BY39+BY70+BY42+BY91+BY88</f>
        <v>653901</v>
      </c>
    </row>
    <row r="33" spans="1:77" s="2" customFormat="1" ht="75">
      <c r="A33" s="98"/>
      <c r="B33" s="99" t="s">
        <v>252</v>
      </c>
      <c r="C33" s="100" t="s">
        <v>28</v>
      </c>
      <c r="D33" s="100" t="s">
        <v>29</v>
      </c>
      <c r="E33" s="101"/>
      <c r="F33" s="100"/>
      <c r="G33" s="117">
        <f aca="true" t="shared" si="28" ref="G33:AT33">G34</f>
        <v>1116</v>
      </c>
      <c r="H33" s="117">
        <f t="shared" si="28"/>
        <v>1116</v>
      </c>
      <c r="I33" s="117">
        <f t="shared" si="28"/>
        <v>0</v>
      </c>
      <c r="J33" s="117">
        <f t="shared" si="28"/>
        <v>351</v>
      </c>
      <c r="K33" s="117">
        <f t="shared" si="28"/>
        <v>1467</v>
      </c>
      <c r="L33" s="117">
        <f t="shared" si="28"/>
        <v>0</v>
      </c>
      <c r="M33" s="117"/>
      <c r="N33" s="117">
        <f t="shared" si="28"/>
        <v>1572</v>
      </c>
      <c r="O33" s="117">
        <f t="shared" si="28"/>
        <v>0</v>
      </c>
      <c r="P33" s="117">
        <f t="shared" si="28"/>
        <v>0</v>
      </c>
      <c r="Q33" s="117">
        <f t="shared" si="28"/>
        <v>1572</v>
      </c>
      <c r="R33" s="117">
        <f t="shared" si="28"/>
        <v>0</v>
      </c>
      <c r="S33" s="117">
        <f t="shared" si="28"/>
        <v>-299</v>
      </c>
      <c r="T33" s="117">
        <f t="shared" si="28"/>
        <v>1273</v>
      </c>
      <c r="U33" s="117">
        <f t="shared" si="28"/>
        <v>0</v>
      </c>
      <c r="V33" s="117">
        <f t="shared" si="28"/>
        <v>1273</v>
      </c>
      <c r="W33" s="117">
        <f t="shared" si="28"/>
        <v>0</v>
      </c>
      <c r="X33" s="117">
        <f t="shared" si="28"/>
        <v>0</v>
      </c>
      <c r="Y33" s="117">
        <f t="shared" si="28"/>
        <v>1273</v>
      </c>
      <c r="Z33" s="117">
        <f t="shared" si="28"/>
        <v>1273</v>
      </c>
      <c r="AA33" s="117">
        <f t="shared" si="28"/>
        <v>0</v>
      </c>
      <c r="AB33" s="117">
        <f t="shared" si="28"/>
        <v>0</v>
      </c>
      <c r="AC33" s="117">
        <f t="shared" si="28"/>
        <v>1273</v>
      </c>
      <c r="AD33" s="117">
        <f t="shared" si="28"/>
        <v>1273</v>
      </c>
      <c r="AE33" s="117">
        <f t="shared" si="28"/>
        <v>0</v>
      </c>
      <c r="AF33" s="117"/>
      <c r="AG33" s="117">
        <f t="shared" si="28"/>
        <v>0</v>
      </c>
      <c r="AH33" s="117">
        <f t="shared" si="28"/>
        <v>1273</v>
      </c>
      <c r="AI33" s="117"/>
      <c r="AJ33" s="117">
        <f t="shared" si="28"/>
        <v>1273</v>
      </c>
      <c r="AK33" s="117">
        <f t="shared" si="28"/>
        <v>0</v>
      </c>
      <c r="AL33" s="117">
        <f t="shared" si="28"/>
        <v>0</v>
      </c>
      <c r="AM33" s="117">
        <f t="shared" si="28"/>
        <v>1273</v>
      </c>
      <c r="AN33" s="117">
        <f t="shared" si="28"/>
        <v>0</v>
      </c>
      <c r="AO33" s="117">
        <f t="shared" si="28"/>
        <v>1273</v>
      </c>
      <c r="AP33" s="117">
        <f t="shared" si="28"/>
        <v>-20</v>
      </c>
      <c r="AQ33" s="117">
        <f t="shared" si="28"/>
        <v>0</v>
      </c>
      <c r="AR33" s="117">
        <f t="shared" si="28"/>
        <v>1253</v>
      </c>
      <c r="AS33" s="117">
        <f t="shared" si="28"/>
        <v>0</v>
      </c>
      <c r="AT33" s="117">
        <f t="shared" si="28"/>
        <v>1253</v>
      </c>
      <c r="AU33" s="96"/>
      <c r="AV33" s="96"/>
      <c r="AW33" s="96"/>
      <c r="AX33" s="117">
        <f>AX34</f>
        <v>1253</v>
      </c>
      <c r="AY33" s="117">
        <f>AY34</f>
        <v>1253</v>
      </c>
      <c r="AZ33" s="97"/>
      <c r="BA33" s="97"/>
      <c r="BB33" s="117">
        <f>BB34</f>
        <v>1253</v>
      </c>
      <c r="BC33" s="117">
        <f>BC34</f>
        <v>1253</v>
      </c>
      <c r="BD33" s="117">
        <f aca="true" t="shared" si="29" ref="BD33:BW34">BD34</f>
        <v>0</v>
      </c>
      <c r="BE33" s="117">
        <f t="shared" si="29"/>
        <v>0</v>
      </c>
      <c r="BF33" s="117">
        <f t="shared" si="29"/>
        <v>1253</v>
      </c>
      <c r="BG33" s="117">
        <f t="shared" si="29"/>
        <v>1253</v>
      </c>
      <c r="BH33" s="117">
        <f t="shared" si="29"/>
        <v>0</v>
      </c>
      <c r="BI33" s="117">
        <f t="shared" si="29"/>
        <v>0</v>
      </c>
      <c r="BJ33" s="117">
        <f t="shared" si="29"/>
        <v>1253</v>
      </c>
      <c r="BK33" s="117">
        <f t="shared" si="29"/>
        <v>1253</v>
      </c>
      <c r="BL33" s="117">
        <f t="shared" si="29"/>
        <v>0</v>
      </c>
      <c r="BM33" s="117">
        <f t="shared" si="29"/>
        <v>0</v>
      </c>
      <c r="BN33" s="117">
        <f t="shared" si="29"/>
        <v>1253</v>
      </c>
      <c r="BO33" s="117">
        <f t="shared" si="29"/>
        <v>1253</v>
      </c>
      <c r="BP33" s="117">
        <f t="shared" si="29"/>
        <v>0</v>
      </c>
      <c r="BQ33" s="117">
        <f t="shared" si="29"/>
        <v>0</v>
      </c>
      <c r="BR33" s="117">
        <f t="shared" si="29"/>
        <v>1253</v>
      </c>
      <c r="BS33" s="117"/>
      <c r="BT33" s="117">
        <f t="shared" si="29"/>
        <v>1253</v>
      </c>
      <c r="BU33" s="117">
        <f t="shared" si="29"/>
        <v>0</v>
      </c>
      <c r="BV33" s="117">
        <f>BV34</f>
        <v>0</v>
      </c>
      <c r="BW33" s="117">
        <f t="shared" si="29"/>
        <v>1253</v>
      </c>
      <c r="BX33" s="117"/>
      <c r="BY33" s="117">
        <f aca="true" t="shared" si="30" ref="BW33:BY34">BY34</f>
        <v>1253</v>
      </c>
    </row>
    <row r="34" spans="1:77" ht="82.5">
      <c r="A34" s="129"/>
      <c r="B34" s="105" t="s">
        <v>32</v>
      </c>
      <c r="C34" s="106" t="s">
        <v>28</v>
      </c>
      <c r="D34" s="106" t="s">
        <v>29</v>
      </c>
      <c r="E34" s="107" t="s">
        <v>110</v>
      </c>
      <c r="F34" s="106"/>
      <c r="G34" s="112">
        <f aca="true" t="shared" si="31" ref="G34:AT34">G35</f>
        <v>1116</v>
      </c>
      <c r="H34" s="112">
        <f t="shared" si="31"/>
        <v>1116</v>
      </c>
      <c r="I34" s="112">
        <f t="shared" si="31"/>
        <v>0</v>
      </c>
      <c r="J34" s="112">
        <f t="shared" si="31"/>
        <v>351</v>
      </c>
      <c r="K34" s="112">
        <f t="shared" si="31"/>
        <v>1467</v>
      </c>
      <c r="L34" s="112">
        <f t="shared" si="31"/>
        <v>0</v>
      </c>
      <c r="M34" s="112"/>
      <c r="N34" s="112">
        <f t="shared" si="31"/>
        <v>1572</v>
      </c>
      <c r="O34" s="112">
        <f t="shared" si="31"/>
        <v>0</v>
      </c>
      <c r="P34" s="112">
        <f t="shared" si="31"/>
        <v>0</v>
      </c>
      <c r="Q34" s="112">
        <f t="shared" si="31"/>
        <v>1572</v>
      </c>
      <c r="R34" s="112">
        <f t="shared" si="31"/>
        <v>0</v>
      </c>
      <c r="S34" s="112">
        <f t="shared" si="31"/>
        <v>-299</v>
      </c>
      <c r="T34" s="112">
        <f t="shared" si="31"/>
        <v>1273</v>
      </c>
      <c r="U34" s="112">
        <f t="shared" si="31"/>
        <v>0</v>
      </c>
      <c r="V34" s="112">
        <f t="shared" si="31"/>
        <v>1273</v>
      </c>
      <c r="W34" s="112">
        <f t="shared" si="31"/>
        <v>0</v>
      </c>
      <c r="X34" s="112">
        <f t="shared" si="31"/>
        <v>0</v>
      </c>
      <c r="Y34" s="112">
        <f t="shared" si="31"/>
        <v>1273</v>
      </c>
      <c r="Z34" s="112">
        <f t="shared" si="31"/>
        <v>1273</v>
      </c>
      <c r="AA34" s="112">
        <f t="shared" si="31"/>
        <v>0</v>
      </c>
      <c r="AB34" s="112">
        <f t="shared" si="31"/>
        <v>0</v>
      </c>
      <c r="AC34" s="112">
        <f t="shared" si="31"/>
        <v>1273</v>
      </c>
      <c r="AD34" s="112">
        <f t="shared" si="31"/>
        <v>1273</v>
      </c>
      <c r="AE34" s="112">
        <f t="shared" si="31"/>
        <v>0</v>
      </c>
      <c r="AF34" s="112"/>
      <c r="AG34" s="112">
        <f t="shared" si="31"/>
        <v>0</v>
      </c>
      <c r="AH34" s="112">
        <f t="shared" si="31"/>
        <v>1273</v>
      </c>
      <c r="AI34" s="112"/>
      <c r="AJ34" s="112">
        <f t="shared" si="31"/>
        <v>1273</v>
      </c>
      <c r="AK34" s="112">
        <f t="shared" si="31"/>
        <v>0</v>
      </c>
      <c r="AL34" s="112">
        <f t="shared" si="31"/>
        <v>0</v>
      </c>
      <c r="AM34" s="112">
        <f t="shared" si="31"/>
        <v>1273</v>
      </c>
      <c r="AN34" s="112">
        <f t="shared" si="31"/>
        <v>0</v>
      </c>
      <c r="AO34" s="112">
        <f t="shared" si="31"/>
        <v>1273</v>
      </c>
      <c r="AP34" s="112">
        <f t="shared" si="31"/>
        <v>-20</v>
      </c>
      <c r="AQ34" s="112">
        <f t="shared" si="31"/>
        <v>0</v>
      </c>
      <c r="AR34" s="112">
        <f t="shared" si="31"/>
        <v>1253</v>
      </c>
      <c r="AS34" s="112">
        <f t="shared" si="31"/>
        <v>0</v>
      </c>
      <c r="AT34" s="112">
        <f t="shared" si="31"/>
        <v>1253</v>
      </c>
      <c r="AU34" s="96"/>
      <c r="AV34" s="96"/>
      <c r="AW34" s="96"/>
      <c r="AX34" s="112">
        <f>AX35</f>
        <v>1253</v>
      </c>
      <c r="AY34" s="112">
        <f>AY35</f>
        <v>1253</v>
      </c>
      <c r="AZ34" s="97"/>
      <c r="BA34" s="97"/>
      <c r="BB34" s="112">
        <f>BB35</f>
        <v>1253</v>
      </c>
      <c r="BC34" s="112">
        <f>BC35</f>
        <v>1253</v>
      </c>
      <c r="BD34" s="112">
        <f t="shared" si="29"/>
        <v>0</v>
      </c>
      <c r="BE34" s="112">
        <f t="shared" si="29"/>
        <v>0</v>
      </c>
      <c r="BF34" s="112">
        <f t="shared" si="29"/>
        <v>1253</v>
      </c>
      <c r="BG34" s="112">
        <f t="shared" si="29"/>
        <v>1253</v>
      </c>
      <c r="BH34" s="112">
        <f t="shared" si="29"/>
        <v>0</v>
      </c>
      <c r="BI34" s="112">
        <f t="shared" si="29"/>
        <v>0</v>
      </c>
      <c r="BJ34" s="112">
        <f t="shared" si="29"/>
        <v>1253</v>
      </c>
      <c r="BK34" s="112">
        <f t="shared" si="29"/>
        <v>1253</v>
      </c>
      <c r="BL34" s="112">
        <f t="shared" si="29"/>
        <v>0</v>
      </c>
      <c r="BM34" s="112">
        <f t="shared" si="29"/>
        <v>0</v>
      </c>
      <c r="BN34" s="112">
        <f t="shared" si="29"/>
        <v>1253</v>
      </c>
      <c r="BO34" s="112">
        <f t="shared" si="29"/>
        <v>1253</v>
      </c>
      <c r="BP34" s="112">
        <f t="shared" si="29"/>
        <v>0</v>
      </c>
      <c r="BQ34" s="112">
        <f t="shared" si="29"/>
        <v>0</v>
      </c>
      <c r="BR34" s="112">
        <f t="shared" si="29"/>
        <v>1253</v>
      </c>
      <c r="BS34" s="112"/>
      <c r="BT34" s="112">
        <f t="shared" si="29"/>
        <v>1253</v>
      </c>
      <c r="BU34" s="112">
        <f>BU35</f>
        <v>0</v>
      </c>
      <c r="BV34" s="112">
        <f>BV35</f>
        <v>0</v>
      </c>
      <c r="BW34" s="112">
        <f t="shared" si="30"/>
        <v>1253</v>
      </c>
      <c r="BX34" s="112"/>
      <c r="BY34" s="112">
        <f t="shared" si="30"/>
        <v>1253</v>
      </c>
    </row>
    <row r="35" spans="1:77" ht="33">
      <c r="A35" s="104"/>
      <c r="B35" s="105" t="s">
        <v>35</v>
      </c>
      <c r="C35" s="106" t="s">
        <v>28</v>
      </c>
      <c r="D35" s="106" t="s">
        <v>29</v>
      </c>
      <c r="E35" s="107" t="s">
        <v>110</v>
      </c>
      <c r="F35" s="106" t="s">
        <v>36</v>
      </c>
      <c r="G35" s="112">
        <f>H35+I35</f>
        <v>1116</v>
      </c>
      <c r="H35" s="112">
        <v>1116</v>
      </c>
      <c r="I35" s="112"/>
      <c r="J35" s="112">
        <f>K35-G35</f>
        <v>351</v>
      </c>
      <c r="K35" s="112">
        <v>1467</v>
      </c>
      <c r="L35" s="112"/>
      <c r="M35" s="112"/>
      <c r="N35" s="112">
        <v>1572</v>
      </c>
      <c r="O35" s="109"/>
      <c r="P35" s="112"/>
      <c r="Q35" s="112">
        <f>P35+N35</f>
        <v>1572</v>
      </c>
      <c r="R35" s="112">
        <f>O35</f>
        <v>0</v>
      </c>
      <c r="S35" s="112">
        <f>T35-Q35</f>
        <v>-299</v>
      </c>
      <c r="T35" s="112">
        <v>1273</v>
      </c>
      <c r="U35" s="112">
        <f>R35</f>
        <v>0</v>
      </c>
      <c r="V35" s="112">
        <v>1273</v>
      </c>
      <c r="W35" s="112"/>
      <c r="X35" s="112"/>
      <c r="Y35" s="112">
        <f>W35+T35</f>
        <v>1273</v>
      </c>
      <c r="Z35" s="112">
        <f>X35+V35</f>
        <v>1273</v>
      </c>
      <c r="AA35" s="112"/>
      <c r="AB35" s="112"/>
      <c r="AC35" s="112">
        <f>AA35+Y35</f>
        <v>1273</v>
      </c>
      <c r="AD35" s="112">
        <f>AB35+Z35</f>
        <v>1273</v>
      </c>
      <c r="AE35" s="112"/>
      <c r="AF35" s="112"/>
      <c r="AG35" s="112"/>
      <c r="AH35" s="112">
        <f>AE35+AC35</f>
        <v>1273</v>
      </c>
      <c r="AI35" s="112"/>
      <c r="AJ35" s="112">
        <f>AG35+AD35</f>
        <v>1273</v>
      </c>
      <c r="AK35" s="113"/>
      <c r="AL35" s="113"/>
      <c r="AM35" s="112">
        <f>AK35+AH35</f>
        <v>1273</v>
      </c>
      <c r="AN35" s="112">
        <f>AI35</f>
        <v>0</v>
      </c>
      <c r="AO35" s="112">
        <f>AJ35</f>
        <v>1273</v>
      </c>
      <c r="AP35" s="112">
        <f>AR35-AO35</f>
        <v>-20</v>
      </c>
      <c r="AQ35" s="112"/>
      <c r="AR35" s="112">
        <v>1253</v>
      </c>
      <c r="AS35" s="112"/>
      <c r="AT35" s="112">
        <v>1253</v>
      </c>
      <c r="AU35" s="96"/>
      <c r="AV35" s="96"/>
      <c r="AW35" s="96"/>
      <c r="AX35" s="112">
        <v>1253</v>
      </c>
      <c r="AY35" s="112">
        <v>1253</v>
      </c>
      <c r="AZ35" s="97"/>
      <c r="BA35" s="97"/>
      <c r="BB35" s="112">
        <v>1253</v>
      </c>
      <c r="BC35" s="112">
        <v>1253</v>
      </c>
      <c r="BD35" s="114"/>
      <c r="BE35" s="115"/>
      <c r="BF35" s="97">
        <f>BD35+BB35</f>
        <v>1253</v>
      </c>
      <c r="BG35" s="97">
        <f>BE35+BC35</f>
        <v>1253</v>
      </c>
      <c r="BH35" s="114"/>
      <c r="BI35" s="115"/>
      <c r="BJ35" s="97">
        <f>BH35+BF35</f>
        <v>1253</v>
      </c>
      <c r="BK35" s="97">
        <f>BI35+BG35</f>
        <v>1253</v>
      </c>
      <c r="BL35" s="114"/>
      <c r="BM35" s="115"/>
      <c r="BN35" s="97">
        <f>BL35+BJ35</f>
        <v>1253</v>
      </c>
      <c r="BO35" s="97">
        <f>BM35+BK35</f>
        <v>1253</v>
      </c>
      <c r="BP35" s="116"/>
      <c r="BQ35" s="116"/>
      <c r="BR35" s="108">
        <f>BN35+BP35</f>
        <v>1253</v>
      </c>
      <c r="BS35" s="108"/>
      <c r="BT35" s="108">
        <f>BO35+BQ35</f>
        <v>1253</v>
      </c>
      <c r="BU35" s="116"/>
      <c r="BV35" s="116"/>
      <c r="BW35" s="108">
        <f>BR35+BU35</f>
        <v>1253</v>
      </c>
      <c r="BX35" s="108"/>
      <c r="BY35" s="108">
        <f>BT35+BV35</f>
        <v>1253</v>
      </c>
    </row>
    <row r="36" spans="1:77" s="2" customFormat="1" ht="131.25">
      <c r="A36" s="130"/>
      <c r="B36" s="99" t="s">
        <v>33</v>
      </c>
      <c r="C36" s="100" t="s">
        <v>28</v>
      </c>
      <c r="D36" s="100" t="s">
        <v>31</v>
      </c>
      <c r="E36" s="101"/>
      <c r="F36" s="100"/>
      <c r="G36" s="117">
        <f aca="true" t="shared" si="32" ref="G36:W37">G37</f>
        <v>557703</v>
      </c>
      <c r="H36" s="117">
        <f t="shared" si="32"/>
        <v>557703</v>
      </c>
      <c r="I36" s="117">
        <f t="shared" si="32"/>
        <v>0</v>
      </c>
      <c r="J36" s="117">
        <f aca="true" t="shared" si="33" ref="J36:AA37">J37</f>
        <v>192865</v>
      </c>
      <c r="K36" s="117">
        <f t="shared" si="33"/>
        <v>750568</v>
      </c>
      <c r="L36" s="117">
        <f t="shared" si="33"/>
        <v>0</v>
      </c>
      <c r="M36" s="117"/>
      <c r="N36" s="117">
        <f t="shared" si="33"/>
        <v>809355</v>
      </c>
      <c r="O36" s="117">
        <f t="shared" si="33"/>
        <v>0</v>
      </c>
      <c r="P36" s="117">
        <f t="shared" si="33"/>
        <v>0</v>
      </c>
      <c r="Q36" s="117">
        <f t="shared" si="33"/>
        <v>809355</v>
      </c>
      <c r="R36" s="117">
        <f t="shared" si="33"/>
        <v>0</v>
      </c>
      <c r="S36" s="117">
        <f t="shared" si="33"/>
        <v>-252177</v>
      </c>
      <c r="T36" s="117">
        <f t="shared" si="33"/>
        <v>557178</v>
      </c>
      <c r="U36" s="117">
        <f t="shared" si="33"/>
        <v>0</v>
      </c>
      <c r="V36" s="117">
        <f t="shared" si="33"/>
        <v>557460</v>
      </c>
      <c r="W36" s="117">
        <f t="shared" si="33"/>
        <v>0</v>
      </c>
      <c r="X36" s="117">
        <f t="shared" si="33"/>
        <v>0</v>
      </c>
      <c r="Y36" s="117">
        <f t="shared" si="33"/>
        <v>557178</v>
      </c>
      <c r="Z36" s="117">
        <f t="shared" si="33"/>
        <v>557460</v>
      </c>
      <c r="AA36" s="117">
        <f t="shared" si="33"/>
        <v>0</v>
      </c>
      <c r="AB36" s="117">
        <f aca="true" t="shared" si="34" ref="AA36:AQ37">AB37</f>
        <v>0</v>
      </c>
      <c r="AC36" s="117">
        <f t="shared" si="34"/>
        <v>557178</v>
      </c>
      <c r="AD36" s="117">
        <f t="shared" si="34"/>
        <v>557460</v>
      </c>
      <c r="AE36" s="117">
        <f t="shared" si="34"/>
        <v>0</v>
      </c>
      <c r="AF36" s="117"/>
      <c r="AG36" s="117">
        <f t="shared" si="34"/>
        <v>0</v>
      </c>
      <c r="AH36" s="117">
        <f t="shared" si="34"/>
        <v>557178</v>
      </c>
      <c r="AI36" s="117"/>
      <c r="AJ36" s="117">
        <f t="shared" si="34"/>
        <v>557460</v>
      </c>
      <c r="AK36" s="117">
        <f t="shared" si="34"/>
        <v>0</v>
      </c>
      <c r="AL36" s="117">
        <f t="shared" si="34"/>
        <v>0</v>
      </c>
      <c r="AM36" s="117">
        <f t="shared" si="34"/>
        <v>557178</v>
      </c>
      <c r="AN36" s="117">
        <f t="shared" si="34"/>
        <v>0</v>
      </c>
      <c r="AO36" s="117">
        <f t="shared" si="34"/>
        <v>557460</v>
      </c>
      <c r="AP36" s="117">
        <f t="shared" si="34"/>
        <v>56751</v>
      </c>
      <c r="AQ36" s="117">
        <f t="shared" si="34"/>
        <v>0</v>
      </c>
      <c r="AR36" s="117">
        <f aca="true" t="shared" si="35" ref="AQ36:AT37">AR37</f>
        <v>614211</v>
      </c>
      <c r="AS36" s="117">
        <f t="shared" si="35"/>
        <v>0</v>
      </c>
      <c r="AT36" s="117">
        <f t="shared" si="35"/>
        <v>626077</v>
      </c>
      <c r="AU36" s="96"/>
      <c r="AV36" s="96"/>
      <c r="AW36" s="96"/>
      <c r="AX36" s="117">
        <f>AX37</f>
        <v>614211</v>
      </c>
      <c r="AY36" s="117">
        <f>AY37</f>
        <v>626077</v>
      </c>
      <c r="AZ36" s="97"/>
      <c r="BA36" s="97"/>
      <c r="BB36" s="117">
        <f>BB37</f>
        <v>614211</v>
      </c>
      <c r="BC36" s="117">
        <f>BC37</f>
        <v>626077</v>
      </c>
      <c r="BD36" s="117">
        <f aca="true" t="shared" si="36" ref="BD36:BW37">BD37</f>
        <v>0</v>
      </c>
      <c r="BE36" s="117">
        <f t="shared" si="36"/>
        <v>0</v>
      </c>
      <c r="BF36" s="117">
        <f t="shared" si="36"/>
        <v>614211</v>
      </c>
      <c r="BG36" s="117">
        <f t="shared" si="36"/>
        <v>626077</v>
      </c>
      <c r="BH36" s="117">
        <f t="shared" si="36"/>
        <v>0</v>
      </c>
      <c r="BI36" s="117">
        <f t="shared" si="36"/>
        <v>0</v>
      </c>
      <c r="BJ36" s="117">
        <f t="shared" si="36"/>
        <v>614211</v>
      </c>
      <c r="BK36" s="117">
        <f t="shared" si="36"/>
        <v>626077</v>
      </c>
      <c r="BL36" s="117">
        <f t="shared" si="36"/>
        <v>0</v>
      </c>
      <c r="BM36" s="117">
        <f t="shared" si="36"/>
        <v>0</v>
      </c>
      <c r="BN36" s="117">
        <f t="shared" si="36"/>
        <v>614211</v>
      </c>
      <c r="BO36" s="117">
        <f t="shared" si="36"/>
        <v>626077</v>
      </c>
      <c r="BP36" s="117">
        <f t="shared" si="36"/>
        <v>0</v>
      </c>
      <c r="BQ36" s="117">
        <f t="shared" si="36"/>
        <v>0</v>
      </c>
      <c r="BR36" s="117">
        <f t="shared" si="36"/>
        <v>614211</v>
      </c>
      <c r="BS36" s="117"/>
      <c r="BT36" s="117">
        <f t="shared" si="36"/>
        <v>626077</v>
      </c>
      <c r="BU36" s="117">
        <f t="shared" si="36"/>
        <v>0</v>
      </c>
      <c r="BV36" s="117">
        <f>BV37</f>
        <v>0</v>
      </c>
      <c r="BW36" s="117">
        <f t="shared" si="36"/>
        <v>614211</v>
      </c>
      <c r="BX36" s="117"/>
      <c r="BY36" s="117">
        <f aca="true" t="shared" si="37" ref="BW36:BY37">BY37</f>
        <v>626077</v>
      </c>
    </row>
    <row r="37" spans="1:77" ht="82.5">
      <c r="A37" s="110"/>
      <c r="B37" s="105" t="s">
        <v>32</v>
      </c>
      <c r="C37" s="106" t="s">
        <v>28</v>
      </c>
      <c r="D37" s="106" t="s">
        <v>31</v>
      </c>
      <c r="E37" s="107" t="s">
        <v>110</v>
      </c>
      <c r="F37" s="106"/>
      <c r="G37" s="112">
        <f t="shared" si="32"/>
        <v>557703</v>
      </c>
      <c r="H37" s="112">
        <f t="shared" si="32"/>
        <v>557703</v>
      </c>
      <c r="I37" s="112">
        <f t="shared" si="32"/>
        <v>0</v>
      </c>
      <c r="J37" s="112">
        <f t="shared" si="32"/>
        <v>192865</v>
      </c>
      <c r="K37" s="112">
        <f t="shared" si="32"/>
        <v>750568</v>
      </c>
      <c r="L37" s="112">
        <f t="shared" si="32"/>
        <v>0</v>
      </c>
      <c r="M37" s="112"/>
      <c r="N37" s="112">
        <f t="shared" si="32"/>
        <v>809355</v>
      </c>
      <c r="O37" s="112">
        <f t="shared" si="32"/>
        <v>0</v>
      </c>
      <c r="P37" s="112">
        <f t="shared" si="32"/>
        <v>0</v>
      </c>
      <c r="Q37" s="112">
        <f t="shared" si="32"/>
        <v>809355</v>
      </c>
      <c r="R37" s="112">
        <f t="shared" si="32"/>
        <v>0</v>
      </c>
      <c r="S37" s="112">
        <f t="shared" si="32"/>
        <v>-252177</v>
      </c>
      <c r="T37" s="112">
        <f t="shared" si="32"/>
        <v>557178</v>
      </c>
      <c r="U37" s="112">
        <f t="shared" si="32"/>
        <v>0</v>
      </c>
      <c r="V37" s="112">
        <f t="shared" si="32"/>
        <v>557460</v>
      </c>
      <c r="W37" s="112">
        <f t="shared" si="32"/>
        <v>0</v>
      </c>
      <c r="X37" s="112">
        <f t="shared" si="33"/>
        <v>0</v>
      </c>
      <c r="Y37" s="112">
        <f t="shared" si="33"/>
        <v>557178</v>
      </c>
      <c r="Z37" s="112">
        <f t="shared" si="33"/>
        <v>557460</v>
      </c>
      <c r="AA37" s="112">
        <f t="shared" si="34"/>
        <v>0</v>
      </c>
      <c r="AB37" s="112">
        <f t="shared" si="34"/>
        <v>0</v>
      </c>
      <c r="AC37" s="112">
        <f t="shared" si="34"/>
        <v>557178</v>
      </c>
      <c r="AD37" s="112">
        <f t="shared" si="34"/>
        <v>557460</v>
      </c>
      <c r="AE37" s="112">
        <f t="shared" si="34"/>
        <v>0</v>
      </c>
      <c r="AF37" s="112"/>
      <c r="AG37" s="112">
        <f t="shared" si="34"/>
        <v>0</v>
      </c>
      <c r="AH37" s="112">
        <f t="shared" si="34"/>
        <v>557178</v>
      </c>
      <c r="AI37" s="112"/>
      <c r="AJ37" s="112">
        <f t="shared" si="34"/>
        <v>557460</v>
      </c>
      <c r="AK37" s="112">
        <f t="shared" si="34"/>
        <v>0</v>
      </c>
      <c r="AL37" s="112">
        <f t="shared" si="34"/>
        <v>0</v>
      </c>
      <c r="AM37" s="112">
        <f t="shared" si="34"/>
        <v>557178</v>
      </c>
      <c r="AN37" s="112">
        <f t="shared" si="34"/>
        <v>0</v>
      </c>
      <c r="AO37" s="112">
        <f t="shared" si="34"/>
        <v>557460</v>
      </c>
      <c r="AP37" s="112">
        <f t="shared" si="34"/>
        <v>56751</v>
      </c>
      <c r="AQ37" s="112">
        <f t="shared" si="35"/>
        <v>0</v>
      </c>
      <c r="AR37" s="112">
        <f t="shared" si="35"/>
        <v>614211</v>
      </c>
      <c r="AS37" s="112">
        <f t="shared" si="35"/>
        <v>0</v>
      </c>
      <c r="AT37" s="112">
        <f t="shared" si="35"/>
        <v>626077</v>
      </c>
      <c r="AU37" s="96"/>
      <c r="AV37" s="96"/>
      <c r="AW37" s="96"/>
      <c r="AX37" s="112">
        <f>AX38</f>
        <v>614211</v>
      </c>
      <c r="AY37" s="112">
        <f>AY38</f>
        <v>626077</v>
      </c>
      <c r="AZ37" s="97"/>
      <c r="BA37" s="97"/>
      <c r="BB37" s="112">
        <f>BB38</f>
        <v>614211</v>
      </c>
      <c r="BC37" s="112">
        <f>BC38</f>
        <v>626077</v>
      </c>
      <c r="BD37" s="112">
        <f t="shared" si="36"/>
        <v>0</v>
      </c>
      <c r="BE37" s="112">
        <f t="shared" si="36"/>
        <v>0</v>
      </c>
      <c r="BF37" s="112">
        <f t="shared" si="36"/>
        <v>614211</v>
      </c>
      <c r="BG37" s="112">
        <f t="shared" si="36"/>
        <v>626077</v>
      </c>
      <c r="BH37" s="112">
        <f t="shared" si="36"/>
        <v>0</v>
      </c>
      <c r="BI37" s="112">
        <f t="shared" si="36"/>
        <v>0</v>
      </c>
      <c r="BJ37" s="112">
        <f t="shared" si="36"/>
        <v>614211</v>
      </c>
      <c r="BK37" s="112">
        <f t="shared" si="36"/>
        <v>626077</v>
      </c>
      <c r="BL37" s="112">
        <f t="shared" si="36"/>
        <v>0</v>
      </c>
      <c r="BM37" s="112">
        <f t="shared" si="36"/>
        <v>0</v>
      </c>
      <c r="BN37" s="112">
        <f t="shared" si="36"/>
        <v>614211</v>
      </c>
      <c r="BO37" s="112">
        <f t="shared" si="36"/>
        <v>626077</v>
      </c>
      <c r="BP37" s="112">
        <f t="shared" si="36"/>
        <v>0</v>
      </c>
      <c r="BQ37" s="112">
        <f t="shared" si="36"/>
        <v>0</v>
      </c>
      <c r="BR37" s="112">
        <f t="shared" si="36"/>
        <v>614211</v>
      </c>
      <c r="BS37" s="112"/>
      <c r="BT37" s="112">
        <f t="shared" si="36"/>
        <v>626077</v>
      </c>
      <c r="BU37" s="112">
        <f>BU38</f>
        <v>0</v>
      </c>
      <c r="BV37" s="112">
        <f>BV38</f>
        <v>0</v>
      </c>
      <c r="BW37" s="112">
        <f t="shared" si="37"/>
        <v>614211</v>
      </c>
      <c r="BX37" s="112"/>
      <c r="BY37" s="112">
        <f t="shared" si="37"/>
        <v>626077</v>
      </c>
    </row>
    <row r="38" spans="1:77" ht="33">
      <c r="A38" s="110"/>
      <c r="B38" s="105" t="s">
        <v>35</v>
      </c>
      <c r="C38" s="106" t="s">
        <v>28</v>
      </c>
      <c r="D38" s="106" t="s">
        <v>31</v>
      </c>
      <c r="E38" s="107" t="s">
        <v>110</v>
      </c>
      <c r="F38" s="106" t="s">
        <v>36</v>
      </c>
      <c r="G38" s="112">
        <f>H38+I38</f>
        <v>557703</v>
      </c>
      <c r="H38" s="112">
        <f>461753+95950</f>
        <v>557703</v>
      </c>
      <c r="I38" s="112"/>
      <c r="J38" s="112">
        <f>K38-G38</f>
        <v>192865</v>
      </c>
      <c r="K38" s="112">
        <v>750568</v>
      </c>
      <c r="L38" s="112"/>
      <c r="M38" s="112"/>
      <c r="N38" s="112">
        <v>809355</v>
      </c>
      <c r="O38" s="109"/>
      <c r="P38" s="112"/>
      <c r="Q38" s="112">
        <f>P38+N38</f>
        <v>809355</v>
      </c>
      <c r="R38" s="112">
        <f>O38</f>
        <v>0</v>
      </c>
      <c r="S38" s="112">
        <f>T38-Q38</f>
        <v>-252177</v>
      </c>
      <c r="T38" s="112">
        <v>557178</v>
      </c>
      <c r="U38" s="112">
        <f>R38</f>
        <v>0</v>
      </c>
      <c r="V38" s="112">
        <f>557450+10</f>
        <v>557460</v>
      </c>
      <c r="W38" s="112"/>
      <c r="X38" s="112"/>
      <c r="Y38" s="112">
        <f>W38+T38</f>
        <v>557178</v>
      </c>
      <c r="Z38" s="112">
        <f>X38+V38</f>
        <v>557460</v>
      </c>
      <c r="AA38" s="112"/>
      <c r="AB38" s="112"/>
      <c r="AC38" s="112">
        <f>AA38+Y38</f>
        <v>557178</v>
      </c>
      <c r="AD38" s="112">
        <f>AB38+Z38</f>
        <v>557460</v>
      </c>
      <c r="AE38" s="112"/>
      <c r="AF38" s="112"/>
      <c r="AG38" s="112"/>
      <c r="AH38" s="112">
        <f>AE38+AC38</f>
        <v>557178</v>
      </c>
      <c r="AI38" s="112"/>
      <c r="AJ38" s="112">
        <f>AG38+AD38</f>
        <v>557460</v>
      </c>
      <c r="AK38" s="113"/>
      <c r="AL38" s="113"/>
      <c r="AM38" s="112">
        <f>AK38+AH38</f>
        <v>557178</v>
      </c>
      <c r="AN38" s="112">
        <f>AI38</f>
        <v>0</v>
      </c>
      <c r="AO38" s="112">
        <f>AJ38</f>
        <v>557460</v>
      </c>
      <c r="AP38" s="112">
        <f>AR38-AO38</f>
        <v>56751</v>
      </c>
      <c r="AQ38" s="112"/>
      <c r="AR38" s="112">
        <f>614111+100</f>
        <v>614211</v>
      </c>
      <c r="AS38" s="112"/>
      <c r="AT38" s="112">
        <f>625977+100</f>
        <v>626077</v>
      </c>
      <c r="AU38" s="96"/>
      <c r="AV38" s="96"/>
      <c r="AW38" s="96"/>
      <c r="AX38" s="112">
        <f>614111+100</f>
        <v>614211</v>
      </c>
      <c r="AY38" s="112">
        <f>625977+100</f>
        <v>626077</v>
      </c>
      <c r="AZ38" s="97"/>
      <c r="BA38" s="97"/>
      <c r="BB38" s="112">
        <f>614111+100</f>
        <v>614211</v>
      </c>
      <c r="BC38" s="112">
        <f>625977+100</f>
        <v>626077</v>
      </c>
      <c r="BD38" s="114"/>
      <c r="BE38" s="115"/>
      <c r="BF38" s="97">
        <f>BD38+BB38</f>
        <v>614211</v>
      </c>
      <c r="BG38" s="97">
        <f>BE38+BC38</f>
        <v>626077</v>
      </c>
      <c r="BH38" s="114"/>
      <c r="BI38" s="115"/>
      <c r="BJ38" s="97">
        <f>BH38+BF38</f>
        <v>614211</v>
      </c>
      <c r="BK38" s="97">
        <f>BI38+BG38</f>
        <v>626077</v>
      </c>
      <c r="BL38" s="114"/>
      <c r="BM38" s="115"/>
      <c r="BN38" s="97">
        <f>BL38+BJ38</f>
        <v>614211</v>
      </c>
      <c r="BO38" s="97">
        <f>BM38+BK38</f>
        <v>626077</v>
      </c>
      <c r="BP38" s="116"/>
      <c r="BQ38" s="116"/>
      <c r="BR38" s="108">
        <f>BN38+BP38</f>
        <v>614211</v>
      </c>
      <c r="BS38" s="108"/>
      <c r="BT38" s="108">
        <f>BO38+BQ38</f>
        <v>626077</v>
      </c>
      <c r="BU38" s="116"/>
      <c r="BV38" s="116"/>
      <c r="BW38" s="108">
        <f>BR38+BU38</f>
        <v>614211</v>
      </c>
      <c r="BX38" s="108"/>
      <c r="BY38" s="108">
        <f>BT38+BV38</f>
        <v>626077</v>
      </c>
    </row>
    <row r="39" spans="1:77" s="6" customFormat="1" ht="37.5">
      <c r="A39" s="131"/>
      <c r="B39" s="99" t="s">
        <v>327</v>
      </c>
      <c r="C39" s="100" t="s">
        <v>28</v>
      </c>
      <c r="D39" s="100" t="s">
        <v>40</v>
      </c>
      <c r="E39" s="132"/>
      <c r="F39" s="100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23"/>
      <c r="AL39" s="123"/>
      <c r="AM39" s="117"/>
      <c r="AN39" s="117"/>
      <c r="AO39" s="117"/>
      <c r="AP39" s="117">
        <f>AP40</f>
        <v>1895</v>
      </c>
      <c r="AQ39" s="117">
        <f aca="true" t="shared" si="38" ref="AQ39:AT40">AQ40</f>
        <v>0</v>
      </c>
      <c r="AR39" s="117">
        <f t="shared" si="38"/>
        <v>1895</v>
      </c>
      <c r="AS39" s="117">
        <f t="shared" si="38"/>
        <v>0</v>
      </c>
      <c r="AT39" s="117">
        <f t="shared" si="38"/>
        <v>1895</v>
      </c>
      <c r="AU39" s="119"/>
      <c r="AV39" s="119"/>
      <c r="AW39" s="119"/>
      <c r="AX39" s="117">
        <f>AX40</f>
        <v>1895</v>
      </c>
      <c r="AY39" s="117">
        <f>AY40</f>
        <v>1895</v>
      </c>
      <c r="AZ39" s="120"/>
      <c r="BA39" s="120"/>
      <c r="BB39" s="117">
        <f>BB40</f>
        <v>1895</v>
      </c>
      <c r="BC39" s="117">
        <f>BC40</f>
        <v>1895</v>
      </c>
      <c r="BD39" s="117">
        <f aca="true" t="shared" si="39" ref="BD39:BW40">BD40</f>
        <v>0</v>
      </c>
      <c r="BE39" s="117">
        <f t="shared" si="39"/>
        <v>0</v>
      </c>
      <c r="BF39" s="117">
        <f t="shared" si="39"/>
        <v>1895</v>
      </c>
      <c r="BG39" s="117">
        <f t="shared" si="39"/>
        <v>1895</v>
      </c>
      <c r="BH39" s="117">
        <f t="shared" si="39"/>
        <v>0</v>
      </c>
      <c r="BI39" s="117">
        <f t="shared" si="39"/>
        <v>0</v>
      </c>
      <c r="BJ39" s="117">
        <f t="shared" si="39"/>
        <v>1895</v>
      </c>
      <c r="BK39" s="117">
        <f t="shared" si="39"/>
        <v>1895</v>
      </c>
      <c r="BL39" s="117">
        <f t="shared" si="39"/>
        <v>0</v>
      </c>
      <c r="BM39" s="117">
        <f t="shared" si="39"/>
        <v>0</v>
      </c>
      <c r="BN39" s="117">
        <f t="shared" si="39"/>
        <v>1895</v>
      </c>
      <c r="BO39" s="117">
        <f t="shared" si="39"/>
        <v>1895</v>
      </c>
      <c r="BP39" s="117">
        <f t="shared" si="39"/>
        <v>0</v>
      </c>
      <c r="BQ39" s="117">
        <f t="shared" si="39"/>
        <v>0</v>
      </c>
      <c r="BR39" s="117">
        <f t="shared" si="39"/>
        <v>1895</v>
      </c>
      <c r="BS39" s="117"/>
      <c r="BT39" s="117">
        <f t="shared" si="39"/>
        <v>1895</v>
      </c>
      <c r="BU39" s="117">
        <f t="shared" si="39"/>
        <v>0</v>
      </c>
      <c r="BV39" s="117">
        <f>BV40</f>
        <v>0</v>
      </c>
      <c r="BW39" s="117">
        <f t="shared" si="39"/>
        <v>1895</v>
      </c>
      <c r="BX39" s="117"/>
      <c r="BY39" s="117">
        <f aca="true" t="shared" si="40" ref="BW39:BY40">BY40</f>
        <v>1895</v>
      </c>
    </row>
    <row r="40" spans="1:77" ht="16.5">
      <c r="A40" s="110"/>
      <c r="B40" s="105" t="s">
        <v>331</v>
      </c>
      <c r="C40" s="106" t="s">
        <v>28</v>
      </c>
      <c r="D40" s="106" t="s">
        <v>40</v>
      </c>
      <c r="E40" s="107" t="s">
        <v>328</v>
      </c>
      <c r="F40" s="106"/>
      <c r="G40" s="112"/>
      <c r="H40" s="112"/>
      <c r="I40" s="112"/>
      <c r="J40" s="112"/>
      <c r="K40" s="112"/>
      <c r="L40" s="112"/>
      <c r="M40" s="112"/>
      <c r="N40" s="112"/>
      <c r="O40" s="109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3"/>
      <c r="AL40" s="113"/>
      <c r="AM40" s="112"/>
      <c r="AN40" s="112"/>
      <c r="AO40" s="112"/>
      <c r="AP40" s="112">
        <f>AP41</f>
        <v>1895</v>
      </c>
      <c r="AQ40" s="112">
        <f t="shared" si="38"/>
        <v>0</v>
      </c>
      <c r="AR40" s="112">
        <f t="shared" si="38"/>
        <v>1895</v>
      </c>
      <c r="AS40" s="112">
        <f t="shared" si="38"/>
        <v>0</v>
      </c>
      <c r="AT40" s="112">
        <f t="shared" si="38"/>
        <v>1895</v>
      </c>
      <c r="AU40" s="96"/>
      <c r="AV40" s="96"/>
      <c r="AW40" s="96"/>
      <c r="AX40" s="112">
        <f>AX41</f>
        <v>1895</v>
      </c>
      <c r="AY40" s="112">
        <f>AY41</f>
        <v>1895</v>
      </c>
      <c r="AZ40" s="97"/>
      <c r="BA40" s="97"/>
      <c r="BB40" s="112">
        <f>BB41</f>
        <v>1895</v>
      </c>
      <c r="BC40" s="112">
        <f>BC41</f>
        <v>1895</v>
      </c>
      <c r="BD40" s="112">
        <f t="shared" si="39"/>
        <v>0</v>
      </c>
      <c r="BE40" s="112">
        <f t="shared" si="39"/>
        <v>0</v>
      </c>
      <c r="BF40" s="112">
        <f t="shared" si="39"/>
        <v>1895</v>
      </c>
      <c r="BG40" s="112">
        <f t="shared" si="39"/>
        <v>1895</v>
      </c>
      <c r="BH40" s="112">
        <f t="shared" si="39"/>
        <v>0</v>
      </c>
      <c r="BI40" s="112">
        <f t="shared" si="39"/>
        <v>0</v>
      </c>
      <c r="BJ40" s="112">
        <f t="shared" si="39"/>
        <v>1895</v>
      </c>
      <c r="BK40" s="112">
        <f t="shared" si="39"/>
        <v>1895</v>
      </c>
      <c r="BL40" s="112">
        <f t="shared" si="39"/>
        <v>0</v>
      </c>
      <c r="BM40" s="112">
        <f t="shared" si="39"/>
        <v>0</v>
      </c>
      <c r="BN40" s="112">
        <f t="shared" si="39"/>
        <v>1895</v>
      </c>
      <c r="BO40" s="112">
        <f t="shared" si="39"/>
        <v>1895</v>
      </c>
      <c r="BP40" s="112">
        <f t="shared" si="39"/>
        <v>0</v>
      </c>
      <c r="BQ40" s="112">
        <f t="shared" si="39"/>
        <v>0</v>
      </c>
      <c r="BR40" s="112">
        <f t="shared" si="39"/>
        <v>1895</v>
      </c>
      <c r="BS40" s="112"/>
      <c r="BT40" s="112">
        <f t="shared" si="39"/>
        <v>1895</v>
      </c>
      <c r="BU40" s="112">
        <f>BU41</f>
        <v>0</v>
      </c>
      <c r="BV40" s="112">
        <f>BV41</f>
        <v>0</v>
      </c>
      <c r="BW40" s="112">
        <f t="shared" si="40"/>
        <v>1895</v>
      </c>
      <c r="BX40" s="112"/>
      <c r="BY40" s="112">
        <f t="shared" si="40"/>
        <v>1895</v>
      </c>
    </row>
    <row r="41" spans="1:77" ht="66">
      <c r="A41" s="110"/>
      <c r="B41" s="105" t="s">
        <v>38</v>
      </c>
      <c r="C41" s="106" t="s">
        <v>28</v>
      </c>
      <c r="D41" s="106" t="s">
        <v>40</v>
      </c>
      <c r="E41" s="107" t="s">
        <v>328</v>
      </c>
      <c r="F41" s="106" t="s">
        <v>39</v>
      </c>
      <c r="G41" s="112"/>
      <c r="H41" s="112"/>
      <c r="I41" s="112"/>
      <c r="J41" s="112"/>
      <c r="K41" s="112"/>
      <c r="L41" s="112"/>
      <c r="M41" s="112"/>
      <c r="N41" s="112"/>
      <c r="O41" s="109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3"/>
      <c r="AL41" s="113"/>
      <c r="AM41" s="112"/>
      <c r="AN41" s="112"/>
      <c r="AO41" s="112"/>
      <c r="AP41" s="112">
        <f>AR41-AO41</f>
        <v>1895</v>
      </c>
      <c r="AQ41" s="112"/>
      <c r="AR41" s="112">
        <v>1895</v>
      </c>
      <c r="AS41" s="112"/>
      <c r="AT41" s="112">
        <v>1895</v>
      </c>
      <c r="AU41" s="96"/>
      <c r="AV41" s="96"/>
      <c r="AW41" s="96"/>
      <c r="AX41" s="112">
        <v>1895</v>
      </c>
      <c r="AY41" s="112">
        <v>1895</v>
      </c>
      <c r="AZ41" s="97"/>
      <c r="BA41" s="97"/>
      <c r="BB41" s="112">
        <v>1895</v>
      </c>
      <c r="BC41" s="112">
        <v>1895</v>
      </c>
      <c r="BD41" s="114"/>
      <c r="BE41" s="115"/>
      <c r="BF41" s="97">
        <f>BD41+BB41</f>
        <v>1895</v>
      </c>
      <c r="BG41" s="97">
        <f>BE41+BC41</f>
        <v>1895</v>
      </c>
      <c r="BH41" s="114"/>
      <c r="BI41" s="115"/>
      <c r="BJ41" s="97">
        <f>BH41+BF41</f>
        <v>1895</v>
      </c>
      <c r="BK41" s="97">
        <f>BI41+BG41</f>
        <v>1895</v>
      </c>
      <c r="BL41" s="114"/>
      <c r="BM41" s="115"/>
      <c r="BN41" s="97">
        <f>BL41+BJ41</f>
        <v>1895</v>
      </c>
      <c r="BO41" s="97">
        <f>BM41+BK41</f>
        <v>1895</v>
      </c>
      <c r="BP41" s="116"/>
      <c r="BQ41" s="116"/>
      <c r="BR41" s="108">
        <f>BN41+BP41</f>
        <v>1895</v>
      </c>
      <c r="BS41" s="108"/>
      <c r="BT41" s="108">
        <f>BO41+BQ41</f>
        <v>1895</v>
      </c>
      <c r="BU41" s="116"/>
      <c r="BV41" s="116"/>
      <c r="BW41" s="108">
        <f>BR41+BU41</f>
        <v>1895</v>
      </c>
      <c r="BX41" s="108"/>
      <c r="BY41" s="108">
        <f>BT41+BV41</f>
        <v>1895</v>
      </c>
    </row>
    <row r="42" spans="1:77" ht="37.5">
      <c r="A42" s="110"/>
      <c r="B42" s="99" t="s">
        <v>12</v>
      </c>
      <c r="C42" s="100" t="s">
        <v>28</v>
      </c>
      <c r="D42" s="100" t="s">
        <v>348</v>
      </c>
      <c r="E42" s="101"/>
      <c r="F42" s="100"/>
      <c r="G42" s="133"/>
      <c r="H42" s="133"/>
      <c r="I42" s="133"/>
      <c r="J42" s="133"/>
      <c r="K42" s="133"/>
      <c r="L42" s="133"/>
      <c r="M42" s="133"/>
      <c r="N42" s="133"/>
      <c r="O42" s="134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5"/>
      <c r="AL42" s="135"/>
      <c r="AM42" s="133"/>
      <c r="AN42" s="133"/>
      <c r="AO42" s="133"/>
      <c r="AP42" s="117">
        <f>AP43+AP45</f>
        <v>40513</v>
      </c>
      <c r="AQ42" s="117">
        <f>AQ43+AQ45</f>
        <v>0</v>
      </c>
      <c r="AR42" s="117">
        <f>AR43+AR45</f>
        <v>40513</v>
      </c>
      <c r="AS42" s="117">
        <f>AS43+AS45</f>
        <v>0</v>
      </c>
      <c r="AT42" s="117">
        <f>AT43+AT45</f>
        <v>16965</v>
      </c>
      <c r="AU42" s="96"/>
      <c r="AV42" s="96"/>
      <c r="AW42" s="96"/>
      <c r="AX42" s="117">
        <f aca="true" t="shared" si="41" ref="AX42:BC42">AX43+AX45</f>
        <v>40513</v>
      </c>
      <c r="AY42" s="117">
        <f t="shared" si="41"/>
        <v>16965</v>
      </c>
      <c r="AZ42" s="117">
        <f t="shared" si="41"/>
        <v>-7460</v>
      </c>
      <c r="BA42" s="117">
        <f t="shared" si="41"/>
        <v>-7460</v>
      </c>
      <c r="BB42" s="117">
        <f t="shared" si="41"/>
        <v>33053</v>
      </c>
      <c r="BC42" s="117">
        <f t="shared" si="41"/>
        <v>9505</v>
      </c>
      <c r="BD42" s="117">
        <f aca="true" t="shared" si="42" ref="BD42:BK42">BD43+BD45</f>
        <v>0</v>
      </c>
      <c r="BE42" s="117">
        <f t="shared" si="42"/>
        <v>0</v>
      </c>
      <c r="BF42" s="117">
        <f t="shared" si="42"/>
        <v>33053</v>
      </c>
      <c r="BG42" s="117">
        <f t="shared" si="42"/>
        <v>9505</v>
      </c>
      <c r="BH42" s="117">
        <f t="shared" si="42"/>
        <v>0</v>
      </c>
      <c r="BI42" s="117">
        <f t="shared" si="42"/>
        <v>0</v>
      </c>
      <c r="BJ42" s="117">
        <f t="shared" si="42"/>
        <v>33053</v>
      </c>
      <c r="BK42" s="117">
        <f t="shared" si="42"/>
        <v>9505</v>
      </c>
      <c r="BL42" s="117">
        <f aca="true" t="shared" si="43" ref="BL42:BT42">BL43+BL45</f>
        <v>0</v>
      </c>
      <c r="BM42" s="117">
        <f t="shared" si="43"/>
        <v>0</v>
      </c>
      <c r="BN42" s="117">
        <f t="shared" si="43"/>
        <v>33053</v>
      </c>
      <c r="BO42" s="117">
        <f t="shared" si="43"/>
        <v>9505</v>
      </c>
      <c r="BP42" s="117">
        <f t="shared" si="43"/>
        <v>0</v>
      </c>
      <c r="BQ42" s="117">
        <f t="shared" si="43"/>
        <v>0</v>
      </c>
      <c r="BR42" s="117">
        <f t="shared" si="43"/>
        <v>33053</v>
      </c>
      <c r="BS42" s="117"/>
      <c r="BT42" s="117">
        <f t="shared" si="43"/>
        <v>9505</v>
      </c>
      <c r="BU42" s="117">
        <f>BU43+BU45</f>
        <v>0</v>
      </c>
      <c r="BV42" s="117">
        <f>BV43+BV45</f>
        <v>0</v>
      </c>
      <c r="BW42" s="117">
        <f>BW43+BW45</f>
        <v>33053</v>
      </c>
      <c r="BX42" s="117"/>
      <c r="BY42" s="117">
        <f>BY43+BY45</f>
        <v>9505</v>
      </c>
    </row>
    <row r="43" spans="1:77" ht="82.5">
      <c r="A43" s="110"/>
      <c r="B43" s="105" t="s">
        <v>32</v>
      </c>
      <c r="C43" s="106" t="s">
        <v>28</v>
      </c>
      <c r="D43" s="106" t="s">
        <v>348</v>
      </c>
      <c r="E43" s="107" t="s">
        <v>110</v>
      </c>
      <c r="F43" s="106"/>
      <c r="G43" s="112"/>
      <c r="H43" s="112"/>
      <c r="I43" s="112"/>
      <c r="J43" s="112"/>
      <c r="K43" s="112"/>
      <c r="L43" s="112"/>
      <c r="M43" s="112"/>
      <c r="N43" s="112"/>
      <c r="O43" s="109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3"/>
      <c r="AL43" s="113"/>
      <c r="AM43" s="112"/>
      <c r="AN43" s="112"/>
      <c r="AO43" s="112"/>
      <c r="AP43" s="112">
        <f>AP44</f>
        <v>755</v>
      </c>
      <c r="AQ43" s="112">
        <f>AQ44</f>
        <v>0</v>
      </c>
      <c r="AR43" s="112">
        <f>AR44</f>
        <v>755</v>
      </c>
      <c r="AS43" s="112">
        <f>AS44</f>
        <v>0</v>
      </c>
      <c r="AT43" s="112">
        <f>AT44</f>
        <v>755</v>
      </c>
      <c r="AU43" s="96"/>
      <c r="AV43" s="96"/>
      <c r="AW43" s="96"/>
      <c r="AX43" s="112">
        <f>AX44</f>
        <v>755</v>
      </c>
      <c r="AY43" s="112">
        <f>AY44</f>
        <v>755</v>
      </c>
      <c r="AZ43" s="97"/>
      <c r="BA43" s="97"/>
      <c r="BB43" s="112">
        <f aca="true" t="shared" si="44" ref="BB43:BY43">BB44</f>
        <v>755</v>
      </c>
      <c r="BC43" s="112">
        <f t="shared" si="44"/>
        <v>755</v>
      </c>
      <c r="BD43" s="112">
        <f t="shared" si="44"/>
        <v>0</v>
      </c>
      <c r="BE43" s="112">
        <f t="shared" si="44"/>
        <v>0</v>
      </c>
      <c r="BF43" s="112">
        <f t="shared" si="44"/>
        <v>755</v>
      </c>
      <c r="BG43" s="112">
        <f t="shared" si="44"/>
        <v>755</v>
      </c>
      <c r="BH43" s="112">
        <f t="shared" si="44"/>
        <v>0</v>
      </c>
      <c r="BI43" s="112">
        <f t="shared" si="44"/>
        <v>0</v>
      </c>
      <c r="BJ43" s="112">
        <f t="shared" si="44"/>
        <v>755</v>
      </c>
      <c r="BK43" s="112">
        <f t="shared" si="44"/>
        <v>755</v>
      </c>
      <c r="BL43" s="112">
        <f t="shared" si="44"/>
        <v>0</v>
      </c>
      <c r="BM43" s="112">
        <f t="shared" si="44"/>
        <v>0</v>
      </c>
      <c r="BN43" s="112">
        <f t="shared" si="44"/>
        <v>755</v>
      </c>
      <c r="BO43" s="112">
        <f t="shared" si="44"/>
        <v>755</v>
      </c>
      <c r="BP43" s="112">
        <f t="shared" si="44"/>
        <v>0</v>
      </c>
      <c r="BQ43" s="112">
        <f t="shared" si="44"/>
        <v>0</v>
      </c>
      <c r="BR43" s="112">
        <f t="shared" si="44"/>
        <v>755</v>
      </c>
      <c r="BS43" s="112"/>
      <c r="BT43" s="112">
        <f t="shared" si="44"/>
        <v>755</v>
      </c>
      <c r="BU43" s="112">
        <f t="shared" si="44"/>
        <v>0</v>
      </c>
      <c r="BV43" s="112">
        <f t="shared" si="44"/>
        <v>0</v>
      </c>
      <c r="BW43" s="112">
        <f t="shared" si="44"/>
        <v>755</v>
      </c>
      <c r="BX43" s="112"/>
      <c r="BY43" s="112">
        <f t="shared" si="44"/>
        <v>755</v>
      </c>
    </row>
    <row r="44" spans="1:77" ht="33">
      <c r="A44" s="110"/>
      <c r="B44" s="105" t="s">
        <v>35</v>
      </c>
      <c r="C44" s="106" t="s">
        <v>28</v>
      </c>
      <c r="D44" s="106" t="s">
        <v>348</v>
      </c>
      <c r="E44" s="107" t="s">
        <v>110</v>
      </c>
      <c r="F44" s="106" t="s">
        <v>36</v>
      </c>
      <c r="G44" s="112"/>
      <c r="H44" s="112"/>
      <c r="I44" s="112"/>
      <c r="J44" s="112"/>
      <c r="K44" s="112"/>
      <c r="L44" s="112"/>
      <c r="M44" s="112"/>
      <c r="N44" s="112"/>
      <c r="O44" s="109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3"/>
      <c r="AL44" s="113"/>
      <c r="AM44" s="112"/>
      <c r="AN44" s="112"/>
      <c r="AO44" s="112"/>
      <c r="AP44" s="112">
        <f>AR44-AO44</f>
        <v>755</v>
      </c>
      <c r="AQ44" s="112"/>
      <c r="AR44" s="112">
        <v>755</v>
      </c>
      <c r="AS44" s="112"/>
      <c r="AT44" s="112">
        <v>755</v>
      </c>
      <c r="AU44" s="96"/>
      <c r="AV44" s="96"/>
      <c r="AW44" s="96"/>
      <c r="AX44" s="112">
        <v>755</v>
      </c>
      <c r="AY44" s="112">
        <v>755</v>
      </c>
      <c r="AZ44" s="97"/>
      <c r="BA44" s="97"/>
      <c r="BB44" s="112">
        <v>755</v>
      </c>
      <c r="BC44" s="112">
        <v>755</v>
      </c>
      <c r="BD44" s="112"/>
      <c r="BE44" s="112"/>
      <c r="BF44" s="97">
        <f>BD44+BB44</f>
        <v>755</v>
      </c>
      <c r="BG44" s="97">
        <f>BE44+BC44</f>
        <v>755</v>
      </c>
      <c r="BH44" s="112"/>
      <c r="BI44" s="112"/>
      <c r="BJ44" s="97">
        <f>BH44+BF44</f>
        <v>755</v>
      </c>
      <c r="BK44" s="97">
        <f>BI44+BG44</f>
        <v>755</v>
      </c>
      <c r="BL44" s="112"/>
      <c r="BM44" s="112"/>
      <c r="BN44" s="97">
        <f>BL44+BJ44</f>
        <v>755</v>
      </c>
      <c r="BO44" s="97">
        <f>BM44+BK44</f>
        <v>755</v>
      </c>
      <c r="BP44" s="116"/>
      <c r="BQ44" s="116"/>
      <c r="BR44" s="108">
        <f>BN44+BP44</f>
        <v>755</v>
      </c>
      <c r="BS44" s="108"/>
      <c r="BT44" s="108">
        <f>BO44+BQ44</f>
        <v>755</v>
      </c>
      <c r="BU44" s="116"/>
      <c r="BV44" s="116"/>
      <c r="BW44" s="108">
        <f>BR44+BU44</f>
        <v>755</v>
      </c>
      <c r="BX44" s="108"/>
      <c r="BY44" s="108">
        <f>BT44+BV44</f>
        <v>755</v>
      </c>
    </row>
    <row r="45" spans="1:77" ht="49.5">
      <c r="A45" s="110"/>
      <c r="B45" s="105" t="s">
        <v>13</v>
      </c>
      <c r="C45" s="106" t="s">
        <v>28</v>
      </c>
      <c r="D45" s="106" t="s">
        <v>348</v>
      </c>
      <c r="E45" s="111" t="s">
        <v>127</v>
      </c>
      <c r="F45" s="106"/>
      <c r="G45" s="112"/>
      <c r="H45" s="112"/>
      <c r="I45" s="112"/>
      <c r="J45" s="112"/>
      <c r="K45" s="112"/>
      <c r="L45" s="112"/>
      <c r="M45" s="112"/>
      <c r="N45" s="112"/>
      <c r="O45" s="109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3"/>
      <c r="AL45" s="113"/>
      <c r="AM45" s="112"/>
      <c r="AN45" s="112"/>
      <c r="AO45" s="112"/>
      <c r="AP45" s="112">
        <f>AP46+AP47+AP48+AP50</f>
        <v>39758</v>
      </c>
      <c r="AQ45" s="112">
        <f>AQ46+AQ47+AQ48+AQ50</f>
        <v>0</v>
      </c>
      <c r="AR45" s="112">
        <f>AR46+AR47+AR48+AR50</f>
        <v>39758</v>
      </c>
      <c r="AS45" s="112">
        <f>AS46+AS47+AS48+AS50</f>
        <v>0</v>
      </c>
      <c r="AT45" s="112">
        <f>AT46+AT47+AT48+AT50</f>
        <v>16210</v>
      </c>
      <c r="AU45" s="96"/>
      <c r="AV45" s="96"/>
      <c r="AW45" s="96"/>
      <c r="AX45" s="112">
        <f aca="true" t="shared" si="45" ref="AX45:BG45">AX46+AX47+AX48+AX50</f>
        <v>39758</v>
      </c>
      <c r="AY45" s="112">
        <f t="shared" si="45"/>
        <v>16210</v>
      </c>
      <c r="AZ45" s="112">
        <f t="shared" si="45"/>
        <v>-7460</v>
      </c>
      <c r="BA45" s="112">
        <f t="shared" si="45"/>
        <v>-7460</v>
      </c>
      <c r="BB45" s="112">
        <f t="shared" si="45"/>
        <v>32298</v>
      </c>
      <c r="BC45" s="112">
        <f t="shared" si="45"/>
        <v>8750</v>
      </c>
      <c r="BD45" s="112">
        <f t="shared" si="45"/>
        <v>0</v>
      </c>
      <c r="BE45" s="112">
        <f t="shared" si="45"/>
        <v>0</v>
      </c>
      <c r="BF45" s="112">
        <f t="shared" si="45"/>
        <v>32298</v>
      </c>
      <c r="BG45" s="112">
        <f t="shared" si="45"/>
        <v>8750</v>
      </c>
      <c r="BH45" s="112">
        <f aca="true" t="shared" si="46" ref="BH45:BT45">BH46+BH47+BH48+BH50</f>
        <v>0</v>
      </c>
      <c r="BI45" s="112">
        <f t="shared" si="46"/>
        <v>0</v>
      </c>
      <c r="BJ45" s="112">
        <f t="shared" si="46"/>
        <v>32298</v>
      </c>
      <c r="BK45" s="112">
        <f t="shared" si="46"/>
        <v>8750</v>
      </c>
      <c r="BL45" s="112">
        <f t="shared" si="46"/>
        <v>0</v>
      </c>
      <c r="BM45" s="112">
        <f t="shared" si="46"/>
        <v>0</v>
      </c>
      <c r="BN45" s="112">
        <f t="shared" si="46"/>
        <v>32298</v>
      </c>
      <c r="BO45" s="112">
        <f t="shared" si="46"/>
        <v>8750</v>
      </c>
      <c r="BP45" s="112">
        <f t="shared" si="46"/>
        <v>0</v>
      </c>
      <c r="BQ45" s="112">
        <f t="shared" si="46"/>
        <v>0</v>
      </c>
      <c r="BR45" s="112">
        <f t="shared" si="46"/>
        <v>32298</v>
      </c>
      <c r="BS45" s="112"/>
      <c r="BT45" s="112">
        <f t="shared" si="46"/>
        <v>8750</v>
      </c>
      <c r="BU45" s="112">
        <f>BU46+BU47+BU48+BU50</f>
        <v>0</v>
      </c>
      <c r="BV45" s="112">
        <f>BV46+BV47+BV48+BV50</f>
        <v>0</v>
      </c>
      <c r="BW45" s="112">
        <f>BW46+BW47+BW48+BW50</f>
        <v>32298</v>
      </c>
      <c r="BX45" s="112"/>
      <c r="BY45" s="112">
        <f>BY46+BY47+BY48+BY50</f>
        <v>8750</v>
      </c>
    </row>
    <row r="46" spans="1:77" ht="72" customHeight="1">
      <c r="A46" s="110"/>
      <c r="B46" s="105" t="s">
        <v>38</v>
      </c>
      <c r="C46" s="106" t="s">
        <v>28</v>
      </c>
      <c r="D46" s="106" t="s">
        <v>348</v>
      </c>
      <c r="E46" s="111" t="s">
        <v>127</v>
      </c>
      <c r="F46" s="106" t="s">
        <v>39</v>
      </c>
      <c r="G46" s="112"/>
      <c r="H46" s="112"/>
      <c r="I46" s="112"/>
      <c r="J46" s="112"/>
      <c r="K46" s="112"/>
      <c r="L46" s="112"/>
      <c r="M46" s="112"/>
      <c r="N46" s="112"/>
      <c r="O46" s="109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3"/>
      <c r="AL46" s="113"/>
      <c r="AM46" s="112"/>
      <c r="AN46" s="112"/>
      <c r="AO46" s="112"/>
      <c r="AP46" s="112">
        <f>AR46-AO46</f>
        <v>3348</v>
      </c>
      <c r="AQ46" s="112"/>
      <c r="AR46" s="112">
        <v>3348</v>
      </c>
      <c r="AS46" s="112"/>
      <c r="AT46" s="112">
        <v>3348</v>
      </c>
      <c r="AU46" s="96"/>
      <c r="AV46" s="96"/>
      <c r="AW46" s="96"/>
      <c r="AX46" s="112">
        <v>3348</v>
      </c>
      <c r="AY46" s="112">
        <v>3348</v>
      </c>
      <c r="AZ46" s="97"/>
      <c r="BA46" s="97"/>
      <c r="BB46" s="112">
        <v>3348</v>
      </c>
      <c r="BC46" s="112">
        <v>3348</v>
      </c>
      <c r="BD46" s="114"/>
      <c r="BE46" s="115"/>
      <c r="BF46" s="112">
        <f>BD46+BB46</f>
        <v>3348</v>
      </c>
      <c r="BG46" s="112">
        <f>BE46+BC46</f>
        <v>3348</v>
      </c>
      <c r="BH46" s="114"/>
      <c r="BI46" s="115"/>
      <c r="BJ46" s="112">
        <f>BH46+BF46</f>
        <v>3348</v>
      </c>
      <c r="BK46" s="112">
        <f>BI46+BG46</f>
        <v>3348</v>
      </c>
      <c r="BL46" s="114"/>
      <c r="BM46" s="115"/>
      <c r="BN46" s="112">
        <f>BL46+BJ46</f>
        <v>3348</v>
      </c>
      <c r="BO46" s="112">
        <f>BM46+BK46</f>
        <v>3348</v>
      </c>
      <c r="BP46" s="116"/>
      <c r="BQ46" s="116"/>
      <c r="BR46" s="108">
        <f>BN46+BP46</f>
        <v>3348</v>
      </c>
      <c r="BS46" s="108"/>
      <c r="BT46" s="108">
        <f>BO46+BQ46</f>
        <v>3348</v>
      </c>
      <c r="BU46" s="116"/>
      <c r="BV46" s="116"/>
      <c r="BW46" s="108">
        <f>BR46+BU46</f>
        <v>3348</v>
      </c>
      <c r="BX46" s="108"/>
      <c r="BY46" s="108">
        <f>BT46+BV46</f>
        <v>3348</v>
      </c>
    </row>
    <row r="47" spans="1:77" ht="120.75" customHeight="1">
      <c r="A47" s="110"/>
      <c r="B47" s="105" t="s">
        <v>402</v>
      </c>
      <c r="C47" s="106" t="s">
        <v>28</v>
      </c>
      <c r="D47" s="106" t="s">
        <v>348</v>
      </c>
      <c r="E47" s="111" t="s">
        <v>127</v>
      </c>
      <c r="F47" s="106" t="s">
        <v>0</v>
      </c>
      <c r="G47" s="112"/>
      <c r="H47" s="112"/>
      <c r="I47" s="112"/>
      <c r="J47" s="112"/>
      <c r="K47" s="112"/>
      <c r="L47" s="112"/>
      <c r="M47" s="112"/>
      <c r="N47" s="112"/>
      <c r="O47" s="109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3"/>
      <c r="AL47" s="113"/>
      <c r="AM47" s="112"/>
      <c r="AN47" s="112"/>
      <c r="AO47" s="112"/>
      <c r="AP47" s="112">
        <f>AR47-AO47</f>
        <v>23548</v>
      </c>
      <c r="AQ47" s="112"/>
      <c r="AR47" s="112">
        <v>23548</v>
      </c>
      <c r="AS47" s="112"/>
      <c r="AT47" s="112"/>
      <c r="AU47" s="96"/>
      <c r="AV47" s="96"/>
      <c r="AW47" s="96"/>
      <c r="AX47" s="112">
        <v>23548</v>
      </c>
      <c r="AY47" s="112"/>
      <c r="AZ47" s="97"/>
      <c r="BA47" s="97"/>
      <c r="BB47" s="112">
        <v>23548</v>
      </c>
      <c r="BC47" s="112"/>
      <c r="BD47" s="114"/>
      <c r="BE47" s="115"/>
      <c r="BF47" s="112">
        <f>BD47+BB47</f>
        <v>23548</v>
      </c>
      <c r="BG47" s="112">
        <f>BE47+BC47</f>
        <v>0</v>
      </c>
      <c r="BH47" s="114"/>
      <c r="BI47" s="115"/>
      <c r="BJ47" s="112">
        <f>BH47+BF47</f>
        <v>23548</v>
      </c>
      <c r="BK47" s="112">
        <f>BI47+BG47</f>
        <v>0</v>
      </c>
      <c r="BL47" s="114"/>
      <c r="BM47" s="115"/>
      <c r="BN47" s="112">
        <f>BL47+BJ47</f>
        <v>23548</v>
      </c>
      <c r="BO47" s="112">
        <f>BM47+BK47</f>
        <v>0</v>
      </c>
      <c r="BP47" s="116"/>
      <c r="BQ47" s="116"/>
      <c r="BR47" s="108">
        <f>BN47+BP47</f>
        <v>23548</v>
      </c>
      <c r="BS47" s="108"/>
      <c r="BT47" s="108">
        <f>BO47+BQ47</f>
        <v>0</v>
      </c>
      <c r="BU47" s="116"/>
      <c r="BV47" s="116"/>
      <c r="BW47" s="108">
        <f>BR47+BU47</f>
        <v>23548</v>
      </c>
      <c r="BX47" s="108"/>
      <c r="BY47" s="108">
        <f>BT47+BV47</f>
        <v>0</v>
      </c>
    </row>
    <row r="48" spans="1:77" ht="134.25" customHeight="1">
      <c r="A48" s="110"/>
      <c r="B48" s="105" t="s">
        <v>255</v>
      </c>
      <c r="C48" s="106" t="s">
        <v>28</v>
      </c>
      <c r="D48" s="106" t="s">
        <v>348</v>
      </c>
      <c r="E48" s="136" t="s">
        <v>235</v>
      </c>
      <c r="F48" s="106"/>
      <c r="G48" s="112"/>
      <c r="H48" s="112"/>
      <c r="I48" s="112"/>
      <c r="J48" s="112"/>
      <c r="K48" s="112"/>
      <c r="L48" s="112"/>
      <c r="M48" s="112"/>
      <c r="N48" s="112"/>
      <c r="O48" s="109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3"/>
      <c r="AL48" s="113"/>
      <c r="AM48" s="112"/>
      <c r="AN48" s="112"/>
      <c r="AO48" s="112"/>
      <c r="AP48" s="112">
        <f>AP49</f>
        <v>5402</v>
      </c>
      <c r="AQ48" s="112">
        <f>AQ49</f>
        <v>0</v>
      </c>
      <c r="AR48" s="112">
        <f>AR49</f>
        <v>5402</v>
      </c>
      <c r="AS48" s="112">
        <f>AS49</f>
        <v>0</v>
      </c>
      <c r="AT48" s="112">
        <f>AT49</f>
        <v>5402</v>
      </c>
      <c r="AU48" s="96"/>
      <c r="AV48" s="96"/>
      <c r="AW48" s="96"/>
      <c r="AX48" s="112">
        <f>AX49</f>
        <v>5402</v>
      </c>
      <c r="AY48" s="112">
        <f>AY49</f>
        <v>5402</v>
      </c>
      <c r="AZ48" s="97"/>
      <c r="BA48" s="97"/>
      <c r="BB48" s="112">
        <f aca="true" t="shared" si="47" ref="BB48:BY48">BB49</f>
        <v>5402</v>
      </c>
      <c r="BC48" s="112">
        <f t="shared" si="47"/>
        <v>5402</v>
      </c>
      <c r="BD48" s="112">
        <f t="shared" si="47"/>
        <v>0</v>
      </c>
      <c r="BE48" s="112">
        <f t="shared" si="47"/>
        <v>0</v>
      </c>
      <c r="BF48" s="112">
        <f t="shared" si="47"/>
        <v>5402</v>
      </c>
      <c r="BG48" s="112">
        <f t="shared" si="47"/>
        <v>5402</v>
      </c>
      <c r="BH48" s="112">
        <f t="shared" si="47"/>
        <v>0</v>
      </c>
      <c r="BI48" s="112">
        <f t="shared" si="47"/>
        <v>0</v>
      </c>
      <c r="BJ48" s="112">
        <f t="shared" si="47"/>
        <v>5402</v>
      </c>
      <c r="BK48" s="112">
        <f t="shared" si="47"/>
        <v>5402</v>
      </c>
      <c r="BL48" s="112">
        <f t="shared" si="47"/>
        <v>0</v>
      </c>
      <c r="BM48" s="112">
        <f t="shared" si="47"/>
        <v>0</v>
      </c>
      <c r="BN48" s="112">
        <f t="shared" si="47"/>
        <v>5402</v>
      </c>
      <c r="BO48" s="112">
        <f t="shared" si="47"/>
        <v>5402</v>
      </c>
      <c r="BP48" s="112">
        <f t="shared" si="47"/>
        <v>0</v>
      </c>
      <c r="BQ48" s="112">
        <f t="shared" si="47"/>
        <v>0</v>
      </c>
      <c r="BR48" s="112">
        <f t="shared" si="47"/>
        <v>5402</v>
      </c>
      <c r="BS48" s="112"/>
      <c r="BT48" s="112">
        <f t="shared" si="47"/>
        <v>5402</v>
      </c>
      <c r="BU48" s="112">
        <f t="shared" si="47"/>
        <v>0</v>
      </c>
      <c r="BV48" s="112">
        <f t="shared" si="47"/>
        <v>0</v>
      </c>
      <c r="BW48" s="112">
        <f t="shared" si="47"/>
        <v>5402</v>
      </c>
      <c r="BX48" s="112"/>
      <c r="BY48" s="112">
        <f t="shared" si="47"/>
        <v>5402</v>
      </c>
    </row>
    <row r="49" spans="1:77" ht="103.5" customHeight="1">
      <c r="A49" s="110"/>
      <c r="B49" s="105" t="s">
        <v>228</v>
      </c>
      <c r="C49" s="106" t="s">
        <v>28</v>
      </c>
      <c r="D49" s="106" t="s">
        <v>348</v>
      </c>
      <c r="E49" s="136" t="s">
        <v>235</v>
      </c>
      <c r="F49" s="106" t="s">
        <v>50</v>
      </c>
      <c r="G49" s="112"/>
      <c r="H49" s="112"/>
      <c r="I49" s="112"/>
      <c r="J49" s="112"/>
      <c r="K49" s="112"/>
      <c r="L49" s="112"/>
      <c r="M49" s="112"/>
      <c r="N49" s="112"/>
      <c r="O49" s="109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3"/>
      <c r="AL49" s="113"/>
      <c r="AM49" s="112"/>
      <c r="AN49" s="112"/>
      <c r="AO49" s="112"/>
      <c r="AP49" s="112">
        <f>AR49-AO49</f>
        <v>5402</v>
      </c>
      <c r="AQ49" s="112"/>
      <c r="AR49" s="112">
        <v>5402</v>
      </c>
      <c r="AS49" s="112"/>
      <c r="AT49" s="112">
        <v>5402</v>
      </c>
      <c r="AU49" s="96"/>
      <c r="AV49" s="96"/>
      <c r="AW49" s="96"/>
      <c r="AX49" s="112">
        <v>5402</v>
      </c>
      <c r="AY49" s="112">
        <v>5402</v>
      </c>
      <c r="AZ49" s="97"/>
      <c r="BA49" s="97"/>
      <c r="BB49" s="112">
        <v>5402</v>
      </c>
      <c r="BC49" s="112">
        <v>5402</v>
      </c>
      <c r="BD49" s="114"/>
      <c r="BE49" s="115"/>
      <c r="BF49" s="97">
        <f>BD49+BB49</f>
        <v>5402</v>
      </c>
      <c r="BG49" s="97">
        <f>BE49+BC49</f>
        <v>5402</v>
      </c>
      <c r="BH49" s="114"/>
      <c r="BI49" s="115"/>
      <c r="BJ49" s="97">
        <f>BH49+BF49</f>
        <v>5402</v>
      </c>
      <c r="BK49" s="97">
        <f>BI49+BG49</f>
        <v>5402</v>
      </c>
      <c r="BL49" s="114"/>
      <c r="BM49" s="115"/>
      <c r="BN49" s="97">
        <f>BL49+BJ49</f>
        <v>5402</v>
      </c>
      <c r="BO49" s="97">
        <f>BM49+BK49</f>
        <v>5402</v>
      </c>
      <c r="BP49" s="116"/>
      <c r="BQ49" s="116"/>
      <c r="BR49" s="108">
        <f>BN49+BP49</f>
        <v>5402</v>
      </c>
      <c r="BS49" s="108"/>
      <c r="BT49" s="108">
        <f>BO49+BQ49</f>
        <v>5402</v>
      </c>
      <c r="BU49" s="116"/>
      <c r="BV49" s="116"/>
      <c r="BW49" s="108">
        <f>BR49+BU49</f>
        <v>5402</v>
      </c>
      <c r="BX49" s="108"/>
      <c r="BY49" s="108">
        <f>BT49+BV49</f>
        <v>5402</v>
      </c>
    </row>
    <row r="50" spans="1:77" ht="194.25" customHeight="1" hidden="1">
      <c r="A50" s="110"/>
      <c r="B50" s="137" t="s">
        <v>329</v>
      </c>
      <c r="C50" s="106" t="s">
        <v>28</v>
      </c>
      <c r="D50" s="106" t="s">
        <v>348</v>
      </c>
      <c r="E50" s="136" t="s">
        <v>330</v>
      </c>
      <c r="F50" s="106"/>
      <c r="G50" s="112"/>
      <c r="H50" s="112"/>
      <c r="I50" s="112"/>
      <c r="J50" s="112"/>
      <c r="K50" s="112"/>
      <c r="L50" s="112"/>
      <c r="M50" s="112"/>
      <c r="N50" s="112"/>
      <c r="O50" s="109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3"/>
      <c r="AL50" s="113"/>
      <c r="AM50" s="112"/>
      <c r="AN50" s="112"/>
      <c r="AO50" s="112"/>
      <c r="AP50" s="112">
        <f>AP51</f>
        <v>7460</v>
      </c>
      <c r="AQ50" s="112">
        <f>AQ51</f>
        <v>0</v>
      </c>
      <c r="AR50" s="112">
        <f>AR51</f>
        <v>7460</v>
      </c>
      <c r="AS50" s="112">
        <f>AS51</f>
        <v>0</v>
      </c>
      <c r="AT50" s="112">
        <f>AT51</f>
        <v>7460</v>
      </c>
      <c r="AU50" s="96"/>
      <c r="AV50" s="96"/>
      <c r="AW50" s="96"/>
      <c r="AX50" s="112">
        <f aca="true" t="shared" si="48" ref="AX50:BC50">AX51</f>
        <v>7460</v>
      </c>
      <c r="AY50" s="112">
        <f t="shared" si="48"/>
        <v>7460</v>
      </c>
      <c r="AZ50" s="112">
        <f t="shared" si="48"/>
        <v>-7460</v>
      </c>
      <c r="BA50" s="112">
        <f t="shared" si="48"/>
        <v>-7460</v>
      </c>
      <c r="BB50" s="112">
        <f t="shared" si="48"/>
        <v>0</v>
      </c>
      <c r="BC50" s="112">
        <f t="shared" si="48"/>
        <v>0</v>
      </c>
      <c r="BD50" s="114"/>
      <c r="BE50" s="115"/>
      <c r="BF50" s="114"/>
      <c r="BG50" s="114"/>
      <c r="BH50" s="114"/>
      <c r="BI50" s="115"/>
      <c r="BJ50" s="114"/>
      <c r="BK50" s="114"/>
      <c r="BL50" s="114"/>
      <c r="BM50" s="115"/>
      <c r="BN50" s="114"/>
      <c r="BO50" s="114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</row>
    <row r="51" spans="1:77" ht="99" hidden="1">
      <c r="A51" s="110"/>
      <c r="B51" s="137" t="s">
        <v>228</v>
      </c>
      <c r="C51" s="106" t="s">
        <v>28</v>
      </c>
      <c r="D51" s="106" t="s">
        <v>348</v>
      </c>
      <c r="E51" s="136" t="s">
        <v>330</v>
      </c>
      <c r="F51" s="106" t="s">
        <v>50</v>
      </c>
      <c r="G51" s="112"/>
      <c r="H51" s="112"/>
      <c r="I51" s="112"/>
      <c r="J51" s="112"/>
      <c r="K51" s="112"/>
      <c r="L51" s="112"/>
      <c r="M51" s="112"/>
      <c r="N51" s="112"/>
      <c r="O51" s="109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3"/>
      <c r="AL51" s="113"/>
      <c r="AM51" s="112"/>
      <c r="AN51" s="112"/>
      <c r="AO51" s="112"/>
      <c r="AP51" s="112">
        <f>AR51-AO51</f>
        <v>7460</v>
      </c>
      <c r="AQ51" s="112"/>
      <c r="AR51" s="112">
        <v>7460</v>
      </c>
      <c r="AS51" s="112"/>
      <c r="AT51" s="112">
        <v>7460</v>
      </c>
      <c r="AU51" s="96"/>
      <c r="AV51" s="96"/>
      <c r="AW51" s="96"/>
      <c r="AX51" s="112">
        <v>7460</v>
      </c>
      <c r="AY51" s="112">
        <v>7460</v>
      </c>
      <c r="AZ51" s="97">
        <v>-7460</v>
      </c>
      <c r="BA51" s="97">
        <v>-7460</v>
      </c>
      <c r="BB51" s="112">
        <f>AX51+AZ51</f>
        <v>0</v>
      </c>
      <c r="BC51" s="112">
        <f>AY51+BA51</f>
        <v>0</v>
      </c>
      <c r="BD51" s="114"/>
      <c r="BE51" s="115"/>
      <c r="BF51" s="114"/>
      <c r="BG51" s="114"/>
      <c r="BH51" s="114"/>
      <c r="BI51" s="115"/>
      <c r="BJ51" s="114"/>
      <c r="BK51" s="114"/>
      <c r="BL51" s="114"/>
      <c r="BM51" s="115"/>
      <c r="BN51" s="114"/>
      <c r="BO51" s="114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</row>
    <row r="52" spans="1:77" s="2" customFormat="1" ht="37.5" hidden="1">
      <c r="A52" s="98"/>
      <c r="B52" s="99" t="s">
        <v>12</v>
      </c>
      <c r="C52" s="100" t="s">
        <v>28</v>
      </c>
      <c r="D52" s="100" t="s">
        <v>37</v>
      </c>
      <c r="E52" s="101"/>
      <c r="F52" s="100"/>
      <c r="G52" s="117">
        <f>G53+G55</f>
        <v>54738</v>
      </c>
      <c r="H52" s="117">
        <f>H53+H55</f>
        <v>54738</v>
      </c>
      <c r="I52" s="117">
        <f>I53+I55</f>
        <v>0</v>
      </c>
      <c r="J52" s="117">
        <f>J53+J55+J62</f>
        <v>47762</v>
      </c>
      <c r="K52" s="117">
        <f>K53+K55+K62</f>
        <v>102500</v>
      </c>
      <c r="L52" s="117">
        <f>L53+L55+L62</f>
        <v>0</v>
      </c>
      <c r="M52" s="117"/>
      <c r="N52" s="117">
        <f aca="true" t="shared" si="49" ref="N52:AE52">N53+N55+N62</f>
        <v>73054</v>
      </c>
      <c r="O52" s="117">
        <f t="shared" si="49"/>
        <v>0</v>
      </c>
      <c r="P52" s="117">
        <f t="shared" si="49"/>
        <v>0</v>
      </c>
      <c r="Q52" s="117">
        <f t="shared" si="49"/>
        <v>73054</v>
      </c>
      <c r="R52" s="117">
        <f t="shared" si="49"/>
        <v>0</v>
      </c>
      <c r="S52" s="117">
        <f t="shared" si="49"/>
        <v>-35203</v>
      </c>
      <c r="T52" s="117">
        <f t="shared" si="49"/>
        <v>37851</v>
      </c>
      <c r="U52" s="117">
        <f t="shared" si="49"/>
        <v>0</v>
      </c>
      <c r="V52" s="117">
        <f t="shared" si="49"/>
        <v>37569</v>
      </c>
      <c r="W52" s="117">
        <f t="shared" si="49"/>
        <v>0</v>
      </c>
      <c r="X52" s="117">
        <f t="shared" si="49"/>
        <v>0</v>
      </c>
      <c r="Y52" s="117">
        <f t="shared" si="49"/>
        <v>37851</v>
      </c>
      <c r="Z52" s="117">
        <f t="shared" si="49"/>
        <v>37569</v>
      </c>
      <c r="AA52" s="117">
        <f t="shared" si="49"/>
        <v>0</v>
      </c>
      <c r="AB52" s="117">
        <f t="shared" si="49"/>
        <v>0</v>
      </c>
      <c r="AC52" s="117">
        <f t="shared" si="49"/>
        <v>37851</v>
      </c>
      <c r="AD52" s="117">
        <f t="shared" si="49"/>
        <v>37569</v>
      </c>
      <c r="AE52" s="117">
        <f t="shared" si="49"/>
        <v>0</v>
      </c>
      <c r="AF52" s="117"/>
      <c r="AG52" s="117">
        <f>AG53+AG55+AG62</f>
        <v>0</v>
      </c>
      <c r="AH52" s="117">
        <f>AH53+AH55+AH62</f>
        <v>37851</v>
      </c>
      <c r="AI52" s="117"/>
      <c r="AJ52" s="117">
        <f aca="true" t="shared" si="50" ref="AJ52:AT52">AJ53+AJ55+AJ62</f>
        <v>37569</v>
      </c>
      <c r="AK52" s="117">
        <f t="shared" si="50"/>
        <v>0</v>
      </c>
      <c r="AL52" s="117">
        <f t="shared" si="50"/>
        <v>0</v>
      </c>
      <c r="AM52" s="117">
        <f t="shared" si="50"/>
        <v>37851</v>
      </c>
      <c r="AN52" s="117">
        <f t="shared" si="50"/>
        <v>0</v>
      </c>
      <c r="AO52" s="117">
        <f t="shared" si="50"/>
        <v>37569</v>
      </c>
      <c r="AP52" s="117">
        <f t="shared" si="50"/>
        <v>-37569</v>
      </c>
      <c r="AQ52" s="117">
        <f t="shared" si="50"/>
        <v>0</v>
      </c>
      <c r="AR52" s="117">
        <f>AR53+AR55+AR62</f>
        <v>0</v>
      </c>
      <c r="AS52" s="117">
        <f t="shared" si="50"/>
        <v>0</v>
      </c>
      <c r="AT52" s="117">
        <f t="shared" si="50"/>
        <v>0</v>
      </c>
      <c r="AU52" s="96"/>
      <c r="AV52" s="96"/>
      <c r="AW52" s="96"/>
      <c r="AX52" s="117">
        <f>AX53+AX55+AX62</f>
        <v>0</v>
      </c>
      <c r="AY52" s="117">
        <f>AY53+AY55+AY62</f>
        <v>0</v>
      </c>
      <c r="AZ52" s="97"/>
      <c r="BA52" s="97"/>
      <c r="BB52" s="117">
        <f>BB53+BB55+BB62</f>
        <v>0</v>
      </c>
      <c r="BC52" s="117">
        <f>BC53+BC55+BC62</f>
        <v>0</v>
      </c>
      <c r="BD52" s="138"/>
      <c r="BE52" s="139"/>
      <c r="BF52" s="138"/>
      <c r="BG52" s="138"/>
      <c r="BH52" s="138"/>
      <c r="BI52" s="139"/>
      <c r="BJ52" s="138"/>
      <c r="BK52" s="138"/>
      <c r="BL52" s="138"/>
      <c r="BM52" s="139"/>
      <c r="BN52" s="138"/>
      <c r="BO52" s="138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</row>
    <row r="53" spans="1:77" ht="82.5" hidden="1">
      <c r="A53" s="104"/>
      <c r="B53" s="105" t="s">
        <v>32</v>
      </c>
      <c r="C53" s="106" t="s">
        <v>28</v>
      </c>
      <c r="D53" s="106" t="s">
        <v>37</v>
      </c>
      <c r="E53" s="107" t="s">
        <v>110</v>
      </c>
      <c r="F53" s="106"/>
      <c r="G53" s="112">
        <f>G54</f>
        <v>4124</v>
      </c>
      <c r="H53" s="112">
        <f aca="true" t="shared" si="51" ref="H53:AT53">H54</f>
        <v>4124</v>
      </c>
      <c r="I53" s="112">
        <f t="shared" si="51"/>
        <v>0</v>
      </c>
      <c r="J53" s="112">
        <f t="shared" si="51"/>
        <v>-3395</v>
      </c>
      <c r="K53" s="112">
        <f t="shared" si="51"/>
        <v>729</v>
      </c>
      <c r="L53" s="112">
        <f t="shared" si="51"/>
        <v>0</v>
      </c>
      <c r="M53" s="112"/>
      <c r="N53" s="112">
        <f t="shared" si="51"/>
        <v>780</v>
      </c>
      <c r="O53" s="112">
        <f t="shared" si="51"/>
        <v>0</v>
      </c>
      <c r="P53" s="112">
        <f t="shared" si="51"/>
        <v>0</v>
      </c>
      <c r="Q53" s="112">
        <f t="shared" si="51"/>
        <v>780</v>
      </c>
      <c r="R53" s="112">
        <f t="shared" si="51"/>
        <v>0</v>
      </c>
      <c r="S53" s="112">
        <f t="shared" si="51"/>
        <v>-55</v>
      </c>
      <c r="T53" s="112">
        <f t="shared" si="51"/>
        <v>725</v>
      </c>
      <c r="U53" s="112">
        <f t="shared" si="51"/>
        <v>0</v>
      </c>
      <c r="V53" s="112">
        <f t="shared" si="51"/>
        <v>725</v>
      </c>
      <c r="W53" s="112">
        <f t="shared" si="51"/>
        <v>0</v>
      </c>
      <c r="X53" s="112">
        <f t="shared" si="51"/>
        <v>0</v>
      </c>
      <c r="Y53" s="112">
        <f t="shared" si="51"/>
        <v>725</v>
      </c>
      <c r="Z53" s="112">
        <f t="shared" si="51"/>
        <v>725</v>
      </c>
      <c r="AA53" s="112">
        <f t="shared" si="51"/>
        <v>0</v>
      </c>
      <c r="AB53" s="112">
        <f t="shared" si="51"/>
        <v>0</v>
      </c>
      <c r="AC53" s="112">
        <f t="shared" si="51"/>
        <v>725</v>
      </c>
      <c r="AD53" s="112">
        <f t="shared" si="51"/>
        <v>725</v>
      </c>
      <c r="AE53" s="112">
        <f t="shared" si="51"/>
        <v>0</v>
      </c>
      <c r="AF53" s="112"/>
      <c r="AG53" s="112">
        <f t="shared" si="51"/>
        <v>0</v>
      </c>
      <c r="AH53" s="112">
        <f t="shared" si="51"/>
        <v>725</v>
      </c>
      <c r="AI53" s="112"/>
      <c r="AJ53" s="112">
        <f t="shared" si="51"/>
        <v>725</v>
      </c>
      <c r="AK53" s="112">
        <f t="shared" si="51"/>
        <v>0</v>
      </c>
      <c r="AL53" s="112">
        <f t="shared" si="51"/>
        <v>0</v>
      </c>
      <c r="AM53" s="112">
        <f t="shared" si="51"/>
        <v>725</v>
      </c>
      <c r="AN53" s="112">
        <f t="shared" si="51"/>
        <v>0</v>
      </c>
      <c r="AO53" s="112">
        <f t="shared" si="51"/>
        <v>725</v>
      </c>
      <c r="AP53" s="112">
        <f t="shared" si="51"/>
        <v>-725</v>
      </c>
      <c r="AQ53" s="112">
        <f t="shared" si="51"/>
        <v>0</v>
      </c>
      <c r="AR53" s="112">
        <f t="shared" si="51"/>
        <v>0</v>
      </c>
      <c r="AS53" s="112">
        <f t="shared" si="51"/>
        <v>0</v>
      </c>
      <c r="AT53" s="112">
        <f t="shared" si="51"/>
        <v>0</v>
      </c>
      <c r="AU53" s="96"/>
      <c r="AV53" s="96"/>
      <c r="AW53" s="96"/>
      <c r="AX53" s="112">
        <f>AX54</f>
        <v>0</v>
      </c>
      <c r="AY53" s="112">
        <f>AY54</f>
        <v>0</v>
      </c>
      <c r="AZ53" s="97"/>
      <c r="BA53" s="97"/>
      <c r="BB53" s="112">
        <f>BB54</f>
        <v>0</v>
      </c>
      <c r="BC53" s="112">
        <f>BC54</f>
        <v>0</v>
      </c>
      <c r="BD53" s="114"/>
      <c r="BE53" s="115"/>
      <c r="BF53" s="114"/>
      <c r="BG53" s="114"/>
      <c r="BH53" s="114"/>
      <c r="BI53" s="115"/>
      <c r="BJ53" s="114"/>
      <c r="BK53" s="114"/>
      <c r="BL53" s="114"/>
      <c r="BM53" s="115"/>
      <c r="BN53" s="114"/>
      <c r="BO53" s="114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</row>
    <row r="54" spans="1:77" ht="33" hidden="1">
      <c r="A54" s="104"/>
      <c r="B54" s="105" t="s">
        <v>35</v>
      </c>
      <c r="C54" s="106" t="s">
        <v>28</v>
      </c>
      <c r="D54" s="106" t="s">
        <v>37</v>
      </c>
      <c r="E54" s="107" t="s">
        <v>110</v>
      </c>
      <c r="F54" s="106" t="s">
        <v>36</v>
      </c>
      <c r="G54" s="112">
        <f>H54+I54</f>
        <v>4124</v>
      </c>
      <c r="H54" s="112">
        <f>3459+665</f>
        <v>4124</v>
      </c>
      <c r="I54" s="112"/>
      <c r="J54" s="112">
        <f>K54-G54</f>
        <v>-3395</v>
      </c>
      <c r="K54" s="112">
        <v>729</v>
      </c>
      <c r="L54" s="112"/>
      <c r="M54" s="112"/>
      <c r="N54" s="112">
        <v>780</v>
      </c>
      <c r="O54" s="109"/>
      <c r="P54" s="112"/>
      <c r="Q54" s="112">
        <f>P54+N54</f>
        <v>780</v>
      </c>
      <c r="R54" s="112">
        <f>O54</f>
        <v>0</v>
      </c>
      <c r="S54" s="112">
        <f>T54-Q54</f>
        <v>-55</v>
      </c>
      <c r="T54" s="112">
        <v>725</v>
      </c>
      <c r="U54" s="112">
        <f>R54</f>
        <v>0</v>
      </c>
      <c r="V54" s="112">
        <v>725</v>
      </c>
      <c r="W54" s="112"/>
      <c r="X54" s="112"/>
      <c r="Y54" s="112">
        <f>W54+T54</f>
        <v>725</v>
      </c>
      <c r="Z54" s="112">
        <f>X54+V54</f>
        <v>725</v>
      </c>
      <c r="AA54" s="112"/>
      <c r="AB54" s="112"/>
      <c r="AC54" s="112">
        <f>AA54+Y54</f>
        <v>725</v>
      </c>
      <c r="AD54" s="112">
        <f>AB54+Z54</f>
        <v>725</v>
      </c>
      <c r="AE54" s="112"/>
      <c r="AF54" s="112"/>
      <c r="AG54" s="112"/>
      <c r="AH54" s="112">
        <f>AE54+AC54</f>
        <v>725</v>
      </c>
      <c r="AI54" s="112"/>
      <c r="AJ54" s="112">
        <f>AG54+AD54</f>
        <v>725</v>
      </c>
      <c r="AK54" s="113"/>
      <c r="AL54" s="113"/>
      <c r="AM54" s="112">
        <f>AK54+AH54</f>
        <v>725</v>
      </c>
      <c r="AN54" s="112">
        <f>AI54</f>
        <v>0</v>
      </c>
      <c r="AO54" s="112">
        <f>AJ54</f>
        <v>725</v>
      </c>
      <c r="AP54" s="112">
        <f>AR54-AO54</f>
        <v>-725</v>
      </c>
      <c r="AQ54" s="112"/>
      <c r="AR54" s="112"/>
      <c r="AS54" s="112"/>
      <c r="AT54" s="112"/>
      <c r="AU54" s="96"/>
      <c r="AV54" s="96"/>
      <c r="AW54" s="96"/>
      <c r="AX54" s="112"/>
      <c r="AY54" s="112"/>
      <c r="AZ54" s="97"/>
      <c r="BA54" s="97"/>
      <c r="BB54" s="112"/>
      <c r="BC54" s="112"/>
      <c r="BD54" s="114"/>
      <c r="BE54" s="115"/>
      <c r="BF54" s="114"/>
      <c r="BG54" s="114"/>
      <c r="BH54" s="114"/>
      <c r="BI54" s="115"/>
      <c r="BJ54" s="114"/>
      <c r="BK54" s="114"/>
      <c r="BL54" s="114"/>
      <c r="BM54" s="115"/>
      <c r="BN54" s="114"/>
      <c r="BO54" s="114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</row>
    <row r="55" spans="1:77" ht="49.5" hidden="1">
      <c r="A55" s="104"/>
      <c r="B55" s="105" t="s">
        <v>13</v>
      </c>
      <c r="C55" s="106" t="s">
        <v>28</v>
      </c>
      <c r="D55" s="106" t="s">
        <v>37</v>
      </c>
      <c r="E55" s="111" t="s">
        <v>127</v>
      </c>
      <c r="F55" s="106"/>
      <c r="G55" s="112">
        <f aca="true" t="shared" si="52" ref="G55:Q55">G56+G57</f>
        <v>50614</v>
      </c>
      <c r="H55" s="112">
        <f t="shared" si="52"/>
        <v>50614</v>
      </c>
      <c r="I55" s="112">
        <f t="shared" si="52"/>
        <v>0</v>
      </c>
      <c r="J55" s="112">
        <f t="shared" si="52"/>
        <v>31239</v>
      </c>
      <c r="K55" s="112">
        <f t="shared" si="52"/>
        <v>81853</v>
      </c>
      <c r="L55" s="112">
        <f t="shared" si="52"/>
        <v>0</v>
      </c>
      <c r="M55" s="112"/>
      <c r="N55" s="112">
        <f>N56+N57</f>
        <v>54032</v>
      </c>
      <c r="O55" s="112">
        <f t="shared" si="52"/>
        <v>0</v>
      </c>
      <c r="P55" s="112">
        <f t="shared" si="52"/>
        <v>0</v>
      </c>
      <c r="Q55" s="112">
        <f t="shared" si="52"/>
        <v>54032</v>
      </c>
      <c r="R55" s="112">
        <f>R56+R57</f>
        <v>0</v>
      </c>
      <c r="S55" s="112">
        <f aca="true" t="shared" si="53" ref="S55:Z55">S56+S57+S58</f>
        <v>-16916</v>
      </c>
      <c r="T55" s="112">
        <f t="shared" si="53"/>
        <v>37116</v>
      </c>
      <c r="U55" s="112">
        <f t="shared" si="53"/>
        <v>0</v>
      </c>
      <c r="V55" s="112">
        <f t="shared" si="53"/>
        <v>36844</v>
      </c>
      <c r="W55" s="112">
        <f t="shared" si="53"/>
        <v>0</v>
      </c>
      <c r="X55" s="112">
        <f t="shared" si="53"/>
        <v>0</v>
      </c>
      <c r="Y55" s="112">
        <f t="shared" si="53"/>
        <v>37116</v>
      </c>
      <c r="Z55" s="112">
        <f t="shared" si="53"/>
        <v>36844</v>
      </c>
      <c r="AA55" s="112">
        <f aca="true" t="shared" si="54" ref="AA55:AO55">AA56+AA57+AA58</f>
        <v>0</v>
      </c>
      <c r="AB55" s="112">
        <f t="shared" si="54"/>
        <v>0</v>
      </c>
      <c r="AC55" s="112">
        <f t="shared" si="54"/>
        <v>37116</v>
      </c>
      <c r="AD55" s="112">
        <f t="shared" si="54"/>
        <v>36844</v>
      </c>
      <c r="AE55" s="112">
        <f t="shared" si="54"/>
        <v>0</v>
      </c>
      <c r="AF55" s="112"/>
      <c r="AG55" s="112">
        <f t="shared" si="54"/>
        <v>0</v>
      </c>
      <c r="AH55" s="112">
        <f t="shared" si="54"/>
        <v>37116</v>
      </c>
      <c r="AI55" s="112"/>
      <c r="AJ55" s="112">
        <f t="shared" si="54"/>
        <v>36844</v>
      </c>
      <c r="AK55" s="112">
        <f t="shared" si="54"/>
        <v>0</v>
      </c>
      <c r="AL55" s="112">
        <f>AL56+AL57+AL58</f>
        <v>0</v>
      </c>
      <c r="AM55" s="112">
        <f t="shared" si="54"/>
        <v>37116</v>
      </c>
      <c r="AN55" s="112">
        <f t="shared" si="54"/>
        <v>0</v>
      </c>
      <c r="AO55" s="112">
        <f t="shared" si="54"/>
        <v>36844</v>
      </c>
      <c r="AP55" s="112">
        <f>AP56+AP57+AP58+AP60</f>
        <v>-36844</v>
      </c>
      <c r="AQ55" s="112">
        <f>AQ56+AQ57+AQ58+AQ60</f>
        <v>0</v>
      </c>
      <c r="AR55" s="112">
        <f>AR56+AR57+AR58+AR60</f>
        <v>0</v>
      </c>
      <c r="AS55" s="112">
        <f>AS56+AS57+AS58+AS60</f>
        <v>0</v>
      </c>
      <c r="AT55" s="112">
        <f>AT56+AT57+AT58+AT60</f>
        <v>0</v>
      </c>
      <c r="AU55" s="96"/>
      <c r="AV55" s="96"/>
      <c r="AW55" s="96"/>
      <c r="AX55" s="112">
        <f>AX56+AX57+AX58+AX60</f>
        <v>0</v>
      </c>
      <c r="AY55" s="112">
        <f>AY56+AY57+AY58+AY60</f>
        <v>0</v>
      </c>
      <c r="AZ55" s="97"/>
      <c r="BA55" s="97"/>
      <c r="BB55" s="112">
        <f>BB56+BB57+BB58+BB60</f>
        <v>0</v>
      </c>
      <c r="BC55" s="112">
        <f>BC56+BC57+BC58+BC60</f>
        <v>0</v>
      </c>
      <c r="BD55" s="114"/>
      <c r="BE55" s="115"/>
      <c r="BF55" s="114"/>
      <c r="BG55" s="114"/>
      <c r="BH55" s="114"/>
      <c r="BI55" s="115"/>
      <c r="BJ55" s="114"/>
      <c r="BK55" s="114"/>
      <c r="BL55" s="114"/>
      <c r="BM55" s="115"/>
      <c r="BN55" s="114"/>
      <c r="BO55" s="114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</row>
    <row r="56" spans="1:77" ht="66" hidden="1">
      <c r="A56" s="104"/>
      <c r="B56" s="105" t="s">
        <v>38</v>
      </c>
      <c r="C56" s="106" t="s">
        <v>28</v>
      </c>
      <c r="D56" s="106" t="s">
        <v>37</v>
      </c>
      <c r="E56" s="111" t="s">
        <v>127</v>
      </c>
      <c r="F56" s="106" t="s">
        <v>39</v>
      </c>
      <c r="G56" s="112">
        <f>H56+I56</f>
        <v>26614</v>
      </c>
      <c r="H56" s="112">
        <f>13536+2300+10062+716</f>
        <v>26614</v>
      </c>
      <c r="I56" s="112"/>
      <c r="J56" s="112">
        <f>K56-G56</f>
        <v>1239</v>
      </c>
      <c r="K56" s="112">
        <f>10338+17515</f>
        <v>27853</v>
      </c>
      <c r="L56" s="112"/>
      <c r="M56" s="112"/>
      <c r="N56" s="112">
        <f>11072+18960</f>
        <v>30032</v>
      </c>
      <c r="O56" s="109"/>
      <c r="P56" s="112"/>
      <c r="Q56" s="112">
        <f>P56+N56</f>
        <v>30032</v>
      </c>
      <c r="R56" s="112">
        <f>O56</f>
        <v>0</v>
      </c>
      <c r="S56" s="112">
        <f>T56-Q56</f>
        <v>-19116</v>
      </c>
      <c r="T56" s="112">
        <v>10916</v>
      </c>
      <c r="U56" s="112">
        <f>R56</f>
        <v>0</v>
      </c>
      <c r="V56" s="112">
        <v>10916</v>
      </c>
      <c r="W56" s="112"/>
      <c r="X56" s="112"/>
      <c r="Y56" s="112">
        <f>W56+T56</f>
        <v>10916</v>
      </c>
      <c r="Z56" s="112">
        <f>X56+V56</f>
        <v>10916</v>
      </c>
      <c r="AA56" s="112"/>
      <c r="AB56" s="112"/>
      <c r="AC56" s="112">
        <f>AA56+Y56</f>
        <v>10916</v>
      </c>
      <c r="AD56" s="112">
        <f>AB56+Z56</f>
        <v>10916</v>
      </c>
      <c r="AE56" s="112"/>
      <c r="AF56" s="112"/>
      <c r="AG56" s="112"/>
      <c r="AH56" s="112">
        <f>AE56+AC56</f>
        <v>10916</v>
      </c>
      <c r="AI56" s="112"/>
      <c r="AJ56" s="112">
        <f>AG56+AD56</f>
        <v>10916</v>
      </c>
      <c r="AK56" s="113"/>
      <c r="AL56" s="113"/>
      <c r="AM56" s="112">
        <f>AK56+AH56</f>
        <v>10916</v>
      </c>
      <c r="AN56" s="112">
        <f>AI56</f>
        <v>0</v>
      </c>
      <c r="AO56" s="112">
        <f>AJ56</f>
        <v>10916</v>
      </c>
      <c r="AP56" s="112">
        <f>AR56-AO56</f>
        <v>-10916</v>
      </c>
      <c r="AQ56" s="112"/>
      <c r="AR56" s="112"/>
      <c r="AS56" s="112"/>
      <c r="AT56" s="112"/>
      <c r="AU56" s="96"/>
      <c r="AV56" s="96"/>
      <c r="AW56" s="96"/>
      <c r="AX56" s="112"/>
      <c r="AY56" s="112"/>
      <c r="AZ56" s="97"/>
      <c r="BA56" s="97"/>
      <c r="BB56" s="112"/>
      <c r="BC56" s="112"/>
      <c r="BD56" s="114"/>
      <c r="BE56" s="115"/>
      <c r="BF56" s="114"/>
      <c r="BG56" s="114"/>
      <c r="BH56" s="114"/>
      <c r="BI56" s="115"/>
      <c r="BJ56" s="114"/>
      <c r="BK56" s="114"/>
      <c r="BL56" s="114"/>
      <c r="BM56" s="115"/>
      <c r="BN56" s="114"/>
      <c r="BO56" s="114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</row>
    <row r="57" spans="1:77" ht="115.5" hidden="1">
      <c r="A57" s="104"/>
      <c r="B57" s="105" t="s">
        <v>402</v>
      </c>
      <c r="C57" s="106" t="s">
        <v>28</v>
      </c>
      <c r="D57" s="106" t="s">
        <v>37</v>
      </c>
      <c r="E57" s="111" t="s">
        <v>127</v>
      </c>
      <c r="F57" s="106" t="s">
        <v>0</v>
      </c>
      <c r="G57" s="112">
        <f>H57+I57</f>
        <v>24000</v>
      </c>
      <c r="H57" s="112">
        <v>24000</v>
      </c>
      <c r="I57" s="112"/>
      <c r="J57" s="112">
        <f>K57-G57</f>
        <v>30000</v>
      </c>
      <c r="K57" s="112">
        <v>54000</v>
      </c>
      <c r="L57" s="112"/>
      <c r="M57" s="112"/>
      <c r="N57" s="112">
        <v>24000</v>
      </c>
      <c r="O57" s="109"/>
      <c r="P57" s="112"/>
      <c r="Q57" s="112">
        <f>P57+N57</f>
        <v>24000</v>
      </c>
      <c r="R57" s="112">
        <f>O57</f>
        <v>0</v>
      </c>
      <c r="S57" s="112">
        <f>T57-Q57</f>
        <v>0</v>
      </c>
      <c r="T57" s="112">
        <v>24000</v>
      </c>
      <c r="U57" s="112">
        <f>R57</f>
        <v>0</v>
      </c>
      <c r="V57" s="112">
        <v>23548</v>
      </c>
      <c r="W57" s="112"/>
      <c r="X57" s="112"/>
      <c r="Y57" s="112">
        <f>W57+T57</f>
        <v>24000</v>
      </c>
      <c r="Z57" s="112">
        <f>X57+V57</f>
        <v>23548</v>
      </c>
      <c r="AA57" s="112"/>
      <c r="AB57" s="112"/>
      <c r="AC57" s="112">
        <f>AA57+Y57</f>
        <v>24000</v>
      </c>
      <c r="AD57" s="112">
        <f>AB57+Z57</f>
        <v>23548</v>
      </c>
      <c r="AE57" s="112"/>
      <c r="AF57" s="112"/>
      <c r="AG57" s="112"/>
      <c r="AH57" s="112">
        <f>AE57+AC57</f>
        <v>24000</v>
      </c>
      <c r="AI57" s="112"/>
      <c r="AJ57" s="112">
        <f>AG57+AD57</f>
        <v>23548</v>
      </c>
      <c r="AK57" s="113"/>
      <c r="AL57" s="113"/>
      <c r="AM57" s="112">
        <f>AK57+AH57</f>
        <v>24000</v>
      </c>
      <c r="AN57" s="112">
        <f>AI57</f>
        <v>0</v>
      </c>
      <c r="AO57" s="112">
        <f>AJ57</f>
        <v>23548</v>
      </c>
      <c r="AP57" s="112">
        <f>AR57-AO57</f>
        <v>-23548</v>
      </c>
      <c r="AQ57" s="112"/>
      <c r="AR57" s="112"/>
      <c r="AS57" s="112"/>
      <c r="AT57" s="112"/>
      <c r="AU57" s="96"/>
      <c r="AV57" s="96"/>
      <c r="AW57" s="96"/>
      <c r="AX57" s="112"/>
      <c r="AY57" s="112"/>
      <c r="AZ57" s="97"/>
      <c r="BA57" s="97"/>
      <c r="BB57" s="112"/>
      <c r="BC57" s="112"/>
      <c r="BD57" s="114"/>
      <c r="BE57" s="115"/>
      <c r="BF57" s="114"/>
      <c r="BG57" s="114"/>
      <c r="BH57" s="114"/>
      <c r="BI57" s="115"/>
      <c r="BJ57" s="114"/>
      <c r="BK57" s="114"/>
      <c r="BL57" s="114"/>
      <c r="BM57" s="115"/>
      <c r="BN57" s="114"/>
      <c r="BO57" s="114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</row>
    <row r="58" spans="1:77" ht="115.5" hidden="1">
      <c r="A58" s="104"/>
      <c r="B58" s="105" t="s">
        <v>255</v>
      </c>
      <c r="C58" s="106" t="s">
        <v>28</v>
      </c>
      <c r="D58" s="106" t="s">
        <v>37</v>
      </c>
      <c r="E58" s="136" t="s">
        <v>235</v>
      </c>
      <c r="F58" s="106"/>
      <c r="G58" s="112"/>
      <c r="H58" s="112"/>
      <c r="I58" s="112"/>
      <c r="J58" s="112"/>
      <c r="K58" s="112"/>
      <c r="L58" s="112"/>
      <c r="M58" s="112"/>
      <c r="N58" s="112"/>
      <c r="O58" s="109"/>
      <c r="P58" s="112"/>
      <c r="Q58" s="112"/>
      <c r="R58" s="112"/>
      <c r="S58" s="112">
        <f aca="true" t="shared" si="55" ref="S58:AT58">S59</f>
        <v>2200</v>
      </c>
      <c r="T58" s="112">
        <f t="shared" si="55"/>
        <v>2200</v>
      </c>
      <c r="U58" s="112">
        <f t="shared" si="55"/>
        <v>0</v>
      </c>
      <c r="V58" s="112">
        <f t="shared" si="55"/>
        <v>2380</v>
      </c>
      <c r="W58" s="112">
        <f t="shared" si="55"/>
        <v>0</v>
      </c>
      <c r="X58" s="112">
        <f t="shared" si="55"/>
        <v>0</v>
      </c>
      <c r="Y58" s="112">
        <f t="shared" si="55"/>
        <v>2200</v>
      </c>
      <c r="Z58" s="112">
        <f t="shared" si="55"/>
        <v>2380</v>
      </c>
      <c r="AA58" s="112">
        <f t="shared" si="55"/>
        <v>0</v>
      </c>
      <c r="AB58" s="112">
        <f t="shared" si="55"/>
        <v>0</v>
      </c>
      <c r="AC58" s="112">
        <f t="shared" si="55"/>
        <v>2200</v>
      </c>
      <c r="AD58" s="112">
        <f t="shared" si="55"/>
        <v>2380</v>
      </c>
      <c r="AE58" s="112">
        <f t="shared" si="55"/>
        <v>0</v>
      </c>
      <c r="AF58" s="112"/>
      <c r="AG58" s="112">
        <f t="shared" si="55"/>
        <v>0</v>
      </c>
      <c r="AH58" s="112">
        <f t="shared" si="55"/>
        <v>2200</v>
      </c>
      <c r="AI58" s="112"/>
      <c r="AJ58" s="112">
        <f t="shared" si="55"/>
        <v>2380</v>
      </c>
      <c r="AK58" s="112">
        <f t="shared" si="55"/>
        <v>0</v>
      </c>
      <c r="AL58" s="112">
        <f t="shared" si="55"/>
        <v>0</v>
      </c>
      <c r="AM58" s="112">
        <f t="shared" si="55"/>
        <v>2200</v>
      </c>
      <c r="AN58" s="112">
        <f t="shared" si="55"/>
        <v>0</v>
      </c>
      <c r="AO58" s="112">
        <f t="shared" si="55"/>
        <v>2380</v>
      </c>
      <c r="AP58" s="112">
        <f t="shared" si="55"/>
        <v>-2380</v>
      </c>
      <c r="AQ58" s="112">
        <f t="shared" si="55"/>
        <v>0</v>
      </c>
      <c r="AR58" s="112">
        <f t="shared" si="55"/>
        <v>0</v>
      </c>
      <c r="AS58" s="112">
        <f t="shared" si="55"/>
        <v>0</v>
      </c>
      <c r="AT58" s="112">
        <f t="shared" si="55"/>
        <v>0</v>
      </c>
      <c r="AU58" s="96"/>
      <c r="AV58" s="96"/>
      <c r="AW58" s="96"/>
      <c r="AX58" s="112">
        <f>AX59</f>
        <v>0</v>
      </c>
      <c r="AY58" s="112">
        <f>AY59</f>
        <v>0</v>
      </c>
      <c r="AZ58" s="97"/>
      <c r="BA58" s="97"/>
      <c r="BB58" s="112">
        <f>BB59</f>
        <v>0</v>
      </c>
      <c r="BC58" s="112">
        <f>BC59</f>
        <v>0</v>
      </c>
      <c r="BD58" s="114"/>
      <c r="BE58" s="115"/>
      <c r="BF58" s="114"/>
      <c r="BG58" s="114"/>
      <c r="BH58" s="114"/>
      <c r="BI58" s="115"/>
      <c r="BJ58" s="114"/>
      <c r="BK58" s="114"/>
      <c r="BL58" s="114"/>
      <c r="BM58" s="115"/>
      <c r="BN58" s="114"/>
      <c r="BO58" s="114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</row>
    <row r="59" spans="1:77" ht="99" hidden="1">
      <c r="A59" s="104"/>
      <c r="B59" s="105" t="s">
        <v>228</v>
      </c>
      <c r="C59" s="106" t="s">
        <v>28</v>
      </c>
      <c r="D59" s="106" t="s">
        <v>37</v>
      </c>
      <c r="E59" s="136" t="s">
        <v>235</v>
      </c>
      <c r="F59" s="106" t="s">
        <v>50</v>
      </c>
      <c r="G59" s="112"/>
      <c r="H59" s="112"/>
      <c r="I59" s="112"/>
      <c r="J59" s="112"/>
      <c r="K59" s="112"/>
      <c r="L59" s="112"/>
      <c r="M59" s="112"/>
      <c r="N59" s="112"/>
      <c r="O59" s="109"/>
      <c r="P59" s="112"/>
      <c r="Q59" s="112"/>
      <c r="R59" s="112"/>
      <c r="S59" s="112">
        <f>T59-Q59</f>
        <v>2200</v>
      </c>
      <c r="T59" s="112">
        <v>2200</v>
      </c>
      <c r="U59" s="112"/>
      <c r="V59" s="112">
        <v>2380</v>
      </c>
      <c r="W59" s="112"/>
      <c r="X59" s="112"/>
      <c r="Y59" s="112">
        <f>W59+T59</f>
        <v>2200</v>
      </c>
      <c r="Z59" s="112">
        <f>X59+V59</f>
        <v>2380</v>
      </c>
      <c r="AA59" s="112"/>
      <c r="AB59" s="112"/>
      <c r="AC59" s="112">
        <f>AA59+Y59</f>
        <v>2200</v>
      </c>
      <c r="AD59" s="112">
        <f>AB59+Z59</f>
        <v>2380</v>
      </c>
      <c r="AE59" s="112"/>
      <c r="AF59" s="112"/>
      <c r="AG59" s="112"/>
      <c r="AH59" s="112">
        <f>AE59+AC59</f>
        <v>2200</v>
      </c>
      <c r="AI59" s="112"/>
      <c r="AJ59" s="112">
        <f>AG59+AD59</f>
        <v>2380</v>
      </c>
      <c r="AK59" s="113"/>
      <c r="AL59" s="113"/>
      <c r="AM59" s="112">
        <f>AK59+AH59</f>
        <v>2200</v>
      </c>
      <c r="AN59" s="112">
        <f>AI59</f>
        <v>0</v>
      </c>
      <c r="AO59" s="112">
        <f>AJ59</f>
        <v>2380</v>
      </c>
      <c r="AP59" s="112">
        <f>AR59-AO59</f>
        <v>-2380</v>
      </c>
      <c r="AQ59" s="112"/>
      <c r="AR59" s="112"/>
      <c r="AS59" s="112"/>
      <c r="AT59" s="112"/>
      <c r="AU59" s="96"/>
      <c r="AV59" s="96"/>
      <c r="AW59" s="96"/>
      <c r="AX59" s="112"/>
      <c r="AY59" s="112"/>
      <c r="AZ59" s="97"/>
      <c r="BA59" s="97"/>
      <c r="BB59" s="112"/>
      <c r="BC59" s="112"/>
      <c r="BD59" s="114"/>
      <c r="BE59" s="115"/>
      <c r="BF59" s="114"/>
      <c r="BG59" s="114"/>
      <c r="BH59" s="114"/>
      <c r="BI59" s="115"/>
      <c r="BJ59" s="114"/>
      <c r="BK59" s="114"/>
      <c r="BL59" s="114"/>
      <c r="BM59" s="115"/>
      <c r="BN59" s="114"/>
      <c r="BO59" s="114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</row>
    <row r="60" spans="1:77" ht="194.25" customHeight="1" hidden="1">
      <c r="A60" s="104"/>
      <c r="B60" s="137" t="s">
        <v>329</v>
      </c>
      <c r="C60" s="106" t="s">
        <v>28</v>
      </c>
      <c r="D60" s="106" t="s">
        <v>37</v>
      </c>
      <c r="E60" s="136" t="s">
        <v>330</v>
      </c>
      <c r="F60" s="106"/>
      <c r="G60" s="112"/>
      <c r="H60" s="112"/>
      <c r="I60" s="112"/>
      <c r="J60" s="112"/>
      <c r="K60" s="112"/>
      <c r="L60" s="112"/>
      <c r="M60" s="112"/>
      <c r="N60" s="112"/>
      <c r="O60" s="109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3"/>
      <c r="AL60" s="113"/>
      <c r="AM60" s="112"/>
      <c r="AN60" s="112"/>
      <c r="AO60" s="112"/>
      <c r="AP60" s="112">
        <f>AP61</f>
        <v>0</v>
      </c>
      <c r="AQ60" s="112">
        <f>AQ61</f>
        <v>0</v>
      </c>
      <c r="AR60" s="112">
        <f>AR61</f>
        <v>0</v>
      </c>
      <c r="AS60" s="112">
        <f>AS61</f>
        <v>0</v>
      </c>
      <c r="AT60" s="112">
        <f>AT61</f>
        <v>0</v>
      </c>
      <c r="AU60" s="96"/>
      <c r="AV60" s="96"/>
      <c r="AW60" s="96"/>
      <c r="AX60" s="112">
        <f>AX61</f>
        <v>0</v>
      </c>
      <c r="AY60" s="112">
        <f>AY61</f>
        <v>0</v>
      </c>
      <c r="AZ60" s="97"/>
      <c r="BA60" s="97"/>
      <c r="BB60" s="112">
        <f>BB61</f>
        <v>0</v>
      </c>
      <c r="BC60" s="112">
        <f>BC61</f>
        <v>0</v>
      </c>
      <c r="BD60" s="114"/>
      <c r="BE60" s="115"/>
      <c r="BF60" s="114"/>
      <c r="BG60" s="114"/>
      <c r="BH60" s="114"/>
      <c r="BI60" s="115"/>
      <c r="BJ60" s="114"/>
      <c r="BK60" s="114"/>
      <c r="BL60" s="114"/>
      <c r="BM60" s="115"/>
      <c r="BN60" s="114"/>
      <c r="BO60" s="114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</row>
    <row r="61" spans="1:77" ht="99" hidden="1">
      <c r="A61" s="104"/>
      <c r="B61" s="137" t="s">
        <v>228</v>
      </c>
      <c r="C61" s="106" t="s">
        <v>28</v>
      </c>
      <c r="D61" s="106" t="s">
        <v>37</v>
      </c>
      <c r="E61" s="136" t="s">
        <v>330</v>
      </c>
      <c r="F61" s="106" t="s">
        <v>50</v>
      </c>
      <c r="G61" s="112"/>
      <c r="H61" s="112"/>
      <c r="I61" s="112"/>
      <c r="J61" s="112"/>
      <c r="K61" s="112"/>
      <c r="L61" s="112"/>
      <c r="M61" s="112"/>
      <c r="N61" s="112"/>
      <c r="O61" s="109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3"/>
      <c r="AL61" s="113"/>
      <c r="AM61" s="112"/>
      <c r="AN61" s="112"/>
      <c r="AO61" s="112"/>
      <c r="AP61" s="112">
        <f>AR61-AO61</f>
        <v>0</v>
      </c>
      <c r="AQ61" s="112"/>
      <c r="AR61" s="112"/>
      <c r="AS61" s="112"/>
      <c r="AT61" s="112"/>
      <c r="AU61" s="96"/>
      <c r="AV61" s="96"/>
      <c r="AW61" s="96"/>
      <c r="AX61" s="112"/>
      <c r="AY61" s="112"/>
      <c r="AZ61" s="97"/>
      <c r="BA61" s="97"/>
      <c r="BB61" s="112"/>
      <c r="BC61" s="112"/>
      <c r="BD61" s="114"/>
      <c r="BE61" s="115"/>
      <c r="BF61" s="114"/>
      <c r="BG61" s="114"/>
      <c r="BH61" s="114"/>
      <c r="BI61" s="115"/>
      <c r="BJ61" s="114"/>
      <c r="BK61" s="114"/>
      <c r="BL61" s="114"/>
      <c r="BM61" s="115"/>
      <c r="BN61" s="114"/>
      <c r="BO61" s="114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</row>
    <row r="62" spans="1:77" ht="44.25" customHeight="1" hidden="1">
      <c r="A62" s="104"/>
      <c r="B62" s="105" t="s">
        <v>79</v>
      </c>
      <c r="C62" s="106" t="s">
        <v>28</v>
      </c>
      <c r="D62" s="106" t="s">
        <v>37</v>
      </c>
      <c r="E62" s="136" t="s">
        <v>117</v>
      </c>
      <c r="F62" s="106"/>
      <c r="G62" s="112"/>
      <c r="H62" s="112"/>
      <c r="I62" s="112"/>
      <c r="J62" s="112">
        <f aca="true" t="shared" si="56" ref="J62:R62">J63</f>
        <v>19918</v>
      </c>
      <c r="K62" s="112">
        <f t="shared" si="56"/>
        <v>19918</v>
      </c>
      <c r="L62" s="112">
        <f t="shared" si="56"/>
        <v>0</v>
      </c>
      <c r="M62" s="112"/>
      <c r="N62" s="112">
        <f t="shared" si="56"/>
        <v>18242</v>
      </c>
      <c r="O62" s="112">
        <f t="shared" si="56"/>
        <v>0</v>
      </c>
      <c r="P62" s="112">
        <f t="shared" si="56"/>
        <v>0</v>
      </c>
      <c r="Q62" s="112">
        <f t="shared" si="56"/>
        <v>18242</v>
      </c>
      <c r="R62" s="112">
        <f t="shared" si="56"/>
        <v>0</v>
      </c>
      <c r="S62" s="112">
        <f aca="true" t="shared" si="57" ref="S62:Z62">S63+S67</f>
        <v>-18232</v>
      </c>
      <c r="T62" s="112">
        <f t="shared" si="57"/>
        <v>10</v>
      </c>
      <c r="U62" s="112">
        <f t="shared" si="57"/>
        <v>0</v>
      </c>
      <c r="V62" s="112">
        <f t="shared" si="57"/>
        <v>0</v>
      </c>
      <c r="W62" s="112">
        <f t="shared" si="57"/>
        <v>0</v>
      </c>
      <c r="X62" s="112">
        <f t="shared" si="57"/>
        <v>0</v>
      </c>
      <c r="Y62" s="112">
        <f t="shared" si="57"/>
        <v>10</v>
      </c>
      <c r="Z62" s="112">
        <f t="shared" si="57"/>
        <v>0</v>
      </c>
      <c r="AA62" s="112">
        <f aca="true" t="shared" si="58" ref="AA62:AJ62">AA63+AA67</f>
        <v>0</v>
      </c>
      <c r="AB62" s="112">
        <f t="shared" si="58"/>
        <v>0</v>
      </c>
      <c r="AC62" s="112">
        <f t="shared" si="58"/>
        <v>10</v>
      </c>
      <c r="AD62" s="112">
        <f t="shared" si="58"/>
        <v>0</v>
      </c>
      <c r="AE62" s="112">
        <f t="shared" si="58"/>
        <v>0</v>
      </c>
      <c r="AF62" s="112"/>
      <c r="AG62" s="112">
        <f t="shared" si="58"/>
        <v>0</v>
      </c>
      <c r="AH62" s="112">
        <f t="shared" si="58"/>
        <v>10</v>
      </c>
      <c r="AI62" s="112"/>
      <c r="AJ62" s="112">
        <f t="shared" si="58"/>
        <v>0</v>
      </c>
      <c r="AK62" s="112">
        <f aca="true" t="shared" si="59" ref="AK62:AT62">AK63+AK67</f>
        <v>0</v>
      </c>
      <c r="AL62" s="112">
        <f t="shared" si="59"/>
        <v>0</v>
      </c>
      <c r="AM62" s="112">
        <f t="shared" si="59"/>
        <v>10</v>
      </c>
      <c r="AN62" s="112">
        <f t="shared" si="59"/>
        <v>0</v>
      </c>
      <c r="AO62" s="112">
        <f t="shared" si="59"/>
        <v>0</v>
      </c>
      <c r="AP62" s="112">
        <f t="shared" si="59"/>
        <v>0</v>
      </c>
      <c r="AQ62" s="112">
        <f t="shared" si="59"/>
        <v>0</v>
      </c>
      <c r="AR62" s="112">
        <f t="shared" si="59"/>
        <v>0</v>
      </c>
      <c r="AS62" s="112">
        <f t="shared" si="59"/>
        <v>0</v>
      </c>
      <c r="AT62" s="112">
        <f t="shared" si="59"/>
        <v>0</v>
      </c>
      <c r="AU62" s="96"/>
      <c r="AV62" s="96"/>
      <c r="AW62" s="96"/>
      <c r="AX62" s="112">
        <f>AX63+AX67</f>
        <v>0</v>
      </c>
      <c r="AY62" s="112">
        <f>AY63+AY67</f>
        <v>0</v>
      </c>
      <c r="AZ62" s="97"/>
      <c r="BA62" s="97"/>
      <c r="BB62" s="112">
        <f>BB63+BB67</f>
        <v>0</v>
      </c>
      <c r="BC62" s="112">
        <f>BC63+BC67</f>
        <v>0</v>
      </c>
      <c r="BD62" s="114"/>
      <c r="BE62" s="115"/>
      <c r="BF62" s="114"/>
      <c r="BG62" s="114"/>
      <c r="BH62" s="114"/>
      <c r="BI62" s="115"/>
      <c r="BJ62" s="114"/>
      <c r="BK62" s="114"/>
      <c r="BL62" s="114"/>
      <c r="BM62" s="115"/>
      <c r="BN62" s="114"/>
      <c r="BO62" s="114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</row>
    <row r="63" spans="1:77" ht="74.25" customHeight="1" hidden="1">
      <c r="A63" s="104"/>
      <c r="B63" s="105" t="s">
        <v>38</v>
      </c>
      <c r="C63" s="106" t="s">
        <v>28</v>
      </c>
      <c r="D63" s="106" t="s">
        <v>37</v>
      </c>
      <c r="E63" s="136" t="s">
        <v>117</v>
      </c>
      <c r="F63" s="106" t="s">
        <v>39</v>
      </c>
      <c r="G63" s="112"/>
      <c r="H63" s="112"/>
      <c r="I63" s="112"/>
      <c r="J63" s="112">
        <f>K63-G63</f>
        <v>19918</v>
      </c>
      <c r="K63" s="112">
        <v>19918</v>
      </c>
      <c r="L63" s="112"/>
      <c r="M63" s="112"/>
      <c r="N63" s="112">
        <v>18242</v>
      </c>
      <c r="O63" s="109"/>
      <c r="P63" s="112"/>
      <c r="Q63" s="112">
        <f>P63+N63</f>
        <v>18242</v>
      </c>
      <c r="R63" s="112">
        <f>O63</f>
        <v>0</v>
      </c>
      <c r="S63" s="112">
        <f>T63-Q63</f>
        <v>-18242</v>
      </c>
      <c r="T63" s="112"/>
      <c r="U63" s="112">
        <f>R63</f>
        <v>0</v>
      </c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96"/>
      <c r="AV63" s="96"/>
      <c r="AW63" s="96"/>
      <c r="AX63" s="112"/>
      <c r="AY63" s="112"/>
      <c r="AZ63" s="97"/>
      <c r="BA63" s="97"/>
      <c r="BB63" s="112"/>
      <c r="BC63" s="112"/>
      <c r="BD63" s="114"/>
      <c r="BE63" s="115"/>
      <c r="BF63" s="114"/>
      <c r="BG63" s="114"/>
      <c r="BH63" s="114"/>
      <c r="BI63" s="115"/>
      <c r="BJ63" s="114"/>
      <c r="BK63" s="114"/>
      <c r="BL63" s="114"/>
      <c r="BM63" s="115"/>
      <c r="BN63" s="114"/>
      <c r="BO63" s="114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</row>
    <row r="64" spans="1:77" s="6" customFormat="1" ht="18.75" hidden="1">
      <c r="A64" s="118"/>
      <c r="B64" s="99" t="s">
        <v>56</v>
      </c>
      <c r="C64" s="100" t="s">
        <v>31</v>
      </c>
      <c r="D64" s="100" t="s">
        <v>40</v>
      </c>
      <c r="E64" s="101"/>
      <c r="F64" s="100"/>
      <c r="G64" s="117">
        <f aca="true" t="shared" si="60" ref="G64:X65">G65</f>
        <v>3270</v>
      </c>
      <c r="H64" s="117">
        <f t="shared" si="60"/>
        <v>3270</v>
      </c>
      <c r="I64" s="117">
        <f t="shared" si="60"/>
        <v>0</v>
      </c>
      <c r="J64" s="117">
        <f t="shared" si="60"/>
        <v>-3270</v>
      </c>
      <c r="K64" s="117">
        <f t="shared" si="60"/>
        <v>0</v>
      </c>
      <c r="L64" s="117">
        <f t="shared" si="60"/>
        <v>0</v>
      </c>
      <c r="M64" s="117"/>
      <c r="N64" s="117">
        <f t="shared" si="60"/>
        <v>0</v>
      </c>
      <c r="O64" s="117">
        <f t="shared" si="60"/>
        <v>0</v>
      </c>
      <c r="P64" s="117">
        <f t="shared" si="60"/>
        <v>0</v>
      </c>
      <c r="Q64" s="117">
        <f t="shared" si="60"/>
        <v>0</v>
      </c>
      <c r="R64" s="117">
        <f t="shared" si="60"/>
        <v>0</v>
      </c>
      <c r="S64" s="133"/>
      <c r="T64" s="117">
        <f t="shared" si="60"/>
        <v>0</v>
      </c>
      <c r="U64" s="117">
        <f t="shared" si="60"/>
        <v>0</v>
      </c>
      <c r="V64" s="117">
        <f t="shared" si="60"/>
        <v>0</v>
      </c>
      <c r="W64" s="117">
        <f t="shared" si="60"/>
        <v>0</v>
      </c>
      <c r="X64" s="117">
        <f t="shared" si="60"/>
        <v>0</v>
      </c>
      <c r="Y64" s="117">
        <f aca="true" t="shared" si="61" ref="W64:AM65">Y65</f>
        <v>0</v>
      </c>
      <c r="Z64" s="117">
        <f t="shared" si="61"/>
        <v>0</v>
      </c>
      <c r="AA64" s="117">
        <f t="shared" si="61"/>
        <v>0</v>
      </c>
      <c r="AB64" s="117">
        <f t="shared" si="61"/>
        <v>0</v>
      </c>
      <c r="AC64" s="117">
        <f t="shared" si="61"/>
        <v>0</v>
      </c>
      <c r="AD64" s="117">
        <f t="shared" si="61"/>
        <v>0</v>
      </c>
      <c r="AE64" s="117">
        <f t="shared" si="61"/>
        <v>0</v>
      </c>
      <c r="AF64" s="117"/>
      <c r="AG64" s="117">
        <f t="shared" si="61"/>
        <v>0</v>
      </c>
      <c r="AH64" s="117">
        <f t="shared" si="61"/>
        <v>0</v>
      </c>
      <c r="AI64" s="117"/>
      <c r="AJ64" s="117">
        <f t="shared" si="61"/>
        <v>0</v>
      </c>
      <c r="AK64" s="117">
        <f t="shared" si="61"/>
        <v>0</v>
      </c>
      <c r="AL64" s="117">
        <f t="shared" si="61"/>
        <v>0</v>
      </c>
      <c r="AM64" s="133">
        <f t="shared" si="61"/>
        <v>0</v>
      </c>
      <c r="AN64" s="133">
        <f aca="true" t="shared" si="62" ref="AK64:AT65">AN65</f>
        <v>0</v>
      </c>
      <c r="AO64" s="133">
        <f t="shared" si="62"/>
        <v>0</v>
      </c>
      <c r="AP64" s="133">
        <f t="shared" si="62"/>
        <v>0</v>
      </c>
      <c r="AQ64" s="133">
        <f t="shared" si="62"/>
        <v>0</v>
      </c>
      <c r="AR64" s="133">
        <f t="shared" si="62"/>
        <v>0</v>
      </c>
      <c r="AS64" s="133">
        <f t="shared" si="62"/>
        <v>0</v>
      </c>
      <c r="AT64" s="133">
        <f t="shared" si="62"/>
        <v>0</v>
      </c>
      <c r="AU64" s="119"/>
      <c r="AV64" s="119"/>
      <c r="AW64" s="119"/>
      <c r="AX64" s="133">
        <f>AX65</f>
        <v>0</v>
      </c>
      <c r="AY64" s="133">
        <f>AY65</f>
        <v>0</v>
      </c>
      <c r="AZ64" s="120"/>
      <c r="BA64" s="120"/>
      <c r="BB64" s="133">
        <f>BB65</f>
        <v>0</v>
      </c>
      <c r="BC64" s="133">
        <f>BC65</f>
        <v>0</v>
      </c>
      <c r="BD64" s="121"/>
      <c r="BE64" s="122"/>
      <c r="BF64" s="121"/>
      <c r="BG64" s="121"/>
      <c r="BH64" s="121"/>
      <c r="BI64" s="122"/>
      <c r="BJ64" s="121"/>
      <c r="BK64" s="121"/>
      <c r="BL64" s="121"/>
      <c r="BM64" s="122"/>
      <c r="BN64" s="121"/>
      <c r="BO64" s="121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</row>
    <row r="65" spans="1:77" ht="16.5" hidden="1">
      <c r="A65" s="104"/>
      <c r="B65" s="105" t="s">
        <v>57</v>
      </c>
      <c r="C65" s="106" t="s">
        <v>31</v>
      </c>
      <c r="D65" s="106" t="s">
        <v>40</v>
      </c>
      <c r="E65" s="111" t="s">
        <v>128</v>
      </c>
      <c r="F65" s="106"/>
      <c r="G65" s="112">
        <f t="shared" si="60"/>
        <v>3270</v>
      </c>
      <c r="H65" s="112">
        <f t="shared" si="60"/>
        <v>3270</v>
      </c>
      <c r="I65" s="112">
        <f t="shared" si="60"/>
        <v>0</v>
      </c>
      <c r="J65" s="112">
        <f t="shared" si="60"/>
        <v>-3270</v>
      </c>
      <c r="K65" s="112">
        <f t="shared" si="60"/>
        <v>0</v>
      </c>
      <c r="L65" s="112">
        <f t="shared" si="60"/>
        <v>0</v>
      </c>
      <c r="M65" s="112"/>
      <c r="N65" s="112">
        <f t="shared" si="60"/>
        <v>0</v>
      </c>
      <c r="O65" s="112">
        <f t="shared" si="60"/>
        <v>0</v>
      </c>
      <c r="P65" s="112">
        <f t="shared" si="60"/>
        <v>0</v>
      </c>
      <c r="Q65" s="112">
        <f t="shared" si="60"/>
        <v>0</v>
      </c>
      <c r="R65" s="112">
        <f t="shared" si="60"/>
        <v>0</v>
      </c>
      <c r="S65" s="112"/>
      <c r="T65" s="112">
        <f t="shared" si="60"/>
        <v>0</v>
      </c>
      <c r="U65" s="112">
        <f t="shared" si="60"/>
        <v>0</v>
      </c>
      <c r="V65" s="112">
        <f t="shared" si="60"/>
        <v>0</v>
      </c>
      <c r="W65" s="112">
        <f t="shared" si="61"/>
        <v>0</v>
      </c>
      <c r="X65" s="112">
        <f t="shared" si="61"/>
        <v>0</v>
      </c>
      <c r="Y65" s="112">
        <f t="shared" si="61"/>
        <v>0</v>
      </c>
      <c r="Z65" s="112">
        <f t="shared" si="61"/>
        <v>0</v>
      </c>
      <c r="AA65" s="112">
        <f t="shared" si="61"/>
        <v>0</v>
      </c>
      <c r="AB65" s="112">
        <f t="shared" si="61"/>
        <v>0</v>
      </c>
      <c r="AC65" s="112">
        <f t="shared" si="61"/>
        <v>0</v>
      </c>
      <c r="AD65" s="112">
        <f t="shared" si="61"/>
        <v>0</v>
      </c>
      <c r="AE65" s="112">
        <f t="shared" si="61"/>
        <v>0</v>
      </c>
      <c r="AF65" s="112"/>
      <c r="AG65" s="112">
        <f t="shared" si="61"/>
        <v>0</v>
      </c>
      <c r="AH65" s="112">
        <f t="shared" si="61"/>
        <v>0</v>
      </c>
      <c r="AI65" s="112"/>
      <c r="AJ65" s="112">
        <f t="shared" si="61"/>
        <v>0</v>
      </c>
      <c r="AK65" s="112">
        <f t="shared" si="62"/>
        <v>0</v>
      </c>
      <c r="AL65" s="112">
        <f t="shared" si="62"/>
        <v>0</v>
      </c>
      <c r="AM65" s="112">
        <f t="shared" si="62"/>
        <v>0</v>
      </c>
      <c r="AN65" s="112">
        <f t="shared" si="62"/>
        <v>0</v>
      </c>
      <c r="AO65" s="112">
        <f t="shared" si="62"/>
        <v>0</v>
      </c>
      <c r="AP65" s="112">
        <f t="shared" si="62"/>
        <v>0</v>
      </c>
      <c r="AQ65" s="112">
        <f t="shared" si="62"/>
        <v>0</v>
      </c>
      <c r="AR65" s="112">
        <f t="shared" si="62"/>
        <v>0</v>
      </c>
      <c r="AS65" s="112">
        <f t="shared" si="62"/>
        <v>0</v>
      </c>
      <c r="AT65" s="112">
        <f t="shared" si="62"/>
        <v>0</v>
      </c>
      <c r="AU65" s="96"/>
      <c r="AV65" s="96"/>
      <c r="AW65" s="96"/>
      <c r="AX65" s="112">
        <f>AX66</f>
        <v>0</v>
      </c>
      <c r="AY65" s="112">
        <f>AY66</f>
        <v>0</v>
      </c>
      <c r="AZ65" s="97"/>
      <c r="BA65" s="97"/>
      <c r="BB65" s="112">
        <f>BB66</f>
        <v>0</v>
      </c>
      <c r="BC65" s="112">
        <f>BC66</f>
        <v>0</v>
      </c>
      <c r="BD65" s="114"/>
      <c r="BE65" s="115"/>
      <c r="BF65" s="114"/>
      <c r="BG65" s="114"/>
      <c r="BH65" s="114"/>
      <c r="BI65" s="115"/>
      <c r="BJ65" s="114"/>
      <c r="BK65" s="114"/>
      <c r="BL65" s="114"/>
      <c r="BM65" s="115"/>
      <c r="BN65" s="114"/>
      <c r="BO65" s="114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</row>
    <row r="66" spans="1:77" ht="66" hidden="1">
      <c r="A66" s="104"/>
      <c r="B66" s="105" t="s">
        <v>38</v>
      </c>
      <c r="C66" s="106" t="s">
        <v>31</v>
      </c>
      <c r="D66" s="106" t="s">
        <v>40</v>
      </c>
      <c r="E66" s="111" t="s">
        <v>128</v>
      </c>
      <c r="F66" s="106" t="s">
        <v>39</v>
      </c>
      <c r="G66" s="112">
        <f>H66+I66</f>
        <v>3270</v>
      </c>
      <c r="H66" s="112">
        <v>3270</v>
      </c>
      <c r="I66" s="112"/>
      <c r="J66" s="112">
        <f>K66-G66</f>
        <v>-3270</v>
      </c>
      <c r="K66" s="112"/>
      <c r="L66" s="112"/>
      <c r="M66" s="112"/>
      <c r="N66" s="112"/>
      <c r="O66" s="109"/>
      <c r="P66" s="112"/>
      <c r="Q66" s="112">
        <f>P66+N66</f>
        <v>0</v>
      </c>
      <c r="R66" s="112">
        <f>O66</f>
        <v>0</v>
      </c>
      <c r="S66" s="112"/>
      <c r="T66" s="112">
        <f aca="true" t="shared" si="63" ref="T66:Z66">Q66</f>
        <v>0</v>
      </c>
      <c r="U66" s="112">
        <f t="shared" si="63"/>
        <v>0</v>
      </c>
      <c r="V66" s="112">
        <f t="shared" si="63"/>
        <v>0</v>
      </c>
      <c r="W66" s="112">
        <f t="shared" si="63"/>
        <v>0</v>
      </c>
      <c r="X66" s="112">
        <f t="shared" si="63"/>
        <v>0</v>
      </c>
      <c r="Y66" s="112">
        <f t="shared" si="63"/>
        <v>0</v>
      </c>
      <c r="Z66" s="112">
        <f t="shared" si="63"/>
        <v>0</v>
      </c>
      <c r="AA66" s="112">
        <f>X66</f>
        <v>0</v>
      </c>
      <c r="AB66" s="112">
        <f>Y66</f>
        <v>0</v>
      </c>
      <c r="AC66" s="112">
        <f>Z66</f>
        <v>0</v>
      </c>
      <c r="AD66" s="112">
        <f>AA66</f>
        <v>0</v>
      </c>
      <c r="AE66" s="112">
        <f>AB66</f>
        <v>0</v>
      </c>
      <c r="AF66" s="112"/>
      <c r="AG66" s="112">
        <f>AC66</f>
        <v>0</v>
      </c>
      <c r="AH66" s="112">
        <f>AD66</f>
        <v>0</v>
      </c>
      <c r="AI66" s="112"/>
      <c r="AJ66" s="112">
        <f>AE66</f>
        <v>0</v>
      </c>
      <c r="AK66" s="112">
        <f>AF66</f>
        <v>0</v>
      </c>
      <c r="AL66" s="112">
        <f>AG66</f>
        <v>0</v>
      </c>
      <c r="AM66" s="112">
        <f aca="true" t="shared" si="64" ref="AM66:AT66">AG66</f>
        <v>0</v>
      </c>
      <c r="AN66" s="112">
        <f t="shared" si="64"/>
        <v>0</v>
      </c>
      <c r="AO66" s="112">
        <f t="shared" si="64"/>
        <v>0</v>
      </c>
      <c r="AP66" s="112">
        <f t="shared" si="64"/>
        <v>0</v>
      </c>
      <c r="AQ66" s="112">
        <f t="shared" si="64"/>
        <v>0</v>
      </c>
      <c r="AR66" s="112">
        <f t="shared" si="64"/>
        <v>0</v>
      </c>
      <c r="AS66" s="112">
        <f t="shared" si="64"/>
        <v>0</v>
      </c>
      <c r="AT66" s="112">
        <f t="shared" si="64"/>
        <v>0</v>
      </c>
      <c r="AU66" s="96"/>
      <c r="AV66" s="96"/>
      <c r="AW66" s="96"/>
      <c r="AX66" s="112">
        <f>AR66</f>
        <v>0</v>
      </c>
      <c r="AY66" s="112">
        <f>AS66</f>
        <v>0</v>
      </c>
      <c r="AZ66" s="97"/>
      <c r="BA66" s="97"/>
      <c r="BB66" s="112">
        <f>AU66</f>
        <v>0</v>
      </c>
      <c r="BC66" s="112">
        <f>AV66</f>
        <v>0</v>
      </c>
      <c r="BD66" s="114"/>
      <c r="BE66" s="115"/>
      <c r="BF66" s="114"/>
      <c r="BG66" s="114"/>
      <c r="BH66" s="114"/>
      <c r="BI66" s="115"/>
      <c r="BJ66" s="114"/>
      <c r="BK66" s="114"/>
      <c r="BL66" s="114"/>
      <c r="BM66" s="115"/>
      <c r="BN66" s="114"/>
      <c r="BO66" s="114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</row>
    <row r="67" spans="1:77" ht="49.5" hidden="1">
      <c r="A67" s="104"/>
      <c r="B67" s="141" t="s">
        <v>296</v>
      </c>
      <c r="C67" s="106" t="s">
        <v>28</v>
      </c>
      <c r="D67" s="106" t="s">
        <v>37</v>
      </c>
      <c r="E67" s="136" t="s">
        <v>279</v>
      </c>
      <c r="F67" s="106"/>
      <c r="G67" s="112"/>
      <c r="H67" s="112"/>
      <c r="I67" s="112"/>
      <c r="J67" s="112"/>
      <c r="K67" s="112"/>
      <c r="L67" s="112"/>
      <c r="M67" s="112"/>
      <c r="N67" s="112"/>
      <c r="O67" s="109"/>
      <c r="P67" s="112"/>
      <c r="Q67" s="112"/>
      <c r="R67" s="112"/>
      <c r="S67" s="112">
        <f>S68</f>
        <v>10</v>
      </c>
      <c r="T67" s="112">
        <f>T68</f>
        <v>10</v>
      </c>
      <c r="U67" s="112">
        <f>U68</f>
        <v>0</v>
      </c>
      <c r="V67" s="112">
        <f>V68</f>
        <v>0</v>
      </c>
      <c r="W67" s="112">
        <f aca="true" t="shared" si="65" ref="W67:AM68">W68</f>
        <v>0</v>
      </c>
      <c r="X67" s="112">
        <f t="shared" si="65"/>
        <v>0</v>
      </c>
      <c r="Y67" s="112">
        <f t="shared" si="65"/>
        <v>10</v>
      </c>
      <c r="Z67" s="112">
        <f t="shared" si="65"/>
        <v>0</v>
      </c>
      <c r="AA67" s="112">
        <f t="shared" si="65"/>
        <v>0</v>
      </c>
      <c r="AB67" s="112">
        <f t="shared" si="65"/>
        <v>0</v>
      </c>
      <c r="AC67" s="112">
        <f t="shared" si="65"/>
        <v>10</v>
      </c>
      <c r="AD67" s="112">
        <f t="shared" si="65"/>
        <v>0</v>
      </c>
      <c r="AE67" s="112">
        <f t="shared" si="65"/>
        <v>0</v>
      </c>
      <c r="AF67" s="112"/>
      <c r="AG67" s="112">
        <f t="shared" si="65"/>
        <v>0</v>
      </c>
      <c r="AH67" s="112">
        <f t="shared" si="65"/>
        <v>10</v>
      </c>
      <c r="AI67" s="112"/>
      <c r="AJ67" s="112">
        <f t="shared" si="65"/>
        <v>0</v>
      </c>
      <c r="AK67" s="112">
        <f t="shared" si="65"/>
        <v>0</v>
      </c>
      <c r="AL67" s="112">
        <f t="shared" si="65"/>
        <v>0</v>
      </c>
      <c r="AM67" s="112">
        <f t="shared" si="65"/>
        <v>10</v>
      </c>
      <c r="AN67" s="112">
        <f aca="true" t="shared" si="66" ref="AK67:AT68">AN68</f>
        <v>0</v>
      </c>
      <c r="AO67" s="112">
        <f t="shared" si="66"/>
        <v>0</v>
      </c>
      <c r="AP67" s="112">
        <f t="shared" si="66"/>
        <v>0</v>
      </c>
      <c r="AQ67" s="112">
        <f t="shared" si="66"/>
        <v>0</v>
      </c>
      <c r="AR67" s="112">
        <f t="shared" si="66"/>
        <v>0</v>
      </c>
      <c r="AS67" s="112">
        <f t="shared" si="66"/>
        <v>0</v>
      </c>
      <c r="AT67" s="112">
        <f t="shared" si="66"/>
        <v>0</v>
      </c>
      <c r="AU67" s="96"/>
      <c r="AV67" s="96"/>
      <c r="AW67" s="96"/>
      <c r="AX67" s="112">
        <f>AX68</f>
        <v>0</v>
      </c>
      <c r="AY67" s="112">
        <f>AY68</f>
        <v>0</v>
      </c>
      <c r="AZ67" s="97"/>
      <c r="BA67" s="97"/>
      <c r="BB67" s="112">
        <f>BB68</f>
        <v>0</v>
      </c>
      <c r="BC67" s="112">
        <f>BC68</f>
        <v>0</v>
      </c>
      <c r="BD67" s="114"/>
      <c r="BE67" s="115"/>
      <c r="BF67" s="114"/>
      <c r="BG67" s="114"/>
      <c r="BH67" s="114"/>
      <c r="BI67" s="115"/>
      <c r="BJ67" s="114"/>
      <c r="BK67" s="114"/>
      <c r="BL67" s="114"/>
      <c r="BM67" s="115"/>
      <c r="BN67" s="114"/>
      <c r="BO67" s="114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</row>
    <row r="68" spans="1:77" ht="66" hidden="1">
      <c r="A68" s="104"/>
      <c r="B68" s="142" t="s">
        <v>301</v>
      </c>
      <c r="C68" s="106" t="s">
        <v>28</v>
      </c>
      <c r="D68" s="106" t="s">
        <v>37</v>
      </c>
      <c r="E68" s="136" t="s">
        <v>283</v>
      </c>
      <c r="F68" s="106"/>
      <c r="G68" s="112"/>
      <c r="H68" s="112"/>
      <c r="I68" s="112"/>
      <c r="J68" s="112"/>
      <c r="K68" s="112"/>
      <c r="L68" s="112"/>
      <c r="M68" s="112"/>
      <c r="N68" s="112"/>
      <c r="O68" s="109"/>
      <c r="P68" s="112"/>
      <c r="Q68" s="112"/>
      <c r="R68" s="112"/>
      <c r="S68" s="112">
        <f>S69</f>
        <v>10</v>
      </c>
      <c r="T68" s="112">
        <f>T69</f>
        <v>10</v>
      </c>
      <c r="U68" s="112"/>
      <c r="V68" s="112"/>
      <c r="W68" s="112">
        <f t="shared" si="65"/>
        <v>0</v>
      </c>
      <c r="X68" s="112">
        <f t="shared" si="65"/>
        <v>0</v>
      </c>
      <c r="Y68" s="112">
        <f t="shared" si="65"/>
        <v>10</v>
      </c>
      <c r="Z68" s="112">
        <f t="shared" si="65"/>
        <v>0</v>
      </c>
      <c r="AA68" s="112">
        <f t="shared" si="65"/>
        <v>0</v>
      </c>
      <c r="AB68" s="112">
        <f t="shared" si="65"/>
        <v>0</v>
      </c>
      <c r="AC68" s="112">
        <f t="shared" si="65"/>
        <v>10</v>
      </c>
      <c r="AD68" s="112">
        <f t="shared" si="65"/>
        <v>0</v>
      </c>
      <c r="AE68" s="112">
        <f t="shared" si="65"/>
        <v>0</v>
      </c>
      <c r="AF68" s="112"/>
      <c r="AG68" s="112">
        <f t="shared" si="65"/>
        <v>0</v>
      </c>
      <c r="AH68" s="112">
        <f t="shared" si="65"/>
        <v>10</v>
      </c>
      <c r="AI68" s="112"/>
      <c r="AJ68" s="112">
        <f t="shared" si="65"/>
        <v>0</v>
      </c>
      <c r="AK68" s="112">
        <f t="shared" si="66"/>
        <v>0</v>
      </c>
      <c r="AL68" s="112">
        <f t="shared" si="66"/>
        <v>0</v>
      </c>
      <c r="AM68" s="112">
        <f t="shared" si="66"/>
        <v>10</v>
      </c>
      <c r="AN68" s="112">
        <f t="shared" si="66"/>
        <v>0</v>
      </c>
      <c r="AO68" s="112">
        <f t="shared" si="66"/>
        <v>0</v>
      </c>
      <c r="AP68" s="112">
        <f t="shared" si="66"/>
        <v>0</v>
      </c>
      <c r="AQ68" s="112">
        <f t="shared" si="66"/>
        <v>0</v>
      </c>
      <c r="AR68" s="112">
        <f t="shared" si="66"/>
        <v>0</v>
      </c>
      <c r="AS68" s="112">
        <f t="shared" si="66"/>
        <v>0</v>
      </c>
      <c r="AT68" s="112">
        <f t="shared" si="66"/>
        <v>0</v>
      </c>
      <c r="AU68" s="96"/>
      <c r="AV68" s="96"/>
      <c r="AW68" s="96"/>
      <c r="AX68" s="112">
        <f>AX69</f>
        <v>0</v>
      </c>
      <c r="AY68" s="112">
        <f>AY69</f>
        <v>0</v>
      </c>
      <c r="AZ68" s="97"/>
      <c r="BA68" s="97"/>
      <c r="BB68" s="112">
        <f>BB69</f>
        <v>0</v>
      </c>
      <c r="BC68" s="112">
        <f>BC69</f>
        <v>0</v>
      </c>
      <c r="BD68" s="114"/>
      <c r="BE68" s="115"/>
      <c r="BF68" s="114"/>
      <c r="BG68" s="114"/>
      <c r="BH68" s="114"/>
      <c r="BI68" s="115"/>
      <c r="BJ68" s="114"/>
      <c r="BK68" s="114"/>
      <c r="BL68" s="114"/>
      <c r="BM68" s="115"/>
      <c r="BN68" s="114"/>
      <c r="BO68" s="114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</row>
    <row r="69" spans="1:77" ht="66" hidden="1">
      <c r="A69" s="104"/>
      <c r="B69" s="105" t="s">
        <v>38</v>
      </c>
      <c r="C69" s="106" t="s">
        <v>28</v>
      </c>
      <c r="D69" s="106" t="s">
        <v>37</v>
      </c>
      <c r="E69" s="136" t="s">
        <v>283</v>
      </c>
      <c r="F69" s="106" t="s">
        <v>39</v>
      </c>
      <c r="G69" s="112"/>
      <c r="H69" s="112"/>
      <c r="I69" s="112"/>
      <c r="J69" s="112"/>
      <c r="K69" s="112"/>
      <c r="L69" s="112"/>
      <c r="M69" s="112"/>
      <c r="N69" s="112"/>
      <c r="O69" s="109"/>
      <c r="P69" s="112"/>
      <c r="Q69" s="112"/>
      <c r="R69" s="112"/>
      <c r="S69" s="112">
        <f>T69-Q69</f>
        <v>10</v>
      </c>
      <c r="T69" s="112">
        <v>10</v>
      </c>
      <c r="U69" s="112"/>
      <c r="V69" s="112"/>
      <c r="W69" s="112"/>
      <c r="X69" s="112"/>
      <c r="Y69" s="112">
        <f>W69+T69</f>
        <v>10</v>
      </c>
      <c r="Z69" s="112">
        <f>X69+V69</f>
        <v>0</v>
      </c>
      <c r="AA69" s="112"/>
      <c r="AB69" s="112"/>
      <c r="AC69" s="112">
        <f>AA69+Y69</f>
        <v>10</v>
      </c>
      <c r="AD69" s="112">
        <f>AB69+Z69</f>
        <v>0</v>
      </c>
      <c r="AE69" s="112"/>
      <c r="AF69" s="112"/>
      <c r="AG69" s="112"/>
      <c r="AH69" s="112">
        <f>AE69+AC69</f>
        <v>10</v>
      </c>
      <c r="AI69" s="112"/>
      <c r="AJ69" s="112">
        <f>AG69+AD69</f>
        <v>0</v>
      </c>
      <c r="AK69" s="113"/>
      <c r="AL69" s="113"/>
      <c r="AM69" s="112">
        <f>AK69+AH69</f>
        <v>10</v>
      </c>
      <c r="AN69" s="112">
        <f>AI69</f>
        <v>0</v>
      </c>
      <c r="AO69" s="112">
        <f>AJ69</f>
        <v>0</v>
      </c>
      <c r="AP69" s="112">
        <f>AR69-AO69</f>
        <v>0</v>
      </c>
      <c r="AQ69" s="112"/>
      <c r="AR69" s="112"/>
      <c r="AS69" s="112"/>
      <c r="AT69" s="112"/>
      <c r="AU69" s="96"/>
      <c r="AV69" s="96"/>
      <c r="AW69" s="96"/>
      <c r="AX69" s="112"/>
      <c r="AY69" s="112"/>
      <c r="AZ69" s="97"/>
      <c r="BA69" s="97"/>
      <c r="BB69" s="112"/>
      <c r="BC69" s="112"/>
      <c r="BD69" s="114"/>
      <c r="BE69" s="115"/>
      <c r="BF69" s="114"/>
      <c r="BG69" s="114"/>
      <c r="BH69" s="114"/>
      <c r="BI69" s="115"/>
      <c r="BJ69" s="114"/>
      <c r="BK69" s="114"/>
      <c r="BL69" s="114"/>
      <c r="BM69" s="115"/>
      <c r="BN69" s="114"/>
      <c r="BO69" s="114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</row>
    <row r="70" spans="1:77" s="6" customFormat="1" ht="56.25" hidden="1">
      <c r="A70" s="118"/>
      <c r="B70" s="99" t="s">
        <v>204</v>
      </c>
      <c r="C70" s="100" t="s">
        <v>31</v>
      </c>
      <c r="D70" s="100" t="s">
        <v>47</v>
      </c>
      <c r="E70" s="101"/>
      <c r="F70" s="100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23"/>
      <c r="AL70" s="123"/>
      <c r="AM70" s="117"/>
      <c r="AN70" s="117"/>
      <c r="AO70" s="117"/>
      <c r="AP70" s="117">
        <f>AP71</f>
        <v>5452</v>
      </c>
      <c r="AQ70" s="117">
        <f aca="true" t="shared" si="67" ref="AQ70:AT71">AQ71</f>
        <v>0</v>
      </c>
      <c r="AR70" s="117">
        <f t="shared" si="67"/>
        <v>5452</v>
      </c>
      <c r="AS70" s="117">
        <f t="shared" si="67"/>
        <v>0</v>
      </c>
      <c r="AT70" s="117">
        <f t="shared" si="67"/>
        <v>17134</v>
      </c>
      <c r="AU70" s="119"/>
      <c r="AV70" s="119"/>
      <c r="AW70" s="119"/>
      <c r="AX70" s="117">
        <f>AX71</f>
        <v>5452</v>
      </c>
      <c r="AY70" s="117">
        <f>AY71</f>
        <v>17134</v>
      </c>
      <c r="AZ70" s="120"/>
      <c r="BA70" s="120"/>
      <c r="BB70" s="117">
        <f>BB71</f>
        <v>5452</v>
      </c>
      <c r="BC70" s="117">
        <f>BC71</f>
        <v>17134</v>
      </c>
      <c r="BD70" s="117">
        <f aca="true" t="shared" si="68" ref="BD70:BO71">BD71</f>
        <v>0</v>
      </c>
      <c r="BE70" s="117">
        <f t="shared" si="68"/>
        <v>0</v>
      </c>
      <c r="BF70" s="117">
        <f t="shared" si="68"/>
        <v>5452</v>
      </c>
      <c r="BG70" s="117">
        <f t="shared" si="68"/>
        <v>17134</v>
      </c>
      <c r="BH70" s="117">
        <f t="shared" si="68"/>
        <v>0</v>
      </c>
      <c r="BI70" s="117">
        <f t="shared" si="68"/>
        <v>0</v>
      </c>
      <c r="BJ70" s="117">
        <f t="shared" si="68"/>
        <v>5452</v>
      </c>
      <c r="BK70" s="117">
        <f t="shared" si="68"/>
        <v>17134</v>
      </c>
      <c r="BL70" s="117">
        <f t="shared" si="68"/>
        <v>-5452</v>
      </c>
      <c r="BM70" s="117">
        <f t="shared" si="68"/>
        <v>-17134</v>
      </c>
      <c r="BN70" s="117">
        <f t="shared" si="68"/>
        <v>0</v>
      </c>
      <c r="BO70" s="117">
        <f t="shared" si="68"/>
        <v>0</v>
      </c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</row>
    <row r="71" spans="1:77" ht="33" hidden="1">
      <c r="A71" s="104"/>
      <c r="B71" s="105" t="s">
        <v>18</v>
      </c>
      <c r="C71" s="106" t="s">
        <v>31</v>
      </c>
      <c r="D71" s="106" t="s">
        <v>47</v>
      </c>
      <c r="E71" s="143" t="s">
        <v>101</v>
      </c>
      <c r="F71" s="106"/>
      <c r="G71" s="112"/>
      <c r="H71" s="112"/>
      <c r="I71" s="112"/>
      <c r="J71" s="112"/>
      <c r="K71" s="112"/>
      <c r="L71" s="112"/>
      <c r="M71" s="112"/>
      <c r="N71" s="112"/>
      <c r="O71" s="109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3"/>
      <c r="AL71" s="113"/>
      <c r="AM71" s="112"/>
      <c r="AN71" s="112"/>
      <c r="AO71" s="112"/>
      <c r="AP71" s="112">
        <f>AP72</f>
        <v>5452</v>
      </c>
      <c r="AQ71" s="112">
        <f t="shared" si="67"/>
        <v>0</v>
      </c>
      <c r="AR71" s="112">
        <f t="shared" si="67"/>
        <v>5452</v>
      </c>
      <c r="AS71" s="112">
        <f t="shared" si="67"/>
        <v>0</v>
      </c>
      <c r="AT71" s="112">
        <f t="shared" si="67"/>
        <v>17134</v>
      </c>
      <c r="AU71" s="96"/>
      <c r="AV71" s="96"/>
      <c r="AW71" s="96"/>
      <c r="AX71" s="112">
        <f>AX72</f>
        <v>5452</v>
      </c>
      <c r="AY71" s="112">
        <f>AY72</f>
        <v>17134</v>
      </c>
      <c r="AZ71" s="97"/>
      <c r="BA71" s="97"/>
      <c r="BB71" s="112">
        <f>BB72</f>
        <v>5452</v>
      </c>
      <c r="BC71" s="112">
        <f>BC72</f>
        <v>17134</v>
      </c>
      <c r="BD71" s="112">
        <f t="shared" si="68"/>
        <v>0</v>
      </c>
      <c r="BE71" s="112">
        <f t="shared" si="68"/>
        <v>0</v>
      </c>
      <c r="BF71" s="112">
        <f t="shared" si="68"/>
        <v>5452</v>
      </c>
      <c r="BG71" s="112">
        <f t="shared" si="68"/>
        <v>17134</v>
      </c>
      <c r="BH71" s="112">
        <f t="shared" si="68"/>
        <v>0</v>
      </c>
      <c r="BI71" s="112">
        <f t="shared" si="68"/>
        <v>0</v>
      </c>
      <c r="BJ71" s="112">
        <f t="shared" si="68"/>
        <v>5452</v>
      </c>
      <c r="BK71" s="112">
        <f t="shared" si="68"/>
        <v>17134</v>
      </c>
      <c r="BL71" s="112">
        <f t="shared" si="68"/>
        <v>-5452</v>
      </c>
      <c r="BM71" s="112">
        <f t="shared" si="68"/>
        <v>-17134</v>
      </c>
      <c r="BN71" s="112">
        <f t="shared" si="68"/>
        <v>0</v>
      </c>
      <c r="BO71" s="112">
        <f t="shared" si="68"/>
        <v>0</v>
      </c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</row>
    <row r="72" spans="1:77" ht="66" hidden="1">
      <c r="A72" s="104"/>
      <c r="B72" s="105" t="s">
        <v>260</v>
      </c>
      <c r="C72" s="106" t="s">
        <v>31</v>
      </c>
      <c r="D72" s="106" t="s">
        <v>47</v>
      </c>
      <c r="E72" s="143" t="s">
        <v>101</v>
      </c>
      <c r="F72" s="106" t="s">
        <v>39</v>
      </c>
      <c r="G72" s="112"/>
      <c r="H72" s="112"/>
      <c r="I72" s="112"/>
      <c r="J72" s="112"/>
      <c r="K72" s="112"/>
      <c r="L72" s="112"/>
      <c r="M72" s="112"/>
      <c r="N72" s="112"/>
      <c r="O72" s="109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3"/>
      <c r="AL72" s="113"/>
      <c r="AM72" s="112"/>
      <c r="AN72" s="112"/>
      <c r="AO72" s="112"/>
      <c r="AP72" s="112">
        <f>AR72-AO72</f>
        <v>5452</v>
      </c>
      <c r="AQ72" s="112"/>
      <c r="AR72" s="112">
        <v>5452</v>
      </c>
      <c r="AS72" s="112"/>
      <c r="AT72" s="112">
        <v>17134</v>
      </c>
      <c r="AU72" s="96"/>
      <c r="AV72" s="96"/>
      <c r="AW72" s="96"/>
      <c r="AX72" s="112">
        <v>5452</v>
      </c>
      <c r="AY72" s="112">
        <v>17134</v>
      </c>
      <c r="AZ72" s="97"/>
      <c r="BA72" s="97"/>
      <c r="BB72" s="112">
        <v>5452</v>
      </c>
      <c r="BC72" s="112">
        <v>17134</v>
      </c>
      <c r="BD72" s="114"/>
      <c r="BE72" s="115"/>
      <c r="BF72" s="97">
        <f>BD72+BB72</f>
        <v>5452</v>
      </c>
      <c r="BG72" s="97">
        <f>BE72+BC72</f>
        <v>17134</v>
      </c>
      <c r="BH72" s="114"/>
      <c r="BI72" s="115"/>
      <c r="BJ72" s="97">
        <f>BH72+BF72</f>
        <v>5452</v>
      </c>
      <c r="BK72" s="97">
        <f>BI72+BG72</f>
        <v>17134</v>
      </c>
      <c r="BL72" s="97">
        <v>-5452</v>
      </c>
      <c r="BM72" s="97">
        <v>-17134</v>
      </c>
      <c r="BN72" s="97">
        <f>BL72+BJ72</f>
        <v>0</v>
      </c>
      <c r="BO72" s="97">
        <f>BM72+BK72</f>
        <v>0</v>
      </c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</row>
    <row r="73" spans="1:77" s="6" customFormat="1" ht="53.25" customHeight="1">
      <c r="A73" s="118"/>
      <c r="B73" s="99" t="s">
        <v>121</v>
      </c>
      <c r="C73" s="100" t="s">
        <v>40</v>
      </c>
      <c r="D73" s="100" t="s">
        <v>55</v>
      </c>
      <c r="E73" s="101"/>
      <c r="F73" s="100"/>
      <c r="G73" s="117">
        <f aca="true" t="shared" si="69" ref="G73:W74">G74</f>
        <v>2477</v>
      </c>
      <c r="H73" s="117">
        <f t="shared" si="69"/>
        <v>2477</v>
      </c>
      <c r="I73" s="117">
        <f t="shared" si="69"/>
        <v>0</v>
      </c>
      <c r="J73" s="117">
        <f t="shared" si="69"/>
        <v>189</v>
      </c>
      <c r="K73" s="117">
        <f t="shared" si="69"/>
        <v>2666</v>
      </c>
      <c r="L73" s="117">
        <f t="shared" si="69"/>
        <v>0</v>
      </c>
      <c r="M73" s="117"/>
      <c r="N73" s="117">
        <f t="shared" si="69"/>
        <v>2855</v>
      </c>
      <c r="O73" s="117">
        <f t="shared" si="69"/>
        <v>0</v>
      </c>
      <c r="P73" s="117">
        <f t="shared" si="69"/>
        <v>0</v>
      </c>
      <c r="Q73" s="117">
        <f t="shared" si="69"/>
        <v>2855</v>
      </c>
      <c r="R73" s="117">
        <f t="shared" si="69"/>
        <v>0</v>
      </c>
      <c r="S73" s="117">
        <f t="shared" si="69"/>
        <v>-505</v>
      </c>
      <c r="T73" s="117">
        <f t="shared" si="69"/>
        <v>2350</v>
      </c>
      <c r="U73" s="117">
        <f t="shared" si="69"/>
        <v>0</v>
      </c>
      <c r="V73" s="117">
        <f t="shared" si="69"/>
        <v>2350</v>
      </c>
      <c r="W73" s="117">
        <f t="shared" si="69"/>
        <v>0</v>
      </c>
      <c r="X73" s="117">
        <f aca="true" t="shared" si="70" ref="W73:AM74">X74</f>
        <v>0</v>
      </c>
      <c r="Y73" s="117">
        <f t="shared" si="70"/>
        <v>2350</v>
      </c>
      <c r="Z73" s="117">
        <f t="shared" si="70"/>
        <v>2350</v>
      </c>
      <c r="AA73" s="117">
        <f t="shared" si="70"/>
        <v>0</v>
      </c>
      <c r="AB73" s="117">
        <f t="shared" si="70"/>
        <v>0</v>
      </c>
      <c r="AC73" s="117">
        <f t="shared" si="70"/>
        <v>2350</v>
      </c>
      <c r="AD73" s="117">
        <f t="shared" si="70"/>
        <v>2350</v>
      </c>
      <c r="AE73" s="117">
        <f t="shared" si="70"/>
        <v>0</v>
      </c>
      <c r="AF73" s="117"/>
      <c r="AG73" s="117">
        <f t="shared" si="70"/>
        <v>0</v>
      </c>
      <c r="AH73" s="117">
        <f t="shared" si="70"/>
        <v>2350</v>
      </c>
      <c r="AI73" s="117"/>
      <c r="AJ73" s="117">
        <f t="shared" si="70"/>
        <v>2350</v>
      </c>
      <c r="AK73" s="117">
        <f t="shared" si="70"/>
        <v>0</v>
      </c>
      <c r="AL73" s="117">
        <f t="shared" si="70"/>
        <v>0</v>
      </c>
      <c r="AM73" s="117">
        <f t="shared" si="70"/>
        <v>2350</v>
      </c>
      <c r="AN73" s="117">
        <f aca="true" t="shared" si="71" ref="AK73:AT74">AN74</f>
        <v>0</v>
      </c>
      <c r="AO73" s="117">
        <f t="shared" si="71"/>
        <v>2350</v>
      </c>
      <c r="AP73" s="117">
        <f t="shared" si="71"/>
        <v>968</v>
      </c>
      <c r="AQ73" s="117">
        <f t="shared" si="71"/>
        <v>0</v>
      </c>
      <c r="AR73" s="117">
        <f t="shared" si="71"/>
        <v>3318</v>
      </c>
      <c r="AS73" s="117">
        <f t="shared" si="71"/>
        <v>0</v>
      </c>
      <c r="AT73" s="117">
        <f t="shared" si="71"/>
        <v>3318</v>
      </c>
      <c r="AU73" s="119"/>
      <c r="AV73" s="119"/>
      <c r="AW73" s="119"/>
      <c r="AX73" s="117">
        <f>AX74</f>
        <v>3318</v>
      </c>
      <c r="AY73" s="117">
        <f>AY74</f>
        <v>3318</v>
      </c>
      <c r="AZ73" s="120"/>
      <c r="BA73" s="120"/>
      <c r="BB73" s="117">
        <f>BB74</f>
        <v>3318</v>
      </c>
      <c r="BC73" s="117">
        <f>BC74</f>
        <v>3318</v>
      </c>
      <c r="BD73" s="117">
        <f aca="true" t="shared" si="72" ref="BD73:BW74">BD74</f>
        <v>0</v>
      </c>
      <c r="BE73" s="117">
        <f t="shared" si="72"/>
        <v>0</v>
      </c>
      <c r="BF73" s="117">
        <f t="shared" si="72"/>
        <v>3318</v>
      </c>
      <c r="BG73" s="117">
        <f t="shared" si="72"/>
        <v>3318</v>
      </c>
      <c r="BH73" s="117">
        <f t="shared" si="72"/>
        <v>0</v>
      </c>
      <c r="BI73" s="117">
        <f t="shared" si="72"/>
        <v>0</v>
      </c>
      <c r="BJ73" s="117">
        <f t="shared" si="72"/>
        <v>3318</v>
      </c>
      <c r="BK73" s="117">
        <f t="shared" si="72"/>
        <v>3318</v>
      </c>
      <c r="BL73" s="117">
        <f t="shared" si="72"/>
        <v>0</v>
      </c>
      <c r="BM73" s="117">
        <f t="shared" si="72"/>
        <v>0</v>
      </c>
      <c r="BN73" s="117">
        <f t="shared" si="72"/>
        <v>3318</v>
      </c>
      <c r="BO73" s="117">
        <f t="shared" si="72"/>
        <v>3318</v>
      </c>
      <c r="BP73" s="117">
        <f t="shared" si="72"/>
        <v>0</v>
      </c>
      <c r="BQ73" s="117">
        <f t="shared" si="72"/>
        <v>0</v>
      </c>
      <c r="BR73" s="117">
        <f t="shared" si="72"/>
        <v>3318</v>
      </c>
      <c r="BS73" s="117"/>
      <c r="BT73" s="117">
        <f t="shared" si="72"/>
        <v>3318</v>
      </c>
      <c r="BU73" s="117">
        <f t="shared" si="72"/>
        <v>0</v>
      </c>
      <c r="BV73" s="117">
        <f>BV74</f>
        <v>0</v>
      </c>
      <c r="BW73" s="117">
        <f t="shared" si="72"/>
        <v>3318</v>
      </c>
      <c r="BX73" s="117"/>
      <c r="BY73" s="117">
        <f aca="true" t="shared" si="73" ref="BW73:BY74">BY74</f>
        <v>3318</v>
      </c>
    </row>
    <row r="74" spans="1:77" ht="33">
      <c r="A74" s="104"/>
      <c r="B74" s="105" t="s">
        <v>20</v>
      </c>
      <c r="C74" s="106" t="s">
        <v>40</v>
      </c>
      <c r="D74" s="106" t="s">
        <v>55</v>
      </c>
      <c r="E74" s="111" t="s">
        <v>130</v>
      </c>
      <c r="F74" s="106"/>
      <c r="G74" s="112">
        <f t="shared" si="69"/>
        <v>2477</v>
      </c>
      <c r="H74" s="112">
        <f t="shared" si="69"/>
        <v>2477</v>
      </c>
      <c r="I74" s="112">
        <f t="shared" si="69"/>
        <v>0</v>
      </c>
      <c r="J74" s="112">
        <f t="shared" si="69"/>
        <v>189</v>
      </c>
      <c r="K74" s="112">
        <f t="shared" si="69"/>
        <v>2666</v>
      </c>
      <c r="L74" s="112">
        <f t="shared" si="69"/>
        <v>0</v>
      </c>
      <c r="M74" s="112"/>
      <c r="N74" s="112">
        <f t="shared" si="69"/>
        <v>2855</v>
      </c>
      <c r="O74" s="112">
        <f t="shared" si="69"/>
        <v>0</v>
      </c>
      <c r="P74" s="112">
        <f t="shared" si="69"/>
        <v>0</v>
      </c>
      <c r="Q74" s="112">
        <f t="shared" si="69"/>
        <v>2855</v>
      </c>
      <c r="R74" s="112">
        <f t="shared" si="69"/>
        <v>0</v>
      </c>
      <c r="S74" s="112">
        <f t="shared" si="69"/>
        <v>-505</v>
      </c>
      <c r="T74" s="112">
        <f t="shared" si="69"/>
        <v>2350</v>
      </c>
      <c r="U74" s="112">
        <f t="shared" si="69"/>
        <v>0</v>
      </c>
      <c r="V74" s="112">
        <f t="shared" si="69"/>
        <v>2350</v>
      </c>
      <c r="W74" s="112">
        <f t="shared" si="70"/>
        <v>0</v>
      </c>
      <c r="X74" s="112">
        <f t="shared" si="70"/>
        <v>0</v>
      </c>
      <c r="Y74" s="112">
        <f t="shared" si="70"/>
        <v>2350</v>
      </c>
      <c r="Z74" s="112">
        <f t="shared" si="70"/>
        <v>2350</v>
      </c>
      <c r="AA74" s="112">
        <f t="shared" si="70"/>
        <v>0</v>
      </c>
      <c r="AB74" s="112">
        <f t="shared" si="70"/>
        <v>0</v>
      </c>
      <c r="AC74" s="112">
        <f t="shared" si="70"/>
        <v>2350</v>
      </c>
      <c r="AD74" s="112">
        <f t="shared" si="70"/>
        <v>2350</v>
      </c>
      <c r="AE74" s="112">
        <f t="shared" si="70"/>
        <v>0</v>
      </c>
      <c r="AF74" s="112"/>
      <c r="AG74" s="112">
        <f t="shared" si="70"/>
        <v>0</v>
      </c>
      <c r="AH74" s="112">
        <f t="shared" si="70"/>
        <v>2350</v>
      </c>
      <c r="AI74" s="112"/>
      <c r="AJ74" s="112">
        <f t="shared" si="70"/>
        <v>2350</v>
      </c>
      <c r="AK74" s="112">
        <f t="shared" si="71"/>
        <v>0</v>
      </c>
      <c r="AL74" s="112">
        <f t="shared" si="71"/>
        <v>0</v>
      </c>
      <c r="AM74" s="112">
        <f t="shared" si="71"/>
        <v>2350</v>
      </c>
      <c r="AN74" s="112">
        <f t="shared" si="71"/>
        <v>0</v>
      </c>
      <c r="AO74" s="112">
        <f t="shared" si="71"/>
        <v>2350</v>
      </c>
      <c r="AP74" s="112">
        <f t="shared" si="71"/>
        <v>968</v>
      </c>
      <c r="AQ74" s="112">
        <f t="shared" si="71"/>
        <v>0</v>
      </c>
      <c r="AR74" s="112">
        <f t="shared" si="71"/>
        <v>3318</v>
      </c>
      <c r="AS74" s="112">
        <f t="shared" si="71"/>
        <v>0</v>
      </c>
      <c r="AT74" s="112">
        <f t="shared" si="71"/>
        <v>3318</v>
      </c>
      <c r="AU74" s="96"/>
      <c r="AV74" s="96"/>
      <c r="AW74" s="96"/>
      <c r="AX74" s="112">
        <f>AX75</f>
        <v>3318</v>
      </c>
      <c r="AY74" s="112">
        <f>AY75</f>
        <v>3318</v>
      </c>
      <c r="AZ74" s="97"/>
      <c r="BA74" s="97"/>
      <c r="BB74" s="112">
        <f>BB75</f>
        <v>3318</v>
      </c>
      <c r="BC74" s="112">
        <f>BC75</f>
        <v>3318</v>
      </c>
      <c r="BD74" s="112">
        <f t="shared" si="72"/>
        <v>0</v>
      </c>
      <c r="BE74" s="112">
        <f t="shared" si="72"/>
        <v>0</v>
      </c>
      <c r="BF74" s="112">
        <f t="shared" si="72"/>
        <v>3318</v>
      </c>
      <c r="BG74" s="112">
        <f t="shared" si="72"/>
        <v>3318</v>
      </c>
      <c r="BH74" s="112">
        <f t="shared" si="72"/>
        <v>0</v>
      </c>
      <c r="BI74" s="112">
        <f t="shared" si="72"/>
        <v>0</v>
      </c>
      <c r="BJ74" s="112">
        <f t="shared" si="72"/>
        <v>3318</v>
      </c>
      <c r="BK74" s="112">
        <f t="shared" si="72"/>
        <v>3318</v>
      </c>
      <c r="BL74" s="112">
        <f t="shared" si="72"/>
        <v>0</v>
      </c>
      <c r="BM74" s="112">
        <f t="shared" si="72"/>
        <v>0</v>
      </c>
      <c r="BN74" s="112">
        <f t="shared" si="72"/>
        <v>3318</v>
      </c>
      <c r="BO74" s="112">
        <f t="shared" si="72"/>
        <v>3318</v>
      </c>
      <c r="BP74" s="112">
        <f t="shared" si="72"/>
        <v>0</v>
      </c>
      <c r="BQ74" s="112">
        <f t="shared" si="72"/>
        <v>0</v>
      </c>
      <c r="BR74" s="112">
        <f t="shared" si="72"/>
        <v>3318</v>
      </c>
      <c r="BS74" s="112"/>
      <c r="BT74" s="112">
        <f t="shared" si="72"/>
        <v>3318</v>
      </c>
      <c r="BU74" s="112">
        <f>BU75</f>
        <v>0</v>
      </c>
      <c r="BV74" s="112">
        <f>BV75</f>
        <v>0</v>
      </c>
      <c r="BW74" s="112">
        <f t="shared" si="73"/>
        <v>3318</v>
      </c>
      <c r="BX74" s="112"/>
      <c r="BY74" s="112">
        <f t="shared" si="73"/>
        <v>3318</v>
      </c>
    </row>
    <row r="75" spans="1:77" ht="33">
      <c r="A75" s="104"/>
      <c r="B75" s="105" t="s">
        <v>35</v>
      </c>
      <c r="C75" s="106" t="s">
        <v>40</v>
      </c>
      <c r="D75" s="106" t="s">
        <v>55</v>
      </c>
      <c r="E75" s="111" t="s">
        <v>130</v>
      </c>
      <c r="F75" s="106" t="s">
        <v>36</v>
      </c>
      <c r="G75" s="112">
        <f>H75+I75</f>
        <v>2477</v>
      </c>
      <c r="H75" s="112">
        <v>2477</v>
      </c>
      <c r="I75" s="112"/>
      <c r="J75" s="112">
        <f>K75-G75</f>
        <v>189</v>
      </c>
      <c r="K75" s="112">
        <v>2666</v>
      </c>
      <c r="L75" s="112"/>
      <c r="M75" s="112"/>
      <c r="N75" s="112">
        <v>2855</v>
      </c>
      <c r="O75" s="109"/>
      <c r="P75" s="112"/>
      <c r="Q75" s="112">
        <f>P75+N75</f>
        <v>2855</v>
      </c>
      <c r="R75" s="112">
        <f>O75</f>
        <v>0</v>
      </c>
      <c r="S75" s="112">
        <f>T75-Q75</f>
        <v>-505</v>
      </c>
      <c r="T75" s="112">
        <v>2350</v>
      </c>
      <c r="U75" s="112">
        <f>R75</f>
        <v>0</v>
      </c>
      <c r="V75" s="112">
        <v>2350</v>
      </c>
      <c r="W75" s="112"/>
      <c r="X75" s="112"/>
      <c r="Y75" s="112">
        <f>W75+T75</f>
        <v>2350</v>
      </c>
      <c r="Z75" s="112">
        <f>X75+V75</f>
        <v>2350</v>
      </c>
      <c r="AA75" s="112"/>
      <c r="AB75" s="112"/>
      <c r="AC75" s="112">
        <f>AA75+Y75</f>
        <v>2350</v>
      </c>
      <c r="AD75" s="112">
        <f>AB75+Z75</f>
        <v>2350</v>
      </c>
      <c r="AE75" s="112"/>
      <c r="AF75" s="112"/>
      <c r="AG75" s="112"/>
      <c r="AH75" s="112">
        <f>AE75+AC75</f>
        <v>2350</v>
      </c>
      <c r="AI75" s="112"/>
      <c r="AJ75" s="112">
        <f>AG75+AD75</f>
        <v>2350</v>
      </c>
      <c r="AK75" s="113"/>
      <c r="AL75" s="113"/>
      <c r="AM75" s="112">
        <f>AK75+AH75</f>
        <v>2350</v>
      </c>
      <c r="AN75" s="112">
        <f>AI75</f>
        <v>0</v>
      </c>
      <c r="AO75" s="112">
        <f>AJ75</f>
        <v>2350</v>
      </c>
      <c r="AP75" s="112">
        <f>AR75-AO75</f>
        <v>968</v>
      </c>
      <c r="AQ75" s="112"/>
      <c r="AR75" s="112">
        <v>3318</v>
      </c>
      <c r="AS75" s="112"/>
      <c r="AT75" s="112">
        <v>3318</v>
      </c>
      <c r="AU75" s="96"/>
      <c r="AV75" s="96"/>
      <c r="AW75" s="96"/>
      <c r="AX75" s="112">
        <v>3318</v>
      </c>
      <c r="AY75" s="112">
        <v>3318</v>
      </c>
      <c r="AZ75" s="97"/>
      <c r="BA75" s="97"/>
      <c r="BB75" s="112">
        <v>3318</v>
      </c>
      <c r="BC75" s="112">
        <v>3318</v>
      </c>
      <c r="BD75" s="114"/>
      <c r="BE75" s="115"/>
      <c r="BF75" s="97">
        <f>BD75+BB75</f>
        <v>3318</v>
      </c>
      <c r="BG75" s="97">
        <f>BE75+BC75</f>
        <v>3318</v>
      </c>
      <c r="BH75" s="114"/>
      <c r="BI75" s="115"/>
      <c r="BJ75" s="97">
        <f>BH75+BF75</f>
        <v>3318</v>
      </c>
      <c r="BK75" s="97">
        <f>BI75+BG75</f>
        <v>3318</v>
      </c>
      <c r="BL75" s="114"/>
      <c r="BM75" s="115"/>
      <c r="BN75" s="97">
        <f>BL75+BJ75</f>
        <v>3318</v>
      </c>
      <c r="BO75" s="97">
        <f>BM75+BK75</f>
        <v>3318</v>
      </c>
      <c r="BP75" s="116"/>
      <c r="BQ75" s="116"/>
      <c r="BR75" s="108">
        <f>BN75+BP75</f>
        <v>3318</v>
      </c>
      <c r="BS75" s="108"/>
      <c r="BT75" s="108">
        <f>BO75+BQ75</f>
        <v>3318</v>
      </c>
      <c r="BU75" s="116"/>
      <c r="BV75" s="116"/>
      <c r="BW75" s="108">
        <f>BR75+BU75</f>
        <v>3318</v>
      </c>
      <c r="BX75" s="108"/>
      <c r="BY75" s="108">
        <f>BT75+BV75</f>
        <v>3318</v>
      </c>
    </row>
    <row r="76" spans="1:77" s="2" customFormat="1" ht="18.75" hidden="1">
      <c r="A76" s="118"/>
      <c r="B76" s="99" t="s">
        <v>23</v>
      </c>
      <c r="C76" s="100" t="s">
        <v>53</v>
      </c>
      <c r="D76" s="100" t="s">
        <v>30</v>
      </c>
      <c r="E76" s="101"/>
      <c r="F76" s="100"/>
      <c r="G76" s="117">
        <f aca="true" t="shared" si="74" ref="G76:W77">G77</f>
        <v>4856</v>
      </c>
      <c r="H76" s="117">
        <f t="shared" si="74"/>
        <v>4856</v>
      </c>
      <c r="I76" s="117">
        <f t="shared" si="74"/>
        <v>0</v>
      </c>
      <c r="J76" s="117">
        <f t="shared" si="74"/>
        <v>309</v>
      </c>
      <c r="K76" s="117">
        <f t="shared" si="74"/>
        <v>5165</v>
      </c>
      <c r="L76" s="117">
        <f t="shared" si="74"/>
        <v>0</v>
      </c>
      <c r="M76" s="117"/>
      <c r="N76" s="117">
        <f t="shared" si="74"/>
        <v>5552</v>
      </c>
      <c r="O76" s="117">
        <f t="shared" si="74"/>
        <v>0</v>
      </c>
      <c r="P76" s="117">
        <f t="shared" si="74"/>
        <v>0</v>
      </c>
      <c r="Q76" s="117">
        <f t="shared" si="74"/>
        <v>5552</v>
      </c>
      <c r="R76" s="117">
        <f t="shared" si="74"/>
        <v>0</v>
      </c>
      <c r="S76" s="117">
        <f t="shared" si="74"/>
        <v>-1461</v>
      </c>
      <c r="T76" s="117">
        <f t="shared" si="74"/>
        <v>4091</v>
      </c>
      <c r="U76" s="117">
        <f t="shared" si="74"/>
        <v>0</v>
      </c>
      <c r="V76" s="117">
        <f t="shared" si="74"/>
        <v>4091</v>
      </c>
      <c r="W76" s="117">
        <f t="shared" si="74"/>
        <v>0</v>
      </c>
      <c r="X76" s="117">
        <f aca="true" t="shared" si="75" ref="W76:AM77">X77</f>
        <v>0</v>
      </c>
      <c r="Y76" s="117">
        <f t="shared" si="75"/>
        <v>4091</v>
      </c>
      <c r="Z76" s="117">
        <f t="shared" si="75"/>
        <v>4091</v>
      </c>
      <c r="AA76" s="117">
        <f t="shared" si="75"/>
        <v>0</v>
      </c>
      <c r="AB76" s="117">
        <f t="shared" si="75"/>
        <v>0</v>
      </c>
      <c r="AC76" s="117">
        <f t="shared" si="75"/>
        <v>4091</v>
      </c>
      <c r="AD76" s="117">
        <f t="shared" si="75"/>
        <v>4091</v>
      </c>
      <c r="AE76" s="117">
        <f t="shared" si="75"/>
        <v>0</v>
      </c>
      <c r="AF76" s="117"/>
      <c r="AG76" s="117">
        <f t="shared" si="75"/>
        <v>0</v>
      </c>
      <c r="AH76" s="117">
        <f t="shared" si="75"/>
        <v>4091</v>
      </c>
      <c r="AI76" s="117"/>
      <c r="AJ76" s="117">
        <f t="shared" si="75"/>
        <v>4091</v>
      </c>
      <c r="AK76" s="117">
        <f t="shared" si="75"/>
        <v>0</v>
      </c>
      <c r="AL76" s="117">
        <f t="shared" si="75"/>
        <v>0</v>
      </c>
      <c r="AM76" s="117">
        <f t="shared" si="75"/>
        <v>4091</v>
      </c>
      <c r="AN76" s="117">
        <f aca="true" t="shared" si="76" ref="AK76:AT77">AN77</f>
        <v>0</v>
      </c>
      <c r="AO76" s="117">
        <f t="shared" si="76"/>
        <v>4091</v>
      </c>
      <c r="AP76" s="117">
        <f t="shared" si="76"/>
        <v>-4091</v>
      </c>
      <c r="AQ76" s="117">
        <f t="shared" si="76"/>
        <v>0</v>
      </c>
      <c r="AR76" s="117">
        <f t="shared" si="76"/>
        <v>0</v>
      </c>
      <c r="AS76" s="117">
        <f t="shared" si="76"/>
        <v>0</v>
      </c>
      <c r="AT76" s="117">
        <f t="shared" si="76"/>
        <v>0</v>
      </c>
      <c r="AU76" s="96"/>
      <c r="AV76" s="96"/>
      <c r="AW76" s="96"/>
      <c r="AX76" s="117">
        <f>AX77</f>
        <v>0</v>
      </c>
      <c r="AY76" s="117">
        <f>AY77</f>
        <v>0</v>
      </c>
      <c r="AZ76" s="97"/>
      <c r="BA76" s="97"/>
      <c r="BB76" s="117">
        <f>BB77</f>
        <v>0</v>
      </c>
      <c r="BC76" s="117">
        <f>BC77</f>
        <v>0</v>
      </c>
      <c r="BD76" s="138"/>
      <c r="BE76" s="139"/>
      <c r="BF76" s="138"/>
      <c r="BG76" s="138"/>
      <c r="BH76" s="138"/>
      <c r="BI76" s="139"/>
      <c r="BJ76" s="138"/>
      <c r="BK76" s="138"/>
      <c r="BL76" s="138"/>
      <c r="BM76" s="139"/>
      <c r="BN76" s="138"/>
      <c r="BO76" s="138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</row>
    <row r="77" spans="1:77" ht="16.5" hidden="1">
      <c r="A77" s="104"/>
      <c r="B77" s="105" t="s">
        <v>52</v>
      </c>
      <c r="C77" s="106" t="s">
        <v>53</v>
      </c>
      <c r="D77" s="106" t="s">
        <v>30</v>
      </c>
      <c r="E77" s="111" t="s">
        <v>132</v>
      </c>
      <c r="F77" s="106"/>
      <c r="G77" s="112">
        <f t="shared" si="74"/>
        <v>4856</v>
      </c>
      <c r="H77" s="112">
        <f t="shared" si="74"/>
        <v>4856</v>
      </c>
      <c r="I77" s="112">
        <f t="shared" si="74"/>
        <v>0</v>
      </c>
      <c r="J77" s="112">
        <f t="shared" si="74"/>
        <v>309</v>
      </c>
      <c r="K77" s="112">
        <f t="shared" si="74"/>
        <v>5165</v>
      </c>
      <c r="L77" s="112">
        <f t="shared" si="74"/>
        <v>0</v>
      </c>
      <c r="M77" s="112"/>
      <c r="N77" s="112">
        <f t="shared" si="74"/>
        <v>5552</v>
      </c>
      <c r="O77" s="112">
        <f t="shared" si="74"/>
        <v>0</v>
      </c>
      <c r="P77" s="112">
        <f t="shared" si="74"/>
        <v>0</v>
      </c>
      <c r="Q77" s="112">
        <f t="shared" si="74"/>
        <v>5552</v>
      </c>
      <c r="R77" s="112">
        <f t="shared" si="74"/>
        <v>0</v>
      </c>
      <c r="S77" s="112">
        <f t="shared" si="74"/>
        <v>-1461</v>
      </c>
      <c r="T77" s="112">
        <f t="shared" si="74"/>
        <v>4091</v>
      </c>
      <c r="U77" s="112">
        <f t="shared" si="74"/>
        <v>0</v>
      </c>
      <c r="V77" s="112">
        <f t="shared" si="74"/>
        <v>4091</v>
      </c>
      <c r="W77" s="112">
        <f t="shared" si="75"/>
        <v>0</v>
      </c>
      <c r="X77" s="112">
        <f t="shared" si="75"/>
        <v>0</v>
      </c>
      <c r="Y77" s="112">
        <f t="shared" si="75"/>
        <v>4091</v>
      </c>
      <c r="Z77" s="112">
        <f t="shared" si="75"/>
        <v>4091</v>
      </c>
      <c r="AA77" s="112">
        <f t="shared" si="75"/>
        <v>0</v>
      </c>
      <c r="AB77" s="112">
        <f t="shared" si="75"/>
        <v>0</v>
      </c>
      <c r="AC77" s="112">
        <f t="shared" si="75"/>
        <v>4091</v>
      </c>
      <c r="AD77" s="112">
        <f t="shared" si="75"/>
        <v>4091</v>
      </c>
      <c r="AE77" s="112">
        <f t="shared" si="75"/>
        <v>0</v>
      </c>
      <c r="AF77" s="112"/>
      <c r="AG77" s="112">
        <f t="shared" si="75"/>
        <v>0</v>
      </c>
      <c r="AH77" s="112">
        <f t="shared" si="75"/>
        <v>4091</v>
      </c>
      <c r="AI77" s="112"/>
      <c r="AJ77" s="112">
        <f t="shared" si="75"/>
        <v>4091</v>
      </c>
      <c r="AK77" s="112">
        <f t="shared" si="76"/>
        <v>0</v>
      </c>
      <c r="AL77" s="112">
        <f t="shared" si="76"/>
        <v>0</v>
      </c>
      <c r="AM77" s="112">
        <f t="shared" si="76"/>
        <v>4091</v>
      </c>
      <c r="AN77" s="112">
        <f t="shared" si="76"/>
        <v>0</v>
      </c>
      <c r="AO77" s="112">
        <f t="shared" si="76"/>
        <v>4091</v>
      </c>
      <c r="AP77" s="112">
        <f t="shared" si="76"/>
        <v>-4091</v>
      </c>
      <c r="AQ77" s="112">
        <f t="shared" si="76"/>
        <v>0</v>
      </c>
      <c r="AR77" s="112">
        <f t="shared" si="76"/>
        <v>0</v>
      </c>
      <c r="AS77" s="112">
        <f t="shared" si="76"/>
        <v>0</v>
      </c>
      <c r="AT77" s="112">
        <f t="shared" si="76"/>
        <v>0</v>
      </c>
      <c r="AU77" s="96"/>
      <c r="AV77" s="96"/>
      <c r="AW77" s="96"/>
      <c r="AX77" s="112">
        <f>AX78</f>
        <v>0</v>
      </c>
      <c r="AY77" s="112">
        <f>AY78</f>
        <v>0</v>
      </c>
      <c r="AZ77" s="97"/>
      <c r="BA77" s="97"/>
      <c r="BB77" s="112">
        <f>BB78</f>
        <v>0</v>
      </c>
      <c r="BC77" s="112">
        <f>BC78</f>
        <v>0</v>
      </c>
      <c r="BD77" s="114"/>
      <c r="BE77" s="115"/>
      <c r="BF77" s="114"/>
      <c r="BG77" s="114"/>
      <c r="BH77" s="114"/>
      <c r="BI77" s="115"/>
      <c r="BJ77" s="114"/>
      <c r="BK77" s="114"/>
      <c r="BL77" s="114"/>
      <c r="BM77" s="115"/>
      <c r="BN77" s="114"/>
      <c r="BO77" s="114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</row>
    <row r="78" spans="1:77" ht="33" hidden="1">
      <c r="A78" s="104"/>
      <c r="B78" s="105" t="s">
        <v>35</v>
      </c>
      <c r="C78" s="106" t="s">
        <v>53</v>
      </c>
      <c r="D78" s="106" t="s">
        <v>30</v>
      </c>
      <c r="E78" s="111" t="s">
        <v>132</v>
      </c>
      <c r="F78" s="106" t="s">
        <v>36</v>
      </c>
      <c r="G78" s="112">
        <f>H78+I78</f>
        <v>4856</v>
      </c>
      <c r="H78" s="112">
        <v>4856</v>
      </c>
      <c r="I78" s="112"/>
      <c r="J78" s="112">
        <f>K78-G78</f>
        <v>309</v>
      </c>
      <c r="K78" s="112">
        <v>5165</v>
      </c>
      <c r="L78" s="112"/>
      <c r="M78" s="112"/>
      <c r="N78" s="112">
        <v>5552</v>
      </c>
      <c r="O78" s="109"/>
      <c r="P78" s="112"/>
      <c r="Q78" s="112">
        <f>P78+N78</f>
        <v>5552</v>
      </c>
      <c r="R78" s="112">
        <f>O78</f>
        <v>0</v>
      </c>
      <c r="S78" s="112">
        <f>T78-Q78</f>
        <v>-1461</v>
      </c>
      <c r="T78" s="112">
        <v>4091</v>
      </c>
      <c r="U78" s="112">
        <f>R78</f>
        <v>0</v>
      </c>
      <c r="V78" s="112">
        <v>4091</v>
      </c>
      <c r="W78" s="112"/>
      <c r="X78" s="112"/>
      <c r="Y78" s="112">
        <f>W78+T78</f>
        <v>4091</v>
      </c>
      <c r="Z78" s="112">
        <f>X78+V78</f>
        <v>4091</v>
      </c>
      <c r="AA78" s="112"/>
      <c r="AB78" s="112"/>
      <c r="AC78" s="112">
        <f>AA78+Y78</f>
        <v>4091</v>
      </c>
      <c r="AD78" s="112">
        <f>AB78+Z78</f>
        <v>4091</v>
      </c>
      <c r="AE78" s="112"/>
      <c r="AF78" s="112"/>
      <c r="AG78" s="112"/>
      <c r="AH78" s="112">
        <f>AE78+AC78</f>
        <v>4091</v>
      </c>
      <c r="AI78" s="112"/>
      <c r="AJ78" s="112">
        <f>AG78+AD78</f>
        <v>4091</v>
      </c>
      <c r="AK78" s="113"/>
      <c r="AL78" s="113"/>
      <c r="AM78" s="112">
        <f>AK78+AH78</f>
        <v>4091</v>
      </c>
      <c r="AN78" s="112">
        <f>AI78</f>
        <v>0</v>
      </c>
      <c r="AO78" s="112">
        <f>AJ78</f>
        <v>4091</v>
      </c>
      <c r="AP78" s="112">
        <f>AR78-AO78</f>
        <v>-4091</v>
      </c>
      <c r="AQ78" s="112"/>
      <c r="AR78" s="112"/>
      <c r="AS78" s="112"/>
      <c r="AT78" s="112"/>
      <c r="AU78" s="96"/>
      <c r="AV78" s="96"/>
      <c r="AW78" s="96"/>
      <c r="AX78" s="112"/>
      <c r="AY78" s="112"/>
      <c r="AZ78" s="97"/>
      <c r="BA78" s="97"/>
      <c r="BB78" s="112"/>
      <c r="BC78" s="112"/>
      <c r="BD78" s="114"/>
      <c r="BE78" s="115"/>
      <c r="BF78" s="114"/>
      <c r="BG78" s="114"/>
      <c r="BH78" s="114"/>
      <c r="BI78" s="115"/>
      <c r="BJ78" s="114"/>
      <c r="BK78" s="114"/>
      <c r="BL78" s="114"/>
      <c r="BM78" s="115"/>
      <c r="BN78" s="114"/>
      <c r="BO78" s="114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</row>
    <row r="79" spans="1:77" s="2" customFormat="1" ht="56.25" hidden="1">
      <c r="A79" s="118"/>
      <c r="B79" s="99" t="s">
        <v>24</v>
      </c>
      <c r="C79" s="100" t="s">
        <v>53</v>
      </c>
      <c r="D79" s="100" t="s">
        <v>54</v>
      </c>
      <c r="E79" s="101"/>
      <c r="F79" s="100"/>
      <c r="G79" s="117">
        <f aca="true" t="shared" si="77" ref="G79:W80">G80</f>
        <v>780</v>
      </c>
      <c r="H79" s="117">
        <f t="shared" si="77"/>
        <v>780</v>
      </c>
      <c r="I79" s="117">
        <f t="shared" si="77"/>
        <v>0</v>
      </c>
      <c r="J79" s="117">
        <f t="shared" si="77"/>
        <v>-113</v>
      </c>
      <c r="K79" s="117">
        <f t="shared" si="77"/>
        <v>667</v>
      </c>
      <c r="L79" s="117">
        <f t="shared" si="77"/>
        <v>0</v>
      </c>
      <c r="M79" s="117"/>
      <c r="N79" s="117">
        <f t="shared" si="77"/>
        <v>715</v>
      </c>
      <c r="O79" s="117">
        <f t="shared" si="77"/>
        <v>0</v>
      </c>
      <c r="P79" s="117">
        <f t="shared" si="77"/>
        <v>0</v>
      </c>
      <c r="Q79" s="117">
        <f t="shared" si="77"/>
        <v>715</v>
      </c>
      <c r="R79" s="117">
        <f t="shared" si="77"/>
        <v>0</v>
      </c>
      <c r="S79" s="117">
        <f t="shared" si="77"/>
        <v>-319</v>
      </c>
      <c r="T79" s="117">
        <f t="shared" si="77"/>
        <v>396</v>
      </c>
      <c r="U79" s="117">
        <f t="shared" si="77"/>
        <v>0</v>
      </c>
      <c r="V79" s="117">
        <f t="shared" si="77"/>
        <v>396</v>
      </c>
      <c r="W79" s="117">
        <f t="shared" si="77"/>
        <v>0</v>
      </c>
      <c r="X79" s="117">
        <f aca="true" t="shared" si="78" ref="W79:AM80">X80</f>
        <v>0</v>
      </c>
      <c r="Y79" s="117">
        <f t="shared" si="78"/>
        <v>396</v>
      </c>
      <c r="Z79" s="117">
        <f t="shared" si="78"/>
        <v>396</v>
      </c>
      <c r="AA79" s="117">
        <f t="shared" si="78"/>
        <v>0</v>
      </c>
      <c r="AB79" s="117">
        <f t="shared" si="78"/>
        <v>0</v>
      </c>
      <c r="AC79" s="117">
        <f t="shared" si="78"/>
        <v>396</v>
      </c>
      <c r="AD79" s="117">
        <f t="shared" si="78"/>
        <v>396</v>
      </c>
      <c r="AE79" s="117">
        <f t="shared" si="78"/>
        <v>0</v>
      </c>
      <c r="AF79" s="117"/>
      <c r="AG79" s="117">
        <f t="shared" si="78"/>
        <v>0</v>
      </c>
      <c r="AH79" s="117">
        <f t="shared" si="78"/>
        <v>396</v>
      </c>
      <c r="AI79" s="117"/>
      <c r="AJ79" s="117">
        <f t="shared" si="78"/>
        <v>396</v>
      </c>
      <c r="AK79" s="117">
        <f t="shared" si="78"/>
        <v>0</v>
      </c>
      <c r="AL79" s="117">
        <f t="shared" si="78"/>
        <v>0</v>
      </c>
      <c r="AM79" s="117">
        <f t="shared" si="78"/>
        <v>396</v>
      </c>
      <c r="AN79" s="117">
        <f aca="true" t="shared" si="79" ref="AK79:AT80">AN80</f>
        <v>0</v>
      </c>
      <c r="AO79" s="117">
        <f t="shared" si="79"/>
        <v>396</v>
      </c>
      <c r="AP79" s="117">
        <f t="shared" si="79"/>
        <v>-396</v>
      </c>
      <c r="AQ79" s="117">
        <f t="shared" si="79"/>
        <v>0</v>
      </c>
      <c r="AR79" s="117">
        <f t="shared" si="79"/>
        <v>0</v>
      </c>
      <c r="AS79" s="117">
        <f t="shared" si="79"/>
        <v>0</v>
      </c>
      <c r="AT79" s="117">
        <f t="shared" si="79"/>
        <v>0</v>
      </c>
      <c r="AU79" s="96"/>
      <c r="AV79" s="96"/>
      <c r="AW79" s="96"/>
      <c r="AX79" s="117">
        <f>AX80</f>
        <v>0</v>
      </c>
      <c r="AY79" s="117">
        <f>AY80</f>
        <v>0</v>
      </c>
      <c r="AZ79" s="97"/>
      <c r="BA79" s="97"/>
      <c r="BB79" s="117">
        <f>BB80</f>
        <v>0</v>
      </c>
      <c r="BC79" s="117">
        <f>BC80</f>
        <v>0</v>
      </c>
      <c r="BD79" s="138"/>
      <c r="BE79" s="139"/>
      <c r="BF79" s="138"/>
      <c r="BG79" s="138"/>
      <c r="BH79" s="138"/>
      <c r="BI79" s="139"/>
      <c r="BJ79" s="138"/>
      <c r="BK79" s="138"/>
      <c r="BL79" s="138"/>
      <c r="BM79" s="139"/>
      <c r="BN79" s="138"/>
      <c r="BO79" s="138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</row>
    <row r="80" spans="1:77" ht="49.5" hidden="1">
      <c r="A80" s="104"/>
      <c r="B80" s="105" t="s">
        <v>22</v>
      </c>
      <c r="C80" s="106" t="s">
        <v>53</v>
      </c>
      <c r="D80" s="106" t="s">
        <v>54</v>
      </c>
      <c r="E80" s="111" t="s">
        <v>150</v>
      </c>
      <c r="F80" s="106"/>
      <c r="G80" s="112">
        <f t="shared" si="77"/>
        <v>780</v>
      </c>
      <c r="H80" s="112">
        <f t="shared" si="77"/>
        <v>780</v>
      </c>
      <c r="I80" s="112">
        <f t="shared" si="77"/>
        <v>0</v>
      </c>
      <c r="J80" s="112">
        <f t="shared" si="77"/>
        <v>-113</v>
      </c>
      <c r="K80" s="112">
        <f t="shared" si="77"/>
        <v>667</v>
      </c>
      <c r="L80" s="112">
        <f t="shared" si="77"/>
        <v>0</v>
      </c>
      <c r="M80" s="112"/>
      <c r="N80" s="112">
        <f t="shared" si="77"/>
        <v>715</v>
      </c>
      <c r="O80" s="112">
        <f t="shared" si="77"/>
        <v>0</v>
      </c>
      <c r="P80" s="112">
        <f t="shared" si="77"/>
        <v>0</v>
      </c>
      <c r="Q80" s="112">
        <f t="shared" si="77"/>
        <v>715</v>
      </c>
      <c r="R80" s="112">
        <f t="shared" si="77"/>
        <v>0</v>
      </c>
      <c r="S80" s="112">
        <f t="shared" si="77"/>
        <v>-319</v>
      </c>
      <c r="T80" s="112">
        <f t="shared" si="77"/>
        <v>396</v>
      </c>
      <c r="U80" s="112">
        <f t="shared" si="77"/>
        <v>0</v>
      </c>
      <c r="V80" s="112">
        <f t="shared" si="77"/>
        <v>396</v>
      </c>
      <c r="W80" s="112">
        <f t="shared" si="78"/>
        <v>0</v>
      </c>
      <c r="X80" s="112">
        <f t="shared" si="78"/>
        <v>0</v>
      </c>
      <c r="Y80" s="112">
        <f t="shared" si="78"/>
        <v>396</v>
      </c>
      <c r="Z80" s="112">
        <f t="shared" si="78"/>
        <v>396</v>
      </c>
      <c r="AA80" s="112">
        <f t="shared" si="78"/>
        <v>0</v>
      </c>
      <c r="AB80" s="112">
        <f t="shared" si="78"/>
        <v>0</v>
      </c>
      <c r="AC80" s="112">
        <f t="shared" si="78"/>
        <v>396</v>
      </c>
      <c r="AD80" s="112">
        <f t="shared" si="78"/>
        <v>396</v>
      </c>
      <c r="AE80" s="112">
        <f t="shared" si="78"/>
        <v>0</v>
      </c>
      <c r="AF80" s="112"/>
      <c r="AG80" s="112">
        <f t="shared" si="78"/>
        <v>0</v>
      </c>
      <c r="AH80" s="112">
        <f t="shared" si="78"/>
        <v>396</v>
      </c>
      <c r="AI80" s="112"/>
      <c r="AJ80" s="112">
        <f t="shared" si="78"/>
        <v>396</v>
      </c>
      <c r="AK80" s="112">
        <f t="shared" si="79"/>
        <v>0</v>
      </c>
      <c r="AL80" s="112">
        <f t="shared" si="79"/>
        <v>0</v>
      </c>
      <c r="AM80" s="112">
        <f t="shared" si="79"/>
        <v>396</v>
      </c>
      <c r="AN80" s="112">
        <f t="shared" si="79"/>
        <v>0</v>
      </c>
      <c r="AO80" s="112">
        <f t="shared" si="79"/>
        <v>396</v>
      </c>
      <c r="AP80" s="112">
        <f t="shared" si="79"/>
        <v>-396</v>
      </c>
      <c r="AQ80" s="112">
        <f t="shared" si="79"/>
        <v>0</v>
      </c>
      <c r="AR80" s="112">
        <f t="shared" si="79"/>
        <v>0</v>
      </c>
      <c r="AS80" s="112">
        <f t="shared" si="79"/>
        <v>0</v>
      </c>
      <c r="AT80" s="112">
        <f t="shared" si="79"/>
        <v>0</v>
      </c>
      <c r="AU80" s="96"/>
      <c r="AV80" s="96"/>
      <c r="AW80" s="96"/>
      <c r="AX80" s="112">
        <f>AX81</f>
        <v>0</v>
      </c>
      <c r="AY80" s="112">
        <f>AY81</f>
        <v>0</v>
      </c>
      <c r="AZ80" s="97"/>
      <c r="BA80" s="97"/>
      <c r="BB80" s="112">
        <f>BB81</f>
        <v>0</v>
      </c>
      <c r="BC80" s="112">
        <f>BC81</f>
        <v>0</v>
      </c>
      <c r="BD80" s="114"/>
      <c r="BE80" s="115"/>
      <c r="BF80" s="114"/>
      <c r="BG80" s="114"/>
      <c r="BH80" s="114"/>
      <c r="BI80" s="115"/>
      <c r="BJ80" s="114"/>
      <c r="BK80" s="114"/>
      <c r="BL80" s="114"/>
      <c r="BM80" s="115"/>
      <c r="BN80" s="114"/>
      <c r="BO80" s="114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</row>
    <row r="81" spans="1:77" ht="66" hidden="1">
      <c r="A81" s="104"/>
      <c r="B81" s="105" t="s">
        <v>38</v>
      </c>
      <c r="C81" s="106" t="s">
        <v>53</v>
      </c>
      <c r="D81" s="106" t="s">
        <v>54</v>
      </c>
      <c r="E81" s="111" t="s">
        <v>150</v>
      </c>
      <c r="F81" s="106" t="s">
        <v>39</v>
      </c>
      <c r="G81" s="112">
        <f>H81+I81</f>
        <v>780</v>
      </c>
      <c r="H81" s="112">
        <v>780</v>
      </c>
      <c r="I81" s="112"/>
      <c r="J81" s="112">
        <f>K81-G81</f>
        <v>-113</v>
      </c>
      <c r="K81" s="112">
        <f>667</f>
        <v>667</v>
      </c>
      <c r="L81" s="112"/>
      <c r="M81" s="112"/>
      <c r="N81" s="112">
        <f>715</f>
        <v>715</v>
      </c>
      <c r="O81" s="109"/>
      <c r="P81" s="112"/>
      <c r="Q81" s="112">
        <f>P81+N81</f>
        <v>715</v>
      </c>
      <c r="R81" s="112">
        <f>O81</f>
        <v>0</v>
      </c>
      <c r="S81" s="112">
        <f>T81-Q81</f>
        <v>-319</v>
      </c>
      <c r="T81" s="112">
        <v>396</v>
      </c>
      <c r="U81" s="112">
        <f>R81</f>
        <v>0</v>
      </c>
      <c r="V81" s="112">
        <v>396</v>
      </c>
      <c r="W81" s="112"/>
      <c r="X81" s="112"/>
      <c r="Y81" s="112">
        <f>W81+T81</f>
        <v>396</v>
      </c>
      <c r="Z81" s="112">
        <f>X81+V81</f>
        <v>396</v>
      </c>
      <c r="AA81" s="112"/>
      <c r="AB81" s="112"/>
      <c r="AC81" s="112">
        <f>AA81+Y81</f>
        <v>396</v>
      </c>
      <c r="AD81" s="112">
        <f>AB81+Z81</f>
        <v>396</v>
      </c>
      <c r="AE81" s="112"/>
      <c r="AF81" s="112"/>
      <c r="AG81" s="112"/>
      <c r="AH81" s="112">
        <f>AE81+AC81</f>
        <v>396</v>
      </c>
      <c r="AI81" s="112"/>
      <c r="AJ81" s="112">
        <f>AG81+AD81</f>
        <v>396</v>
      </c>
      <c r="AK81" s="113"/>
      <c r="AL81" s="113"/>
      <c r="AM81" s="112">
        <f>AK81+AH81</f>
        <v>396</v>
      </c>
      <c r="AN81" s="112">
        <f>AI81</f>
        <v>0</v>
      </c>
      <c r="AO81" s="112">
        <f>AJ81</f>
        <v>396</v>
      </c>
      <c r="AP81" s="112">
        <f>AR81-AO81</f>
        <v>-396</v>
      </c>
      <c r="AQ81" s="112"/>
      <c r="AR81" s="112"/>
      <c r="AS81" s="112"/>
      <c r="AT81" s="112"/>
      <c r="AU81" s="96"/>
      <c r="AV81" s="96"/>
      <c r="AW81" s="96"/>
      <c r="AX81" s="112"/>
      <c r="AY81" s="112"/>
      <c r="AZ81" s="97"/>
      <c r="BA81" s="97"/>
      <c r="BB81" s="112"/>
      <c r="BC81" s="112"/>
      <c r="BD81" s="114"/>
      <c r="BE81" s="115"/>
      <c r="BF81" s="114"/>
      <c r="BG81" s="114"/>
      <c r="BH81" s="114"/>
      <c r="BI81" s="115"/>
      <c r="BJ81" s="114"/>
      <c r="BK81" s="114"/>
      <c r="BL81" s="114"/>
      <c r="BM81" s="115"/>
      <c r="BN81" s="114"/>
      <c r="BO81" s="114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</row>
    <row r="82" spans="1:77" s="2" customFormat="1" ht="37.5">
      <c r="A82" s="98"/>
      <c r="B82" s="99" t="s">
        <v>80</v>
      </c>
      <c r="C82" s="100" t="s">
        <v>1</v>
      </c>
      <c r="D82" s="100" t="s">
        <v>54</v>
      </c>
      <c r="E82" s="144"/>
      <c r="F82" s="100"/>
      <c r="G82" s="117">
        <f aca="true" t="shared" si="80" ref="G82:W84">G83</f>
        <v>1049</v>
      </c>
      <c r="H82" s="117">
        <f t="shared" si="80"/>
        <v>1049</v>
      </c>
      <c r="I82" s="117">
        <f t="shared" si="80"/>
        <v>0</v>
      </c>
      <c r="J82" s="117">
        <f t="shared" si="80"/>
        <v>-92</v>
      </c>
      <c r="K82" s="117">
        <f t="shared" si="80"/>
        <v>957</v>
      </c>
      <c r="L82" s="117">
        <f t="shared" si="80"/>
        <v>0</v>
      </c>
      <c r="M82" s="117"/>
      <c r="N82" s="117">
        <f t="shared" si="80"/>
        <v>1025</v>
      </c>
      <c r="O82" s="117">
        <f t="shared" si="80"/>
        <v>0</v>
      </c>
      <c r="P82" s="117">
        <f t="shared" si="80"/>
        <v>0</v>
      </c>
      <c r="Q82" s="117">
        <f t="shared" si="80"/>
        <v>1025</v>
      </c>
      <c r="R82" s="117">
        <f t="shared" si="80"/>
        <v>0</v>
      </c>
      <c r="S82" s="117">
        <f t="shared" si="80"/>
        <v>-367</v>
      </c>
      <c r="T82" s="117">
        <f t="shared" si="80"/>
        <v>658</v>
      </c>
      <c r="U82" s="117">
        <f t="shared" si="80"/>
        <v>0</v>
      </c>
      <c r="V82" s="117">
        <f t="shared" si="80"/>
        <v>658</v>
      </c>
      <c r="W82" s="117">
        <f t="shared" si="80"/>
        <v>0</v>
      </c>
      <c r="X82" s="117">
        <f aca="true" t="shared" si="81" ref="W82:AM84">X83</f>
        <v>0</v>
      </c>
      <c r="Y82" s="117">
        <f t="shared" si="81"/>
        <v>658</v>
      </c>
      <c r="Z82" s="117">
        <f t="shared" si="81"/>
        <v>658</v>
      </c>
      <c r="AA82" s="117">
        <f t="shared" si="81"/>
        <v>0</v>
      </c>
      <c r="AB82" s="117">
        <f t="shared" si="81"/>
        <v>0</v>
      </c>
      <c r="AC82" s="117">
        <f t="shared" si="81"/>
        <v>658</v>
      </c>
      <c r="AD82" s="117">
        <f t="shared" si="81"/>
        <v>658</v>
      </c>
      <c r="AE82" s="117">
        <f t="shared" si="81"/>
        <v>0</v>
      </c>
      <c r="AF82" s="117"/>
      <c r="AG82" s="117">
        <f t="shared" si="81"/>
        <v>0</v>
      </c>
      <c r="AH82" s="117">
        <f t="shared" si="81"/>
        <v>658</v>
      </c>
      <c r="AI82" s="117"/>
      <c r="AJ82" s="117">
        <f t="shared" si="81"/>
        <v>658</v>
      </c>
      <c r="AK82" s="117">
        <f t="shared" si="81"/>
        <v>0</v>
      </c>
      <c r="AL82" s="117">
        <f t="shared" si="81"/>
        <v>0</v>
      </c>
      <c r="AM82" s="117">
        <f t="shared" si="81"/>
        <v>658</v>
      </c>
      <c r="AN82" s="117">
        <f aca="true" t="shared" si="82" ref="AN82:AT82">AN83</f>
        <v>0</v>
      </c>
      <c r="AO82" s="117">
        <f t="shared" si="82"/>
        <v>658</v>
      </c>
      <c r="AP82" s="117">
        <f t="shared" si="82"/>
        <v>-219</v>
      </c>
      <c r="AQ82" s="117">
        <f t="shared" si="82"/>
        <v>0</v>
      </c>
      <c r="AR82" s="117">
        <f t="shared" si="82"/>
        <v>439</v>
      </c>
      <c r="AS82" s="117">
        <f t="shared" si="82"/>
        <v>0</v>
      </c>
      <c r="AT82" s="117">
        <f t="shared" si="82"/>
        <v>439</v>
      </c>
      <c r="AU82" s="96"/>
      <c r="AV82" s="96"/>
      <c r="AW82" s="96"/>
      <c r="AX82" s="117">
        <f>AX83</f>
        <v>439</v>
      </c>
      <c r="AY82" s="117">
        <f>AY83</f>
        <v>439</v>
      </c>
      <c r="AZ82" s="97"/>
      <c r="BA82" s="97"/>
      <c r="BB82" s="117">
        <f aca="true" t="shared" si="83" ref="BB82:BY82">BB83</f>
        <v>439</v>
      </c>
      <c r="BC82" s="117">
        <f t="shared" si="83"/>
        <v>439</v>
      </c>
      <c r="BD82" s="117">
        <f t="shared" si="83"/>
        <v>0</v>
      </c>
      <c r="BE82" s="117">
        <f t="shared" si="83"/>
        <v>0</v>
      </c>
      <c r="BF82" s="117">
        <f t="shared" si="83"/>
        <v>439</v>
      </c>
      <c r="BG82" s="117">
        <f t="shared" si="83"/>
        <v>439</v>
      </c>
      <c r="BH82" s="117">
        <f t="shared" si="83"/>
        <v>0</v>
      </c>
      <c r="BI82" s="117">
        <f t="shared" si="83"/>
        <v>0</v>
      </c>
      <c r="BJ82" s="117">
        <f t="shared" si="83"/>
        <v>439</v>
      </c>
      <c r="BK82" s="117">
        <f t="shared" si="83"/>
        <v>439</v>
      </c>
      <c r="BL82" s="117">
        <f t="shared" si="83"/>
        <v>0</v>
      </c>
      <c r="BM82" s="117">
        <f t="shared" si="83"/>
        <v>0</v>
      </c>
      <c r="BN82" s="117">
        <f t="shared" si="83"/>
        <v>439</v>
      </c>
      <c r="BO82" s="117">
        <f t="shared" si="83"/>
        <v>439</v>
      </c>
      <c r="BP82" s="117">
        <f t="shared" si="83"/>
        <v>0</v>
      </c>
      <c r="BQ82" s="117">
        <f t="shared" si="83"/>
        <v>0</v>
      </c>
      <c r="BR82" s="117">
        <f t="shared" si="83"/>
        <v>439</v>
      </c>
      <c r="BS82" s="117"/>
      <c r="BT82" s="117">
        <f t="shared" si="83"/>
        <v>439</v>
      </c>
      <c r="BU82" s="117">
        <f t="shared" si="83"/>
        <v>0</v>
      </c>
      <c r="BV82" s="117">
        <f t="shared" si="83"/>
        <v>0</v>
      </c>
      <c r="BW82" s="117">
        <f t="shared" si="83"/>
        <v>439</v>
      </c>
      <c r="BX82" s="117"/>
      <c r="BY82" s="117">
        <f t="shared" si="83"/>
        <v>439</v>
      </c>
    </row>
    <row r="83" spans="1:77" ht="33">
      <c r="A83" s="104"/>
      <c r="B83" s="105" t="s">
        <v>189</v>
      </c>
      <c r="C83" s="106" t="s">
        <v>1</v>
      </c>
      <c r="D83" s="106" t="s">
        <v>54</v>
      </c>
      <c r="E83" s="143" t="s">
        <v>190</v>
      </c>
      <c r="F83" s="106"/>
      <c r="G83" s="112">
        <f t="shared" si="80"/>
        <v>1049</v>
      </c>
      <c r="H83" s="112">
        <f t="shared" si="80"/>
        <v>1049</v>
      </c>
      <c r="I83" s="112">
        <f t="shared" si="80"/>
        <v>0</v>
      </c>
      <c r="J83" s="112">
        <f t="shared" si="80"/>
        <v>-92</v>
      </c>
      <c r="K83" s="112">
        <f t="shared" si="80"/>
        <v>957</v>
      </c>
      <c r="L83" s="112">
        <f t="shared" si="80"/>
        <v>0</v>
      </c>
      <c r="M83" s="112"/>
      <c r="N83" s="112">
        <f t="shared" si="80"/>
        <v>1025</v>
      </c>
      <c r="O83" s="112">
        <f t="shared" si="80"/>
        <v>0</v>
      </c>
      <c r="P83" s="112">
        <f t="shared" si="80"/>
        <v>0</v>
      </c>
      <c r="Q83" s="112">
        <f t="shared" si="80"/>
        <v>1025</v>
      </c>
      <c r="R83" s="112">
        <f t="shared" si="80"/>
        <v>0</v>
      </c>
      <c r="S83" s="112">
        <f aca="true" t="shared" si="84" ref="S83:Z83">S84+S86</f>
        <v>-367</v>
      </c>
      <c r="T83" s="112">
        <f t="shared" si="84"/>
        <v>658</v>
      </c>
      <c r="U83" s="112">
        <f t="shared" si="84"/>
        <v>0</v>
      </c>
      <c r="V83" s="112">
        <f t="shared" si="84"/>
        <v>658</v>
      </c>
      <c r="W83" s="112">
        <f t="shared" si="84"/>
        <v>0</v>
      </c>
      <c r="X83" s="112">
        <f t="shared" si="84"/>
        <v>0</v>
      </c>
      <c r="Y83" s="112">
        <f t="shared" si="84"/>
        <v>658</v>
      </c>
      <c r="Z83" s="112">
        <f t="shared" si="84"/>
        <v>658</v>
      </c>
      <c r="AA83" s="112">
        <f aca="true" t="shared" si="85" ref="AA83:AJ83">AA84+AA86</f>
        <v>0</v>
      </c>
      <c r="AB83" s="112">
        <f t="shared" si="85"/>
        <v>0</v>
      </c>
      <c r="AC83" s="112">
        <f t="shared" si="85"/>
        <v>658</v>
      </c>
      <c r="AD83" s="112">
        <f t="shared" si="85"/>
        <v>658</v>
      </c>
      <c r="AE83" s="112">
        <f t="shared" si="85"/>
        <v>0</v>
      </c>
      <c r="AF83" s="112"/>
      <c r="AG83" s="112">
        <f t="shared" si="85"/>
        <v>0</v>
      </c>
      <c r="AH83" s="112">
        <f t="shared" si="85"/>
        <v>658</v>
      </c>
      <c r="AI83" s="112"/>
      <c r="AJ83" s="112">
        <f t="shared" si="85"/>
        <v>658</v>
      </c>
      <c r="AK83" s="112">
        <f aca="true" t="shared" si="86" ref="AK83:AT83">AK84+AK86</f>
        <v>0</v>
      </c>
      <c r="AL83" s="112">
        <f t="shared" si="86"/>
        <v>0</v>
      </c>
      <c r="AM83" s="112">
        <f t="shared" si="86"/>
        <v>658</v>
      </c>
      <c r="AN83" s="112">
        <f t="shared" si="86"/>
        <v>0</v>
      </c>
      <c r="AO83" s="112">
        <f t="shared" si="86"/>
        <v>658</v>
      </c>
      <c r="AP83" s="112">
        <f t="shared" si="86"/>
        <v>-219</v>
      </c>
      <c r="AQ83" s="112">
        <f t="shared" si="86"/>
        <v>0</v>
      </c>
      <c r="AR83" s="112">
        <f t="shared" si="86"/>
        <v>439</v>
      </c>
      <c r="AS83" s="112">
        <f t="shared" si="86"/>
        <v>0</v>
      </c>
      <c r="AT83" s="112">
        <f t="shared" si="86"/>
        <v>439</v>
      </c>
      <c r="AU83" s="96"/>
      <c r="AV83" s="96"/>
      <c r="AW83" s="96"/>
      <c r="AX83" s="112">
        <f>AX84+AX86</f>
        <v>439</v>
      </c>
      <c r="AY83" s="112">
        <f>AY84+AY86</f>
        <v>439</v>
      </c>
      <c r="AZ83" s="97"/>
      <c r="BA83" s="97"/>
      <c r="BB83" s="112">
        <f aca="true" t="shared" si="87" ref="BB83:BG83">BB84+BB86</f>
        <v>439</v>
      </c>
      <c r="BC83" s="112">
        <f t="shared" si="87"/>
        <v>439</v>
      </c>
      <c r="BD83" s="112">
        <f t="shared" si="87"/>
        <v>0</v>
      </c>
      <c r="BE83" s="112">
        <f t="shared" si="87"/>
        <v>0</v>
      </c>
      <c r="BF83" s="112">
        <f t="shared" si="87"/>
        <v>439</v>
      </c>
      <c r="BG83" s="112">
        <f t="shared" si="87"/>
        <v>439</v>
      </c>
      <c r="BH83" s="112">
        <f aca="true" t="shared" si="88" ref="BH83:BO83">BH84+BH86</f>
        <v>0</v>
      </c>
      <c r="BI83" s="112">
        <f t="shared" si="88"/>
        <v>0</v>
      </c>
      <c r="BJ83" s="112">
        <f t="shared" si="88"/>
        <v>439</v>
      </c>
      <c r="BK83" s="112">
        <f t="shared" si="88"/>
        <v>439</v>
      </c>
      <c r="BL83" s="112">
        <f t="shared" si="88"/>
        <v>0</v>
      </c>
      <c r="BM83" s="112">
        <f t="shared" si="88"/>
        <v>0</v>
      </c>
      <c r="BN83" s="112">
        <f t="shared" si="88"/>
        <v>439</v>
      </c>
      <c r="BO83" s="112">
        <f t="shared" si="88"/>
        <v>439</v>
      </c>
      <c r="BP83" s="112">
        <f>BP84+BP86</f>
        <v>0</v>
      </c>
      <c r="BQ83" s="112">
        <f>BQ84+BQ86</f>
        <v>0</v>
      </c>
      <c r="BR83" s="112">
        <f>BR84+BR86</f>
        <v>439</v>
      </c>
      <c r="BS83" s="112"/>
      <c r="BT83" s="112">
        <f>BT84+BT86</f>
        <v>439</v>
      </c>
      <c r="BU83" s="112">
        <f>BU84+BU86</f>
        <v>0</v>
      </c>
      <c r="BV83" s="112">
        <f>BV84+BV86</f>
        <v>0</v>
      </c>
      <c r="BW83" s="112">
        <f>BW84+BW86</f>
        <v>439</v>
      </c>
      <c r="BX83" s="112"/>
      <c r="BY83" s="112">
        <f>BY84+BY86</f>
        <v>439</v>
      </c>
    </row>
    <row r="84" spans="1:77" ht="111" customHeight="1" hidden="1">
      <c r="A84" s="104"/>
      <c r="B84" s="105" t="s">
        <v>295</v>
      </c>
      <c r="C84" s="106" t="s">
        <v>1</v>
      </c>
      <c r="D84" s="106" t="s">
        <v>54</v>
      </c>
      <c r="E84" s="143" t="s">
        <v>191</v>
      </c>
      <c r="F84" s="106"/>
      <c r="G84" s="112">
        <f t="shared" si="80"/>
        <v>1049</v>
      </c>
      <c r="H84" s="112">
        <f t="shared" si="80"/>
        <v>1049</v>
      </c>
      <c r="I84" s="112">
        <f t="shared" si="80"/>
        <v>0</v>
      </c>
      <c r="J84" s="112">
        <f t="shared" si="80"/>
        <v>-92</v>
      </c>
      <c r="K84" s="112">
        <f t="shared" si="80"/>
        <v>957</v>
      </c>
      <c r="L84" s="112">
        <f t="shared" si="80"/>
        <v>0</v>
      </c>
      <c r="M84" s="112"/>
      <c r="N84" s="112">
        <f t="shared" si="80"/>
        <v>1025</v>
      </c>
      <c r="O84" s="112">
        <f t="shared" si="80"/>
        <v>0</v>
      </c>
      <c r="P84" s="112">
        <f t="shared" si="80"/>
        <v>0</v>
      </c>
      <c r="Q84" s="112">
        <f t="shared" si="80"/>
        <v>1025</v>
      </c>
      <c r="R84" s="112">
        <f t="shared" si="80"/>
        <v>0</v>
      </c>
      <c r="S84" s="112">
        <f t="shared" si="80"/>
        <v>-1025</v>
      </c>
      <c r="T84" s="112">
        <f t="shared" si="80"/>
        <v>0</v>
      </c>
      <c r="U84" s="112">
        <f t="shared" si="80"/>
        <v>0</v>
      </c>
      <c r="V84" s="112">
        <f t="shared" si="80"/>
        <v>0</v>
      </c>
      <c r="W84" s="112">
        <f t="shared" si="81"/>
        <v>0</v>
      </c>
      <c r="X84" s="112">
        <f t="shared" si="81"/>
        <v>0</v>
      </c>
      <c r="Y84" s="112">
        <f t="shared" si="81"/>
        <v>0</v>
      </c>
      <c r="Z84" s="112">
        <f t="shared" si="81"/>
        <v>0</v>
      </c>
      <c r="AA84" s="112">
        <f t="shared" si="81"/>
        <v>0</v>
      </c>
      <c r="AB84" s="112">
        <f t="shared" si="81"/>
        <v>0</v>
      </c>
      <c r="AC84" s="112">
        <f t="shared" si="81"/>
        <v>0</v>
      </c>
      <c r="AD84" s="112">
        <f t="shared" si="81"/>
        <v>0</v>
      </c>
      <c r="AE84" s="112">
        <f t="shared" si="81"/>
        <v>0</v>
      </c>
      <c r="AF84" s="112"/>
      <c r="AG84" s="112">
        <f t="shared" si="81"/>
        <v>0</v>
      </c>
      <c r="AH84" s="112">
        <f t="shared" si="81"/>
        <v>0</v>
      </c>
      <c r="AI84" s="112"/>
      <c r="AJ84" s="112">
        <f t="shared" si="81"/>
        <v>0</v>
      </c>
      <c r="AK84" s="113"/>
      <c r="AL84" s="113"/>
      <c r="AM84" s="113"/>
      <c r="AN84" s="113"/>
      <c r="AO84" s="113"/>
      <c r="AP84" s="128"/>
      <c r="AQ84" s="128"/>
      <c r="AR84" s="128"/>
      <c r="AS84" s="128"/>
      <c r="AT84" s="128"/>
      <c r="AU84" s="96"/>
      <c r="AV84" s="96"/>
      <c r="AW84" s="96"/>
      <c r="AX84" s="128"/>
      <c r="AY84" s="128"/>
      <c r="AZ84" s="97"/>
      <c r="BA84" s="97"/>
      <c r="BB84" s="128"/>
      <c r="BC84" s="128"/>
      <c r="BD84" s="114"/>
      <c r="BE84" s="115"/>
      <c r="BF84" s="114"/>
      <c r="BG84" s="114"/>
      <c r="BH84" s="114"/>
      <c r="BI84" s="115"/>
      <c r="BJ84" s="114"/>
      <c r="BK84" s="114"/>
      <c r="BL84" s="114"/>
      <c r="BM84" s="115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</row>
    <row r="85" spans="1:77" ht="105" customHeight="1" hidden="1">
      <c r="A85" s="104"/>
      <c r="B85" s="105" t="s">
        <v>228</v>
      </c>
      <c r="C85" s="106" t="s">
        <v>1</v>
      </c>
      <c r="D85" s="106" t="s">
        <v>54</v>
      </c>
      <c r="E85" s="143" t="s">
        <v>191</v>
      </c>
      <c r="F85" s="106" t="s">
        <v>50</v>
      </c>
      <c r="G85" s="112">
        <f>H85</f>
        <v>1049</v>
      </c>
      <c r="H85" s="112">
        <v>1049</v>
      </c>
      <c r="I85" s="112"/>
      <c r="J85" s="112">
        <f>K85-G85</f>
        <v>-92</v>
      </c>
      <c r="K85" s="112">
        <v>957</v>
      </c>
      <c r="L85" s="112"/>
      <c r="M85" s="112"/>
      <c r="N85" s="112">
        <v>1025</v>
      </c>
      <c r="O85" s="109"/>
      <c r="P85" s="112"/>
      <c r="Q85" s="112">
        <f>P85+N85</f>
        <v>1025</v>
      </c>
      <c r="R85" s="112">
        <f>O85</f>
        <v>0</v>
      </c>
      <c r="S85" s="112">
        <f>T85-Q85</f>
        <v>-1025</v>
      </c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3"/>
      <c r="AL85" s="113"/>
      <c r="AM85" s="113"/>
      <c r="AN85" s="113"/>
      <c r="AO85" s="113"/>
      <c r="AP85" s="128"/>
      <c r="AQ85" s="128"/>
      <c r="AR85" s="128"/>
      <c r="AS85" s="128"/>
      <c r="AT85" s="128"/>
      <c r="AU85" s="96"/>
      <c r="AV85" s="96"/>
      <c r="AW85" s="96"/>
      <c r="AX85" s="128"/>
      <c r="AY85" s="128"/>
      <c r="AZ85" s="97"/>
      <c r="BA85" s="97"/>
      <c r="BB85" s="128"/>
      <c r="BC85" s="128"/>
      <c r="BD85" s="114"/>
      <c r="BE85" s="115"/>
      <c r="BF85" s="114"/>
      <c r="BG85" s="114"/>
      <c r="BH85" s="114"/>
      <c r="BI85" s="115"/>
      <c r="BJ85" s="114"/>
      <c r="BK85" s="114"/>
      <c r="BL85" s="114"/>
      <c r="BM85" s="115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</row>
    <row r="86" spans="1:77" ht="158.25" customHeight="1">
      <c r="A86" s="104"/>
      <c r="B86" s="105" t="s">
        <v>403</v>
      </c>
      <c r="C86" s="106" t="s">
        <v>1</v>
      </c>
      <c r="D86" s="106" t="s">
        <v>54</v>
      </c>
      <c r="E86" s="143" t="s">
        <v>191</v>
      </c>
      <c r="F86" s="106"/>
      <c r="G86" s="112"/>
      <c r="H86" s="112"/>
      <c r="I86" s="112"/>
      <c r="J86" s="112"/>
      <c r="K86" s="112"/>
      <c r="L86" s="112"/>
      <c r="M86" s="112"/>
      <c r="N86" s="112"/>
      <c r="O86" s="109"/>
      <c r="P86" s="112"/>
      <c r="Q86" s="112"/>
      <c r="R86" s="112"/>
      <c r="S86" s="112">
        <f aca="true" t="shared" si="89" ref="S86:AT86">S87</f>
        <v>658</v>
      </c>
      <c r="T86" s="112">
        <f t="shared" si="89"/>
        <v>658</v>
      </c>
      <c r="U86" s="112">
        <f t="shared" si="89"/>
        <v>0</v>
      </c>
      <c r="V86" s="112">
        <f t="shared" si="89"/>
        <v>658</v>
      </c>
      <c r="W86" s="112">
        <f t="shared" si="89"/>
        <v>0</v>
      </c>
      <c r="X86" s="112">
        <f t="shared" si="89"/>
        <v>0</v>
      </c>
      <c r="Y86" s="112">
        <f t="shared" si="89"/>
        <v>658</v>
      </c>
      <c r="Z86" s="112">
        <f t="shared" si="89"/>
        <v>658</v>
      </c>
      <c r="AA86" s="112">
        <f t="shared" si="89"/>
        <v>0</v>
      </c>
      <c r="AB86" s="112">
        <f t="shared" si="89"/>
        <v>0</v>
      </c>
      <c r="AC86" s="112">
        <f t="shared" si="89"/>
        <v>658</v>
      </c>
      <c r="AD86" s="112">
        <f t="shared" si="89"/>
        <v>658</v>
      </c>
      <c r="AE86" s="112">
        <f t="shared" si="89"/>
        <v>0</v>
      </c>
      <c r="AF86" s="112"/>
      <c r="AG86" s="112">
        <f t="shared" si="89"/>
        <v>0</v>
      </c>
      <c r="AH86" s="112">
        <f t="shared" si="89"/>
        <v>658</v>
      </c>
      <c r="AI86" s="112"/>
      <c r="AJ86" s="112">
        <f t="shared" si="89"/>
        <v>658</v>
      </c>
      <c r="AK86" s="112">
        <f t="shared" si="89"/>
        <v>0</v>
      </c>
      <c r="AL86" s="112">
        <f t="shared" si="89"/>
        <v>0</v>
      </c>
      <c r="AM86" s="112">
        <f t="shared" si="89"/>
        <v>658</v>
      </c>
      <c r="AN86" s="112">
        <f t="shared" si="89"/>
        <v>0</v>
      </c>
      <c r="AO86" s="112">
        <f t="shared" si="89"/>
        <v>658</v>
      </c>
      <c r="AP86" s="112">
        <f t="shared" si="89"/>
        <v>-219</v>
      </c>
      <c r="AQ86" s="112">
        <f t="shared" si="89"/>
        <v>0</v>
      </c>
      <c r="AR86" s="112">
        <f t="shared" si="89"/>
        <v>439</v>
      </c>
      <c r="AS86" s="112">
        <f t="shared" si="89"/>
        <v>0</v>
      </c>
      <c r="AT86" s="112">
        <f t="shared" si="89"/>
        <v>439</v>
      </c>
      <c r="AU86" s="96"/>
      <c r="AV86" s="96"/>
      <c r="AW86" s="96"/>
      <c r="AX86" s="112">
        <f>AX87</f>
        <v>439</v>
      </c>
      <c r="AY86" s="112">
        <f>AY87</f>
        <v>439</v>
      </c>
      <c r="AZ86" s="97"/>
      <c r="BA86" s="97"/>
      <c r="BB86" s="112">
        <f aca="true" t="shared" si="90" ref="BB86:BY86">BB87</f>
        <v>439</v>
      </c>
      <c r="BC86" s="112">
        <f t="shared" si="90"/>
        <v>439</v>
      </c>
      <c r="BD86" s="112">
        <f t="shared" si="90"/>
        <v>0</v>
      </c>
      <c r="BE86" s="112">
        <f t="shared" si="90"/>
        <v>0</v>
      </c>
      <c r="BF86" s="112">
        <f t="shared" si="90"/>
        <v>439</v>
      </c>
      <c r="BG86" s="112">
        <f t="shared" si="90"/>
        <v>439</v>
      </c>
      <c r="BH86" s="112">
        <f t="shared" si="90"/>
        <v>0</v>
      </c>
      <c r="BI86" s="112">
        <f t="shared" si="90"/>
        <v>0</v>
      </c>
      <c r="BJ86" s="112">
        <f t="shared" si="90"/>
        <v>439</v>
      </c>
      <c r="BK86" s="112">
        <f t="shared" si="90"/>
        <v>439</v>
      </c>
      <c r="BL86" s="112">
        <f t="shared" si="90"/>
        <v>0</v>
      </c>
      <c r="BM86" s="112">
        <f t="shared" si="90"/>
        <v>0</v>
      </c>
      <c r="BN86" s="112">
        <f t="shared" si="90"/>
        <v>439</v>
      </c>
      <c r="BO86" s="112">
        <f t="shared" si="90"/>
        <v>439</v>
      </c>
      <c r="BP86" s="112">
        <f t="shared" si="90"/>
        <v>0</v>
      </c>
      <c r="BQ86" s="112">
        <f t="shared" si="90"/>
        <v>0</v>
      </c>
      <c r="BR86" s="112">
        <f t="shared" si="90"/>
        <v>439</v>
      </c>
      <c r="BS86" s="112"/>
      <c r="BT86" s="112">
        <f t="shared" si="90"/>
        <v>439</v>
      </c>
      <c r="BU86" s="112">
        <f t="shared" si="90"/>
        <v>0</v>
      </c>
      <c r="BV86" s="112">
        <f t="shared" si="90"/>
        <v>0</v>
      </c>
      <c r="BW86" s="112">
        <f t="shared" si="90"/>
        <v>439</v>
      </c>
      <c r="BX86" s="112"/>
      <c r="BY86" s="112">
        <f t="shared" si="90"/>
        <v>439</v>
      </c>
    </row>
    <row r="87" spans="1:77" ht="108.75" customHeight="1">
      <c r="A87" s="104"/>
      <c r="B87" s="137" t="s">
        <v>228</v>
      </c>
      <c r="C87" s="106" t="s">
        <v>1</v>
      </c>
      <c r="D87" s="106" t="s">
        <v>54</v>
      </c>
      <c r="E87" s="143" t="s">
        <v>191</v>
      </c>
      <c r="F87" s="106" t="s">
        <v>50</v>
      </c>
      <c r="G87" s="112"/>
      <c r="H87" s="112"/>
      <c r="I87" s="112"/>
      <c r="J87" s="112"/>
      <c r="K87" s="112"/>
      <c r="L87" s="112"/>
      <c r="M87" s="112"/>
      <c r="N87" s="112"/>
      <c r="O87" s="109"/>
      <c r="P87" s="112"/>
      <c r="Q87" s="112"/>
      <c r="R87" s="112"/>
      <c r="S87" s="112">
        <f>T87-Q87</f>
        <v>658</v>
      </c>
      <c r="T87" s="112">
        <v>658</v>
      </c>
      <c r="U87" s="112"/>
      <c r="V87" s="112">
        <v>658</v>
      </c>
      <c r="W87" s="112"/>
      <c r="X87" s="112"/>
      <c r="Y87" s="112">
        <f>W87+T87</f>
        <v>658</v>
      </c>
      <c r="Z87" s="112">
        <f>X87+V87</f>
        <v>658</v>
      </c>
      <c r="AA87" s="112"/>
      <c r="AB87" s="112"/>
      <c r="AC87" s="112">
        <f>AA87+Y87</f>
        <v>658</v>
      </c>
      <c r="AD87" s="112">
        <f>AB87+Z87</f>
        <v>658</v>
      </c>
      <c r="AE87" s="112"/>
      <c r="AF87" s="112"/>
      <c r="AG87" s="112"/>
      <c r="AH87" s="112">
        <f>AE87+AC87</f>
        <v>658</v>
      </c>
      <c r="AI87" s="112"/>
      <c r="AJ87" s="112">
        <f>AG87+AD87</f>
        <v>658</v>
      </c>
      <c r="AK87" s="113"/>
      <c r="AL87" s="113"/>
      <c r="AM87" s="112">
        <f>AK87+AH87</f>
        <v>658</v>
      </c>
      <c r="AN87" s="112">
        <f>AI87</f>
        <v>0</v>
      </c>
      <c r="AO87" s="112">
        <f>AJ87</f>
        <v>658</v>
      </c>
      <c r="AP87" s="112">
        <f>AR87-AO87</f>
        <v>-219</v>
      </c>
      <c r="AQ87" s="112"/>
      <c r="AR87" s="112">
        <v>439</v>
      </c>
      <c r="AS87" s="112"/>
      <c r="AT87" s="112">
        <v>439</v>
      </c>
      <c r="AU87" s="96"/>
      <c r="AV87" s="96"/>
      <c r="AW87" s="96"/>
      <c r="AX87" s="112">
        <v>439</v>
      </c>
      <c r="AY87" s="112">
        <v>439</v>
      </c>
      <c r="AZ87" s="97"/>
      <c r="BA87" s="97"/>
      <c r="BB87" s="112">
        <v>439</v>
      </c>
      <c r="BC87" s="112">
        <v>439</v>
      </c>
      <c r="BD87" s="114"/>
      <c r="BE87" s="115"/>
      <c r="BF87" s="97">
        <f>BD87+BB87</f>
        <v>439</v>
      </c>
      <c r="BG87" s="97">
        <f>BE87+BC87</f>
        <v>439</v>
      </c>
      <c r="BH87" s="114"/>
      <c r="BI87" s="115"/>
      <c r="BJ87" s="97">
        <f>BH87+BF87</f>
        <v>439</v>
      </c>
      <c r="BK87" s="97">
        <f>BI87+BG87</f>
        <v>439</v>
      </c>
      <c r="BL87" s="114"/>
      <c r="BM87" s="115"/>
      <c r="BN87" s="97">
        <f>BL87+BJ87</f>
        <v>439</v>
      </c>
      <c r="BO87" s="97">
        <f>BM87+BK87</f>
        <v>439</v>
      </c>
      <c r="BP87" s="116"/>
      <c r="BQ87" s="116"/>
      <c r="BR87" s="108">
        <f>BN87+BP87</f>
        <v>439</v>
      </c>
      <c r="BS87" s="108"/>
      <c r="BT87" s="108">
        <f>BO87+BQ87</f>
        <v>439</v>
      </c>
      <c r="BU87" s="116"/>
      <c r="BV87" s="116"/>
      <c r="BW87" s="108">
        <f>BR87+BU87</f>
        <v>439</v>
      </c>
      <c r="BX87" s="108"/>
      <c r="BY87" s="108">
        <f>BT87+BV87</f>
        <v>439</v>
      </c>
    </row>
    <row r="88" spans="1:77" ht="21" customHeight="1" hidden="1">
      <c r="A88" s="104"/>
      <c r="B88" s="99" t="s">
        <v>23</v>
      </c>
      <c r="C88" s="100" t="s">
        <v>49</v>
      </c>
      <c r="D88" s="100" t="s">
        <v>28</v>
      </c>
      <c r="E88" s="101"/>
      <c r="F88" s="100"/>
      <c r="G88" s="112"/>
      <c r="H88" s="112"/>
      <c r="I88" s="112"/>
      <c r="J88" s="126"/>
      <c r="K88" s="126"/>
      <c r="L88" s="126"/>
      <c r="M88" s="126"/>
      <c r="N88" s="112"/>
      <c r="O88" s="109"/>
      <c r="P88" s="109"/>
      <c r="Q88" s="127"/>
      <c r="R88" s="127"/>
      <c r="S88" s="112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13"/>
      <c r="AL88" s="113"/>
      <c r="AM88" s="113"/>
      <c r="AN88" s="113"/>
      <c r="AO88" s="113"/>
      <c r="AP88" s="117">
        <f>AP89</f>
        <v>4153</v>
      </c>
      <c r="AQ88" s="117">
        <f aca="true" t="shared" si="91" ref="AQ88:AT89">AQ89</f>
        <v>0</v>
      </c>
      <c r="AR88" s="117">
        <f t="shared" si="91"/>
        <v>4153</v>
      </c>
      <c r="AS88" s="117">
        <f t="shared" si="91"/>
        <v>0</v>
      </c>
      <c r="AT88" s="117">
        <f t="shared" si="91"/>
        <v>4153</v>
      </c>
      <c r="AU88" s="96"/>
      <c r="AV88" s="96"/>
      <c r="AW88" s="96"/>
      <c r="AX88" s="117">
        <f aca="true" t="shared" si="92" ref="AX88:BC89">AX89</f>
        <v>4153</v>
      </c>
      <c r="AY88" s="117">
        <f t="shared" si="92"/>
        <v>4153</v>
      </c>
      <c r="AZ88" s="117">
        <f t="shared" si="92"/>
        <v>-4153</v>
      </c>
      <c r="BA88" s="117">
        <f t="shared" si="92"/>
        <v>-4153</v>
      </c>
      <c r="BB88" s="117">
        <f t="shared" si="92"/>
        <v>0</v>
      </c>
      <c r="BC88" s="117">
        <f t="shared" si="92"/>
        <v>0</v>
      </c>
      <c r="BD88" s="114"/>
      <c r="BE88" s="115"/>
      <c r="BF88" s="114"/>
      <c r="BG88" s="114"/>
      <c r="BH88" s="114"/>
      <c r="BI88" s="115"/>
      <c r="BJ88" s="114"/>
      <c r="BK88" s="114"/>
      <c r="BL88" s="114"/>
      <c r="BM88" s="115"/>
      <c r="BN88" s="114"/>
      <c r="BO88" s="114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</row>
    <row r="89" spans="1:77" ht="16.5" hidden="1">
      <c r="A89" s="104"/>
      <c r="B89" s="105" t="s">
        <v>52</v>
      </c>
      <c r="C89" s="106" t="s">
        <v>49</v>
      </c>
      <c r="D89" s="106" t="s">
        <v>28</v>
      </c>
      <c r="E89" s="111" t="s">
        <v>132</v>
      </c>
      <c r="F89" s="106"/>
      <c r="G89" s="112"/>
      <c r="H89" s="112"/>
      <c r="I89" s="112"/>
      <c r="J89" s="126"/>
      <c r="K89" s="126"/>
      <c r="L89" s="126"/>
      <c r="M89" s="126"/>
      <c r="N89" s="112"/>
      <c r="O89" s="109"/>
      <c r="P89" s="109"/>
      <c r="Q89" s="127"/>
      <c r="R89" s="127"/>
      <c r="S89" s="112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13"/>
      <c r="AL89" s="113"/>
      <c r="AM89" s="113"/>
      <c r="AN89" s="113"/>
      <c r="AO89" s="113"/>
      <c r="AP89" s="112">
        <f>AP90</f>
        <v>4153</v>
      </c>
      <c r="AQ89" s="112">
        <f t="shared" si="91"/>
        <v>0</v>
      </c>
      <c r="AR89" s="112">
        <f t="shared" si="91"/>
        <v>4153</v>
      </c>
      <c r="AS89" s="112">
        <f t="shared" si="91"/>
        <v>0</v>
      </c>
      <c r="AT89" s="112">
        <f t="shared" si="91"/>
        <v>4153</v>
      </c>
      <c r="AU89" s="96"/>
      <c r="AV89" s="96"/>
      <c r="AW89" s="96"/>
      <c r="AX89" s="112">
        <f t="shared" si="92"/>
        <v>4153</v>
      </c>
      <c r="AY89" s="112">
        <f t="shared" si="92"/>
        <v>4153</v>
      </c>
      <c r="AZ89" s="112">
        <f t="shared" si="92"/>
        <v>-4153</v>
      </c>
      <c r="BA89" s="112">
        <f t="shared" si="92"/>
        <v>-4153</v>
      </c>
      <c r="BB89" s="112">
        <f t="shared" si="92"/>
        <v>0</v>
      </c>
      <c r="BC89" s="112">
        <f t="shared" si="92"/>
        <v>0</v>
      </c>
      <c r="BD89" s="114"/>
      <c r="BE89" s="115"/>
      <c r="BF89" s="114"/>
      <c r="BG89" s="114"/>
      <c r="BH89" s="114"/>
      <c r="BI89" s="115"/>
      <c r="BJ89" s="114"/>
      <c r="BK89" s="114"/>
      <c r="BL89" s="114"/>
      <c r="BM89" s="115"/>
      <c r="BN89" s="114"/>
      <c r="BO89" s="114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</row>
    <row r="90" spans="1:77" ht="33" hidden="1">
      <c r="A90" s="104"/>
      <c r="B90" s="105" t="s">
        <v>35</v>
      </c>
      <c r="C90" s="106" t="s">
        <v>49</v>
      </c>
      <c r="D90" s="106" t="s">
        <v>28</v>
      </c>
      <c r="E90" s="111" t="s">
        <v>132</v>
      </c>
      <c r="F90" s="106" t="s">
        <v>36</v>
      </c>
      <c r="G90" s="112"/>
      <c r="H90" s="112"/>
      <c r="I90" s="112"/>
      <c r="J90" s="126"/>
      <c r="K90" s="126"/>
      <c r="L90" s="126"/>
      <c r="M90" s="126"/>
      <c r="N90" s="112"/>
      <c r="O90" s="109"/>
      <c r="P90" s="109"/>
      <c r="Q90" s="127"/>
      <c r="R90" s="127"/>
      <c r="S90" s="112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13"/>
      <c r="AL90" s="113"/>
      <c r="AM90" s="113"/>
      <c r="AN90" s="113"/>
      <c r="AO90" s="113"/>
      <c r="AP90" s="112">
        <f>AR90-AO90</f>
        <v>4153</v>
      </c>
      <c r="AQ90" s="112"/>
      <c r="AR90" s="112">
        <v>4153</v>
      </c>
      <c r="AS90" s="112"/>
      <c r="AT90" s="112">
        <v>4153</v>
      </c>
      <c r="AU90" s="96"/>
      <c r="AV90" s="96"/>
      <c r="AW90" s="96"/>
      <c r="AX90" s="112">
        <v>4153</v>
      </c>
      <c r="AY90" s="112">
        <v>4153</v>
      </c>
      <c r="AZ90" s="97">
        <v>-4153</v>
      </c>
      <c r="BA90" s="97">
        <v>-4153</v>
      </c>
      <c r="BB90" s="112">
        <f>AX90+AZ90</f>
        <v>0</v>
      </c>
      <c r="BC90" s="112">
        <f>AY90+BA90</f>
        <v>0</v>
      </c>
      <c r="BD90" s="114"/>
      <c r="BE90" s="115"/>
      <c r="BF90" s="114"/>
      <c r="BG90" s="114"/>
      <c r="BH90" s="114"/>
      <c r="BI90" s="115"/>
      <c r="BJ90" s="114"/>
      <c r="BK90" s="114"/>
      <c r="BL90" s="114"/>
      <c r="BM90" s="115"/>
      <c r="BN90" s="114"/>
      <c r="BO90" s="114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</row>
    <row r="91" spans="1:77" ht="37.5">
      <c r="A91" s="104"/>
      <c r="B91" s="99" t="s">
        <v>355</v>
      </c>
      <c r="C91" s="100" t="s">
        <v>49</v>
      </c>
      <c r="D91" s="100" t="s">
        <v>31</v>
      </c>
      <c r="E91" s="101"/>
      <c r="F91" s="100"/>
      <c r="G91" s="112"/>
      <c r="H91" s="112"/>
      <c r="I91" s="112"/>
      <c r="J91" s="126"/>
      <c r="K91" s="126"/>
      <c r="L91" s="126"/>
      <c r="M91" s="126"/>
      <c r="N91" s="112"/>
      <c r="O91" s="109"/>
      <c r="P91" s="109"/>
      <c r="Q91" s="127"/>
      <c r="R91" s="127"/>
      <c r="S91" s="112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13"/>
      <c r="AL91" s="113"/>
      <c r="AM91" s="113"/>
      <c r="AN91" s="113"/>
      <c r="AO91" s="113"/>
      <c r="AP91" s="117">
        <f>AP96</f>
        <v>404</v>
      </c>
      <c r="AQ91" s="117">
        <f>AQ96</f>
        <v>0</v>
      </c>
      <c r="AR91" s="117">
        <f>AR96</f>
        <v>404</v>
      </c>
      <c r="AS91" s="117">
        <f>AS96</f>
        <v>0</v>
      </c>
      <c r="AT91" s="117">
        <f>AT96</f>
        <v>404</v>
      </c>
      <c r="AU91" s="96"/>
      <c r="AV91" s="96"/>
      <c r="AW91" s="96"/>
      <c r="AX91" s="117">
        <f>AX96</f>
        <v>404</v>
      </c>
      <c r="AY91" s="117">
        <f>AY96</f>
        <v>404</v>
      </c>
      <c r="AZ91" s="117">
        <f>AZ96+AZ94</f>
        <v>11010</v>
      </c>
      <c r="BA91" s="117">
        <f>BA96+BA94</f>
        <v>11010</v>
      </c>
      <c r="BB91" s="117">
        <f aca="true" t="shared" si="93" ref="BB91:BG91">BB96+BB94+BB92</f>
        <v>11414</v>
      </c>
      <c r="BC91" s="117">
        <f t="shared" si="93"/>
        <v>11414</v>
      </c>
      <c r="BD91" s="117">
        <f t="shared" si="93"/>
        <v>0</v>
      </c>
      <c r="BE91" s="117">
        <f t="shared" si="93"/>
        <v>0</v>
      </c>
      <c r="BF91" s="117">
        <f t="shared" si="93"/>
        <v>11414</v>
      </c>
      <c r="BG91" s="117">
        <f t="shared" si="93"/>
        <v>11414</v>
      </c>
      <c r="BH91" s="117">
        <f aca="true" t="shared" si="94" ref="BH91:BO91">BH96+BH94+BH92</f>
        <v>0</v>
      </c>
      <c r="BI91" s="117">
        <f t="shared" si="94"/>
        <v>0</v>
      </c>
      <c r="BJ91" s="117">
        <f t="shared" si="94"/>
        <v>11414</v>
      </c>
      <c r="BK91" s="117">
        <f t="shared" si="94"/>
        <v>11414</v>
      </c>
      <c r="BL91" s="117">
        <f t="shared" si="94"/>
        <v>0</v>
      </c>
      <c r="BM91" s="117">
        <f t="shared" si="94"/>
        <v>0</v>
      </c>
      <c r="BN91" s="117">
        <f t="shared" si="94"/>
        <v>11414</v>
      </c>
      <c r="BO91" s="117">
        <f t="shared" si="94"/>
        <v>11414</v>
      </c>
      <c r="BP91" s="117">
        <f>BP96+BP94+BP92</f>
        <v>0</v>
      </c>
      <c r="BQ91" s="117">
        <f>BQ96+BQ94+BQ92</f>
        <v>0</v>
      </c>
      <c r="BR91" s="117">
        <f>BR96+BR94+BR92</f>
        <v>11414</v>
      </c>
      <c r="BS91" s="117"/>
      <c r="BT91" s="117">
        <f>BT96+BT94+BT92</f>
        <v>11414</v>
      </c>
      <c r="BU91" s="117">
        <f>BU96+BU94+BU92</f>
        <v>0</v>
      </c>
      <c r="BV91" s="117">
        <f>BV96+BV94+BV92</f>
        <v>0</v>
      </c>
      <c r="BW91" s="117">
        <f>BW96+BW94+BW92</f>
        <v>11414</v>
      </c>
      <c r="BX91" s="117"/>
      <c r="BY91" s="117">
        <f>BY96+BY94+BY92</f>
        <v>11414</v>
      </c>
    </row>
    <row r="92" spans="1:77" s="3" customFormat="1" ht="16.5">
      <c r="A92" s="104"/>
      <c r="B92" s="105" t="s">
        <v>363</v>
      </c>
      <c r="C92" s="106" t="s">
        <v>49</v>
      </c>
      <c r="D92" s="106" t="s">
        <v>31</v>
      </c>
      <c r="E92" s="111" t="s">
        <v>362</v>
      </c>
      <c r="F92" s="106"/>
      <c r="G92" s="112"/>
      <c r="H92" s="112"/>
      <c r="I92" s="112"/>
      <c r="J92" s="126"/>
      <c r="K92" s="126"/>
      <c r="L92" s="126"/>
      <c r="M92" s="126"/>
      <c r="N92" s="112"/>
      <c r="O92" s="112"/>
      <c r="P92" s="112"/>
      <c r="Q92" s="126"/>
      <c r="R92" s="126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45"/>
      <c r="AL92" s="145"/>
      <c r="AM92" s="145"/>
      <c r="AN92" s="145"/>
      <c r="AO92" s="145"/>
      <c r="AP92" s="112"/>
      <c r="AQ92" s="112"/>
      <c r="AR92" s="112"/>
      <c r="AS92" s="112"/>
      <c r="AT92" s="112"/>
      <c r="AU92" s="146"/>
      <c r="AV92" s="146"/>
      <c r="AW92" s="146"/>
      <c r="AX92" s="112"/>
      <c r="AY92" s="112"/>
      <c r="AZ92" s="112"/>
      <c r="BA92" s="112"/>
      <c r="BB92" s="112">
        <f aca="true" t="shared" si="95" ref="BB92:BY92">BB93</f>
        <v>0</v>
      </c>
      <c r="BC92" s="112">
        <f t="shared" si="95"/>
        <v>0</v>
      </c>
      <c r="BD92" s="112">
        <f t="shared" si="95"/>
        <v>404</v>
      </c>
      <c r="BE92" s="112">
        <f t="shared" si="95"/>
        <v>404</v>
      </c>
      <c r="BF92" s="112">
        <f t="shared" si="95"/>
        <v>404</v>
      </c>
      <c r="BG92" s="112">
        <f t="shared" si="95"/>
        <v>404</v>
      </c>
      <c r="BH92" s="112">
        <f t="shared" si="95"/>
        <v>0</v>
      </c>
      <c r="BI92" s="112">
        <f t="shared" si="95"/>
        <v>0</v>
      </c>
      <c r="BJ92" s="112">
        <f t="shared" si="95"/>
        <v>404</v>
      </c>
      <c r="BK92" s="112">
        <f t="shared" si="95"/>
        <v>404</v>
      </c>
      <c r="BL92" s="112">
        <f t="shared" si="95"/>
        <v>0</v>
      </c>
      <c r="BM92" s="112">
        <f t="shared" si="95"/>
        <v>0</v>
      </c>
      <c r="BN92" s="112">
        <f t="shared" si="95"/>
        <v>404</v>
      </c>
      <c r="BO92" s="112">
        <f t="shared" si="95"/>
        <v>404</v>
      </c>
      <c r="BP92" s="112">
        <f t="shared" si="95"/>
        <v>0</v>
      </c>
      <c r="BQ92" s="112">
        <f t="shared" si="95"/>
        <v>0</v>
      </c>
      <c r="BR92" s="112">
        <f t="shared" si="95"/>
        <v>404</v>
      </c>
      <c r="BS92" s="112"/>
      <c r="BT92" s="112">
        <f t="shared" si="95"/>
        <v>404</v>
      </c>
      <c r="BU92" s="112">
        <f t="shared" si="95"/>
        <v>0</v>
      </c>
      <c r="BV92" s="112">
        <f t="shared" si="95"/>
        <v>0</v>
      </c>
      <c r="BW92" s="112">
        <f t="shared" si="95"/>
        <v>404</v>
      </c>
      <c r="BX92" s="112"/>
      <c r="BY92" s="112">
        <f t="shared" si="95"/>
        <v>404</v>
      </c>
    </row>
    <row r="93" spans="1:77" ht="66">
      <c r="A93" s="104"/>
      <c r="B93" s="105" t="s">
        <v>38</v>
      </c>
      <c r="C93" s="106" t="s">
        <v>49</v>
      </c>
      <c r="D93" s="106" t="s">
        <v>31</v>
      </c>
      <c r="E93" s="111" t="s">
        <v>362</v>
      </c>
      <c r="F93" s="106" t="s">
        <v>39</v>
      </c>
      <c r="G93" s="112"/>
      <c r="H93" s="112"/>
      <c r="I93" s="112"/>
      <c r="J93" s="126"/>
      <c r="K93" s="126"/>
      <c r="L93" s="126"/>
      <c r="M93" s="126"/>
      <c r="N93" s="112"/>
      <c r="O93" s="112"/>
      <c r="P93" s="112"/>
      <c r="Q93" s="126"/>
      <c r="R93" s="126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45"/>
      <c r="AL93" s="145"/>
      <c r="AM93" s="145"/>
      <c r="AN93" s="145"/>
      <c r="AO93" s="145"/>
      <c r="AP93" s="112"/>
      <c r="AQ93" s="112"/>
      <c r="AR93" s="112"/>
      <c r="AS93" s="112"/>
      <c r="AT93" s="112"/>
      <c r="AU93" s="146"/>
      <c r="AV93" s="146"/>
      <c r="AW93" s="146"/>
      <c r="AX93" s="112"/>
      <c r="AY93" s="112"/>
      <c r="AZ93" s="112"/>
      <c r="BA93" s="112"/>
      <c r="BB93" s="112"/>
      <c r="BC93" s="112"/>
      <c r="BD93" s="112">
        <v>404</v>
      </c>
      <c r="BE93" s="112">
        <v>404</v>
      </c>
      <c r="BF93" s="97">
        <f>BD93+BB93</f>
        <v>404</v>
      </c>
      <c r="BG93" s="97">
        <f>BE93+BC93</f>
        <v>404</v>
      </c>
      <c r="BH93" s="112"/>
      <c r="BI93" s="112"/>
      <c r="BJ93" s="97">
        <f>BH93+BF93</f>
        <v>404</v>
      </c>
      <c r="BK93" s="97">
        <f>BI93+BG93</f>
        <v>404</v>
      </c>
      <c r="BL93" s="112"/>
      <c r="BM93" s="112"/>
      <c r="BN93" s="97">
        <f>BL93+BJ93</f>
        <v>404</v>
      </c>
      <c r="BO93" s="97">
        <f>BM93+BK93</f>
        <v>404</v>
      </c>
      <c r="BP93" s="116"/>
      <c r="BQ93" s="116"/>
      <c r="BR93" s="108">
        <f>BN93+BP93</f>
        <v>404</v>
      </c>
      <c r="BS93" s="108"/>
      <c r="BT93" s="108">
        <f>BO93+BQ93</f>
        <v>404</v>
      </c>
      <c r="BU93" s="116"/>
      <c r="BV93" s="116"/>
      <c r="BW93" s="108">
        <f>BR93+BU93</f>
        <v>404</v>
      </c>
      <c r="BX93" s="108"/>
      <c r="BY93" s="108">
        <f>BT93+BV93</f>
        <v>404</v>
      </c>
    </row>
    <row r="94" spans="1:77" s="11" customFormat="1" ht="33">
      <c r="A94" s="104"/>
      <c r="B94" s="105" t="s">
        <v>360</v>
      </c>
      <c r="C94" s="106" t="s">
        <v>49</v>
      </c>
      <c r="D94" s="106" t="s">
        <v>31</v>
      </c>
      <c r="E94" s="111" t="s">
        <v>361</v>
      </c>
      <c r="F94" s="106"/>
      <c r="G94" s="112"/>
      <c r="H94" s="112"/>
      <c r="I94" s="112"/>
      <c r="J94" s="126"/>
      <c r="K94" s="126"/>
      <c r="L94" s="126"/>
      <c r="M94" s="126"/>
      <c r="N94" s="112"/>
      <c r="O94" s="112"/>
      <c r="P94" s="112"/>
      <c r="Q94" s="126"/>
      <c r="R94" s="126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26"/>
      <c r="AL94" s="126"/>
      <c r="AM94" s="126"/>
      <c r="AN94" s="126"/>
      <c r="AO94" s="126"/>
      <c r="AP94" s="112"/>
      <c r="AQ94" s="112"/>
      <c r="AR94" s="112"/>
      <c r="AS94" s="112"/>
      <c r="AT94" s="112"/>
      <c r="AU94" s="147"/>
      <c r="AV94" s="147"/>
      <c r="AW94" s="147"/>
      <c r="AX94" s="112"/>
      <c r="AY94" s="112"/>
      <c r="AZ94" s="112">
        <f aca="true" t="shared" si="96" ref="AZ94:BY94">AZ95</f>
        <v>11010</v>
      </c>
      <c r="BA94" s="112">
        <f t="shared" si="96"/>
        <v>11010</v>
      </c>
      <c r="BB94" s="112">
        <f t="shared" si="96"/>
        <v>11010</v>
      </c>
      <c r="BC94" s="112">
        <f t="shared" si="96"/>
        <v>11010</v>
      </c>
      <c r="BD94" s="112">
        <f t="shared" si="96"/>
        <v>0</v>
      </c>
      <c r="BE94" s="112">
        <f t="shared" si="96"/>
        <v>0</v>
      </c>
      <c r="BF94" s="112">
        <f t="shared" si="96"/>
        <v>11010</v>
      </c>
      <c r="BG94" s="112">
        <f t="shared" si="96"/>
        <v>11010</v>
      </c>
      <c r="BH94" s="112">
        <f t="shared" si="96"/>
        <v>0</v>
      </c>
      <c r="BI94" s="112">
        <f t="shared" si="96"/>
        <v>0</v>
      </c>
      <c r="BJ94" s="112">
        <f t="shared" si="96"/>
        <v>11010</v>
      </c>
      <c r="BK94" s="112">
        <f t="shared" si="96"/>
        <v>11010</v>
      </c>
      <c r="BL94" s="112">
        <f t="shared" si="96"/>
        <v>0</v>
      </c>
      <c r="BM94" s="112">
        <f t="shared" si="96"/>
        <v>0</v>
      </c>
      <c r="BN94" s="112">
        <f t="shared" si="96"/>
        <v>11010</v>
      </c>
      <c r="BO94" s="112">
        <f t="shared" si="96"/>
        <v>11010</v>
      </c>
      <c r="BP94" s="112">
        <f t="shared" si="96"/>
        <v>0</v>
      </c>
      <c r="BQ94" s="112">
        <f t="shared" si="96"/>
        <v>0</v>
      </c>
      <c r="BR94" s="112">
        <f t="shared" si="96"/>
        <v>11010</v>
      </c>
      <c r="BS94" s="112"/>
      <c r="BT94" s="112">
        <f t="shared" si="96"/>
        <v>11010</v>
      </c>
      <c r="BU94" s="112">
        <f t="shared" si="96"/>
        <v>0</v>
      </c>
      <c r="BV94" s="112">
        <f t="shared" si="96"/>
        <v>0</v>
      </c>
      <c r="BW94" s="112">
        <f t="shared" si="96"/>
        <v>11010</v>
      </c>
      <c r="BX94" s="112"/>
      <c r="BY94" s="112">
        <f t="shared" si="96"/>
        <v>11010</v>
      </c>
    </row>
    <row r="95" spans="1:77" s="11" customFormat="1" ht="33">
      <c r="A95" s="104"/>
      <c r="B95" s="105" t="s">
        <v>35</v>
      </c>
      <c r="C95" s="106" t="s">
        <v>49</v>
      </c>
      <c r="D95" s="106" t="s">
        <v>31</v>
      </c>
      <c r="E95" s="111" t="s">
        <v>361</v>
      </c>
      <c r="F95" s="106" t="s">
        <v>36</v>
      </c>
      <c r="G95" s="112"/>
      <c r="H95" s="112"/>
      <c r="I95" s="112"/>
      <c r="J95" s="126"/>
      <c r="K95" s="126"/>
      <c r="L95" s="126"/>
      <c r="M95" s="126"/>
      <c r="N95" s="112"/>
      <c r="O95" s="112"/>
      <c r="P95" s="112"/>
      <c r="Q95" s="126"/>
      <c r="R95" s="126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26"/>
      <c r="AL95" s="126"/>
      <c r="AM95" s="126"/>
      <c r="AN95" s="126"/>
      <c r="AO95" s="126"/>
      <c r="AP95" s="112"/>
      <c r="AQ95" s="112"/>
      <c r="AR95" s="112"/>
      <c r="AS95" s="112"/>
      <c r="AT95" s="112"/>
      <c r="AU95" s="147"/>
      <c r="AV95" s="147"/>
      <c r="AW95" s="147"/>
      <c r="AX95" s="112"/>
      <c r="AY95" s="112"/>
      <c r="AZ95" s="112">
        <v>11010</v>
      </c>
      <c r="BA95" s="112">
        <v>11010</v>
      </c>
      <c r="BB95" s="112">
        <f>AZ95+AX95</f>
        <v>11010</v>
      </c>
      <c r="BC95" s="112">
        <f>BA95+AY95</f>
        <v>11010</v>
      </c>
      <c r="BD95" s="147"/>
      <c r="BE95" s="148"/>
      <c r="BF95" s="112">
        <f>BD95+BB95</f>
        <v>11010</v>
      </c>
      <c r="BG95" s="112">
        <f>BE95+BC95</f>
        <v>11010</v>
      </c>
      <c r="BH95" s="147"/>
      <c r="BI95" s="148"/>
      <c r="BJ95" s="112">
        <f>BH95+BF95</f>
        <v>11010</v>
      </c>
      <c r="BK95" s="112">
        <f>BI95+BG95</f>
        <v>11010</v>
      </c>
      <c r="BL95" s="147"/>
      <c r="BM95" s="148"/>
      <c r="BN95" s="112">
        <f>BL95+BJ95</f>
        <v>11010</v>
      </c>
      <c r="BO95" s="112">
        <f>BM95+BK95</f>
        <v>11010</v>
      </c>
      <c r="BP95" s="149"/>
      <c r="BQ95" s="149"/>
      <c r="BR95" s="108">
        <f>BN95+BP95</f>
        <v>11010</v>
      </c>
      <c r="BS95" s="108"/>
      <c r="BT95" s="108">
        <f>BO95+BQ95</f>
        <v>11010</v>
      </c>
      <c r="BU95" s="149"/>
      <c r="BV95" s="149"/>
      <c r="BW95" s="108">
        <f>BR95+BU95</f>
        <v>11010</v>
      </c>
      <c r="BX95" s="108"/>
      <c r="BY95" s="108">
        <f>BT95+BV95</f>
        <v>11010</v>
      </c>
    </row>
    <row r="96" spans="1:77" ht="59.25" customHeight="1" hidden="1">
      <c r="A96" s="104"/>
      <c r="B96" s="105" t="s">
        <v>22</v>
      </c>
      <c r="C96" s="106" t="s">
        <v>49</v>
      </c>
      <c r="D96" s="106" t="s">
        <v>31</v>
      </c>
      <c r="E96" s="111" t="s">
        <v>150</v>
      </c>
      <c r="F96" s="106"/>
      <c r="G96" s="112"/>
      <c r="H96" s="112"/>
      <c r="I96" s="112"/>
      <c r="J96" s="126"/>
      <c r="K96" s="126"/>
      <c r="L96" s="126"/>
      <c r="M96" s="126"/>
      <c r="N96" s="112"/>
      <c r="O96" s="109"/>
      <c r="P96" s="109"/>
      <c r="Q96" s="127"/>
      <c r="R96" s="127"/>
      <c r="S96" s="112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13"/>
      <c r="AL96" s="113"/>
      <c r="AM96" s="113"/>
      <c r="AN96" s="113"/>
      <c r="AO96" s="113"/>
      <c r="AP96" s="112">
        <f>AP97</f>
        <v>404</v>
      </c>
      <c r="AQ96" s="112">
        <f>AQ97</f>
        <v>0</v>
      </c>
      <c r="AR96" s="112">
        <f>AR97</f>
        <v>404</v>
      </c>
      <c r="AS96" s="112">
        <f>AS97</f>
        <v>0</v>
      </c>
      <c r="AT96" s="112">
        <f>AT97</f>
        <v>404</v>
      </c>
      <c r="AU96" s="96"/>
      <c r="AV96" s="96"/>
      <c r="AW96" s="96"/>
      <c r="AX96" s="112">
        <f aca="true" t="shared" si="97" ref="AX96:BO96">AX97</f>
        <v>404</v>
      </c>
      <c r="AY96" s="112">
        <f t="shared" si="97"/>
        <v>404</v>
      </c>
      <c r="AZ96" s="112">
        <f t="shared" si="97"/>
        <v>0</v>
      </c>
      <c r="BA96" s="112">
        <f t="shared" si="97"/>
        <v>0</v>
      </c>
      <c r="BB96" s="112">
        <f t="shared" si="97"/>
        <v>404</v>
      </c>
      <c r="BC96" s="112">
        <f t="shared" si="97"/>
        <v>404</v>
      </c>
      <c r="BD96" s="112">
        <f t="shared" si="97"/>
        <v>-404</v>
      </c>
      <c r="BE96" s="112">
        <f t="shared" si="97"/>
        <v>-404</v>
      </c>
      <c r="BF96" s="112">
        <f t="shared" si="97"/>
        <v>0</v>
      </c>
      <c r="BG96" s="112">
        <f t="shared" si="97"/>
        <v>0</v>
      </c>
      <c r="BH96" s="112">
        <f t="shared" si="97"/>
        <v>0</v>
      </c>
      <c r="BI96" s="112">
        <f t="shared" si="97"/>
        <v>0</v>
      </c>
      <c r="BJ96" s="112">
        <f t="shared" si="97"/>
        <v>0</v>
      </c>
      <c r="BK96" s="112">
        <f t="shared" si="97"/>
        <v>0</v>
      </c>
      <c r="BL96" s="112">
        <f t="shared" si="97"/>
        <v>0</v>
      </c>
      <c r="BM96" s="112">
        <f t="shared" si="97"/>
        <v>0</v>
      </c>
      <c r="BN96" s="112">
        <f t="shared" si="97"/>
        <v>0</v>
      </c>
      <c r="BO96" s="112">
        <f t="shared" si="97"/>
        <v>0</v>
      </c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</row>
    <row r="97" spans="1:77" ht="66" hidden="1">
      <c r="A97" s="104"/>
      <c r="B97" s="105" t="s">
        <v>38</v>
      </c>
      <c r="C97" s="106" t="s">
        <v>49</v>
      </c>
      <c r="D97" s="106" t="s">
        <v>31</v>
      </c>
      <c r="E97" s="111" t="s">
        <v>150</v>
      </c>
      <c r="F97" s="106" t="s">
        <v>39</v>
      </c>
      <c r="G97" s="112"/>
      <c r="H97" s="112"/>
      <c r="I97" s="112"/>
      <c r="J97" s="126"/>
      <c r="K97" s="126"/>
      <c r="L97" s="126"/>
      <c r="M97" s="126"/>
      <c r="N97" s="112"/>
      <c r="O97" s="109"/>
      <c r="P97" s="109"/>
      <c r="Q97" s="127"/>
      <c r="R97" s="127"/>
      <c r="S97" s="112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13"/>
      <c r="AL97" s="113"/>
      <c r="AM97" s="113"/>
      <c r="AN97" s="113"/>
      <c r="AO97" s="113"/>
      <c r="AP97" s="112">
        <f>AR97-AO97</f>
        <v>404</v>
      </c>
      <c r="AQ97" s="112"/>
      <c r="AR97" s="112">
        <v>404</v>
      </c>
      <c r="AS97" s="112"/>
      <c r="AT97" s="112">
        <v>404</v>
      </c>
      <c r="AU97" s="96"/>
      <c r="AV97" s="96"/>
      <c r="AW97" s="96"/>
      <c r="AX97" s="112">
        <v>404</v>
      </c>
      <c r="AY97" s="112">
        <v>404</v>
      </c>
      <c r="AZ97" s="97"/>
      <c r="BA97" s="97"/>
      <c r="BB97" s="112">
        <f>AX97+AZ97</f>
        <v>404</v>
      </c>
      <c r="BC97" s="112">
        <f>AY97+BA97</f>
        <v>404</v>
      </c>
      <c r="BD97" s="147">
        <v>-404</v>
      </c>
      <c r="BE97" s="147">
        <v>-404</v>
      </c>
      <c r="BF97" s="112">
        <f>BD97+BB97</f>
        <v>0</v>
      </c>
      <c r="BG97" s="112">
        <f>BE97+BC97</f>
        <v>0</v>
      </c>
      <c r="BH97" s="147"/>
      <c r="BI97" s="147"/>
      <c r="BJ97" s="112">
        <f>BH97+BF97</f>
        <v>0</v>
      </c>
      <c r="BK97" s="112">
        <f>BI97+BG97</f>
        <v>0</v>
      </c>
      <c r="BL97" s="147"/>
      <c r="BM97" s="147"/>
      <c r="BN97" s="112">
        <f>BL97+BJ97</f>
        <v>0</v>
      </c>
      <c r="BO97" s="112">
        <f>BM97+BK97</f>
        <v>0</v>
      </c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</row>
    <row r="98" spans="1:77" ht="16.5">
      <c r="A98" s="104"/>
      <c r="B98" s="105"/>
      <c r="C98" s="106"/>
      <c r="D98" s="106"/>
      <c r="E98" s="111"/>
      <c r="F98" s="106"/>
      <c r="G98" s="112"/>
      <c r="H98" s="112"/>
      <c r="I98" s="112"/>
      <c r="J98" s="126"/>
      <c r="K98" s="126"/>
      <c r="L98" s="126"/>
      <c r="M98" s="126"/>
      <c r="N98" s="112"/>
      <c r="O98" s="109"/>
      <c r="P98" s="109"/>
      <c r="Q98" s="127"/>
      <c r="R98" s="127"/>
      <c r="S98" s="112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13"/>
      <c r="AL98" s="113"/>
      <c r="AM98" s="113"/>
      <c r="AN98" s="113"/>
      <c r="AO98" s="113"/>
      <c r="AP98" s="128"/>
      <c r="AQ98" s="128"/>
      <c r="AR98" s="128"/>
      <c r="AS98" s="128"/>
      <c r="AT98" s="128"/>
      <c r="AU98" s="96"/>
      <c r="AV98" s="96"/>
      <c r="AW98" s="96"/>
      <c r="AX98" s="128"/>
      <c r="AY98" s="128"/>
      <c r="AZ98" s="97"/>
      <c r="BA98" s="97"/>
      <c r="BB98" s="128"/>
      <c r="BC98" s="128"/>
      <c r="BD98" s="114"/>
      <c r="BE98" s="115"/>
      <c r="BF98" s="125"/>
      <c r="BG98" s="125"/>
      <c r="BH98" s="114"/>
      <c r="BI98" s="115"/>
      <c r="BJ98" s="125"/>
      <c r="BK98" s="125"/>
      <c r="BL98" s="114"/>
      <c r="BM98" s="115"/>
      <c r="BN98" s="125"/>
      <c r="BO98" s="125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</row>
    <row r="99" spans="1:77" s="5" customFormat="1" ht="40.5">
      <c r="A99" s="89">
        <v>902</v>
      </c>
      <c r="B99" s="90" t="s">
        <v>41</v>
      </c>
      <c r="C99" s="93"/>
      <c r="D99" s="93"/>
      <c r="E99" s="92"/>
      <c r="F99" s="93"/>
      <c r="G99" s="150">
        <f aca="true" t="shared" si="98" ref="G99:L99">G100+G103+G109+G116</f>
        <v>185269</v>
      </c>
      <c r="H99" s="150">
        <f t="shared" si="98"/>
        <v>185269</v>
      </c>
      <c r="I99" s="150">
        <f t="shared" si="98"/>
        <v>0</v>
      </c>
      <c r="J99" s="150">
        <f t="shared" si="98"/>
        <v>12132</v>
      </c>
      <c r="K99" s="150">
        <f t="shared" si="98"/>
        <v>197401</v>
      </c>
      <c r="L99" s="150">
        <f t="shared" si="98"/>
        <v>0</v>
      </c>
      <c r="M99" s="150"/>
      <c r="N99" s="150">
        <f aca="true" t="shared" si="99" ref="N99:AE99">N100+N103+N109+N116</f>
        <v>194360</v>
      </c>
      <c r="O99" s="150">
        <f t="shared" si="99"/>
        <v>0</v>
      </c>
      <c r="P99" s="150">
        <f t="shared" si="99"/>
        <v>0</v>
      </c>
      <c r="Q99" s="150">
        <f t="shared" si="99"/>
        <v>194360</v>
      </c>
      <c r="R99" s="150">
        <f t="shared" si="99"/>
        <v>0</v>
      </c>
      <c r="S99" s="150">
        <f t="shared" si="99"/>
        <v>161735</v>
      </c>
      <c r="T99" s="150">
        <f t="shared" si="99"/>
        <v>356095</v>
      </c>
      <c r="U99" s="150">
        <f t="shared" si="99"/>
        <v>0</v>
      </c>
      <c r="V99" s="150">
        <f t="shared" si="99"/>
        <v>356095</v>
      </c>
      <c r="W99" s="150">
        <f t="shared" si="99"/>
        <v>0</v>
      </c>
      <c r="X99" s="150">
        <f t="shared" si="99"/>
        <v>0</v>
      </c>
      <c r="Y99" s="150">
        <f t="shared" si="99"/>
        <v>356095</v>
      </c>
      <c r="Z99" s="150">
        <f t="shared" si="99"/>
        <v>356095</v>
      </c>
      <c r="AA99" s="150">
        <f t="shared" si="99"/>
        <v>0</v>
      </c>
      <c r="AB99" s="150">
        <f t="shared" si="99"/>
        <v>0</v>
      </c>
      <c r="AC99" s="150">
        <f t="shared" si="99"/>
        <v>356095</v>
      </c>
      <c r="AD99" s="150">
        <f t="shared" si="99"/>
        <v>356095</v>
      </c>
      <c r="AE99" s="150">
        <f t="shared" si="99"/>
        <v>0</v>
      </c>
      <c r="AF99" s="150"/>
      <c r="AG99" s="150">
        <f>AG100+AG103+AG109+AG116</f>
        <v>0</v>
      </c>
      <c r="AH99" s="150">
        <f>AH100+AH103+AH109+AH116</f>
        <v>356095</v>
      </c>
      <c r="AI99" s="150"/>
      <c r="AJ99" s="150">
        <f aca="true" t="shared" si="100" ref="AJ99:AO99">AJ100+AJ103+AJ109+AJ116</f>
        <v>356095</v>
      </c>
      <c r="AK99" s="150">
        <f t="shared" si="100"/>
        <v>0</v>
      </c>
      <c r="AL99" s="150">
        <f t="shared" si="100"/>
        <v>0</v>
      </c>
      <c r="AM99" s="150">
        <f t="shared" si="100"/>
        <v>356095</v>
      </c>
      <c r="AN99" s="150">
        <f t="shared" si="100"/>
        <v>0</v>
      </c>
      <c r="AO99" s="150">
        <f t="shared" si="100"/>
        <v>356095</v>
      </c>
      <c r="AP99" s="150">
        <f>AP100+AP103+AP109+AP116+AP106+AP112+AP122</f>
        <v>-186970</v>
      </c>
      <c r="AQ99" s="150">
        <f>AQ100+AQ103+AQ109+AQ116+AQ106+AQ112+AQ122</f>
        <v>0</v>
      </c>
      <c r="AR99" s="150">
        <f>AR100+AR103+AR109+AR116+AR106+AR112+AR122</f>
        <v>169125</v>
      </c>
      <c r="AS99" s="150">
        <f>AS100+AS103+AS109+AS116+AS106+AS112+AS122</f>
        <v>0</v>
      </c>
      <c r="AT99" s="150">
        <f>AT100+AT103+AT109+AT116+AT106+AT112+AT122</f>
        <v>165329</v>
      </c>
      <c r="AU99" s="96"/>
      <c r="AV99" s="96"/>
      <c r="AW99" s="96"/>
      <c r="AX99" s="150">
        <f>AX100+AX103+AX109+AX116+AX106+AX112+AX122</f>
        <v>169125</v>
      </c>
      <c r="AY99" s="150">
        <f>AY100+AY103+AY109+AY116+AY106+AY112+AY122</f>
        <v>165329</v>
      </c>
      <c r="AZ99" s="97"/>
      <c r="BA99" s="97"/>
      <c r="BB99" s="150">
        <f aca="true" t="shared" si="101" ref="BB99:BO99">BB100+BB103+BB109+BB116+BB106+BB112+BB122</f>
        <v>169125</v>
      </c>
      <c r="BC99" s="150">
        <f t="shared" si="101"/>
        <v>165329</v>
      </c>
      <c r="BD99" s="150">
        <f t="shared" si="101"/>
        <v>0</v>
      </c>
      <c r="BE99" s="150">
        <f t="shared" si="101"/>
        <v>0</v>
      </c>
      <c r="BF99" s="150">
        <f t="shared" si="101"/>
        <v>169125</v>
      </c>
      <c r="BG99" s="150">
        <f t="shared" si="101"/>
        <v>165329</v>
      </c>
      <c r="BH99" s="150">
        <f t="shared" si="101"/>
        <v>0</v>
      </c>
      <c r="BI99" s="150">
        <f t="shared" si="101"/>
        <v>0</v>
      </c>
      <c r="BJ99" s="150">
        <f t="shared" si="101"/>
        <v>169125</v>
      </c>
      <c r="BK99" s="150">
        <f t="shared" si="101"/>
        <v>165329</v>
      </c>
      <c r="BL99" s="150">
        <f t="shared" si="101"/>
        <v>0</v>
      </c>
      <c r="BM99" s="150">
        <f t="shared" si="101"/>
        <v>0</v>
      </c>
      <c r="BN99" s="150">
        <f t="shared" si="101"/>
        <v>169125</v>
      </c>
      <c r="BO99" s="150">
        <f t="shared" si="101"/>
        <v>165329</v>
      </c>
      <c r="BP99" s="150">
        <f>BP100+BP103+BP109+BP116+BP106+BP112+BP122</f>
        <v>0</v>
      </c>
      <c r="BQ99" s="150">
        <f>BQ100+BQ103+BQ109+BQ116+BQ106+BQ112+BQ122</f>
        <v>0</v>
      </c>
      <c r="BR99" s="150">
        <f>BR100+BR103+BR109+BR116+BR106+BR112+BR122</f>
        <v>169125</v>
      </c>
      <c r="BS99" s="150"/>
      <c r="BT99" s="150">
        <f>BT100+BT103+BT109+BT116+BT106+BT112+BT122</f>
        <v>165329</v>
      </c>
      <c r="BU99" s="150">
        <f>BU100+BU103+BU109+BU116+BU106+BU112+BU122</f>
        <v>0</v>
      </c>
      <c r="BV99" s="150">
        <f>BV100+BV103+BV109+BV116+BV106+BV112+BV122</f>
        <v>0</v>
      </c>
      <c r="BW99" s="150">
        <f>BW100+BW103+BW109+BW116+BW106+BW112+BW122</f>
        <v>169125</v>
      </c>
      <c r="BX99" s="150"/>
      <c r="BY99" s="150">
        <f>BY100+BY103+BY109+BY116+BY106+BY112+BY122</f>
        <v>165329</v>
      </c>
    </row>
    <row r="100" spans="1:77" s="2" customFormat="1" ht="131.25">
      <c r="A100" s="98"/>
      <c r="B100" s="99" t="s">
        <v>33</v>
      </c>
      <c r="C100" s="100" t="s">
        <v>28</v>
      </c>
      <c r="D100" s="100" t="s">
        <v>31</v>
      </c>
      <c r="E100" s="101"/>
      <c r="F100" s="100"/>
      <c r="G100" s="117">
        <f aca="true" t="shared" si="102" ref="G100:W101">G101</f>
        <v>6211</v>
      </c>
      <c r="H100" s="117">
        <f t="shared" si="102"/>
        <v>6211</v>
      </c>
      <c r="I100" s="117">
        <f t="shared" si="102"/>
        <v>0</v>
      </c>
      <c r="J100" s="117">
        <f t="shared" si="102"/>
        <v>6170</v>
      </c>
      <c r="K100" s="117">
        <f t="shared" si="102"/>
        <v>12381</v>
      </c>
      <c r="L100" s="117">
        <f t="shared" si="102"/>
        <v>0</v>
      </c>
      <c r="M100" s="117"/>
      <c r="N100" s="117">
        <f t="shared" si="102"/>
        <v>13260</v>
      </c>
      <c r="O100" s="117">
        <f t="shared" si="102"/>
        <v>0</v>
      </c>
      <c r="P100" s="117">
        <f t="shared" si="102"/>
        <v>0</v>
      </c>
      <c r="Q100" s="117">
        <f t="shared" si="102"/>
        <v>13260</v>
      </c>
      <c r="R100" s="117">
        <f t="shared" si="102"/>
        <v>0</v>
      </c>
      <c r="S100" s="117">
        <f t="shared" si="102"/>
        <v>-7510</v>
      </c>
      <c r="T100" s="117">
        <f t="shared" si="102"/>
        <v>5750</v>
      </c>
      <c r="U100" s="117">
        <f t="shared" si="102"/>
        <v>0</v>
      </c>
      <c r="V100" s="117">
        <f t="shared" si="102"/>
        <v>5750</v>
      </c>
      <c r="W100" s="117">
        <f t="shared" si="102"/>
        <v>0</v>
      </c>
      <c r="X100" s="117">
        <f aca="true" t="shared" si="103" ref="W100:AM101">X101</f>
        <v>0</v>
      </c>
      <c r="Y100" s="117">
        <f t="shared" si="103"/>
        <v>5750</v>
      </c>
      <c r="Z100" s="117">
        <f t="shared" si="103"/>
        <v>5750</v>
      </c>
      <c r="AA100" s="117">
        <f t="shared" si="103"/>
        <v>0</v>
      </c>
      <c r="AB100" s="117">
        <f t="shared" si="103"/>
        <v>0</v>
      </c>
      <c r="AC100" s="117">
        <f t="shared" si="103"/>
        <v>5750</v>
      </c>
      <c r="AD100" s="117">
        <f t="shared" si="103"/>
        <v>5750</v>
      </c>
      <c r="AE100" s="117">
        <f t="shared" si="103"/>
        <v>0</v>
      </c>
      <c r="AF100" s="117"/>
      <c r="AG100" s="117">
        <f t="shared" si="103"/>
        <v>0</v>
      </c>
      <c r="AH100" s="117">
        <f t="shared" si="103"/>
        <v>5750</v>
      </c>
      <c r="AI100" s="117"/>
      <c r="AJ100" s="117">
        <f t="shared" si="103"/>
        <v>5750</v>
      </c>
      <c r="AK100" s="117">
        <f t="shared" si="103"/>
        <v>0</v>
      </c>
      <c r="AL100" s="117">
        <f t="shared" si="103"/>
        <v>0</v>
      </c>
      <c r="AM100" s="117">
        <f t="shared" si="103"/>
        <v>5750</v>
      </c>
      <c r="AN100" s="117">
        <f aca="true" t="shared" si="104" ref="AK100:AT101">AN101</f>
        <v>0</v>
      </c>
      <c r="AO100" s="117">
        <f t="shared" si="104"/>
        <v>5750</v>
      </c>
      <c r="AP100" s="117">
        <f t="shared" si="104"/>
        <v>1143</v>
      </c>
      <c r="AQ100" s="117">
        <f t="shared" si="104"/>
        <v>0</v>
      </c>
      <c r="AR100" s="117">
        <f t="shared" si="104"/>
        <v>6893</v>
      </c>
      <c r="AS100" s="117">
        <f t="shared" si="104"/>
        <v>0</v>
      </c>
      <c r="AT100" s="117">
        <f t="shared" si="104"/>
        <v>6893</v>
      </c>
      <c r="AU100" s="96"/>
      <c r="AV100" s="96"/>
      <c r="AW100" s="96"/>
      <c r="AX100" s="117">
        <f>AX101</f>
        <v>6893</v>
      </c>
      <c r="AY100" s="117">
        <f>AY101</f>
        <v>6893</v>
      </c>
      <c r="AZ100" s="97"/>
      <c r="BA100" s="97"/>
      <c r="BB100" s="117">
        <f>BB101</f>
        <v>6893</v>
      </c>
      <c r="BC100" s="117">
        <f>BC101</f>
        <v>6893</v>
      </c>
      <c r="BD100" s="117">
        <f aca="true" t="shared" si="105" ref="BD100:BW101">BD101</f>
        <v>0</v>
      </c>
      <c r="BE100" s="117">
        <f t="shared" si="105"/>
        <v>0</v>
      </c>
      <c r="BF100" s="117">
        <f t="shared" si="105"/>
        <v>6893</v>
      </c>
      <c r="BG100" s="117">
        <f t="shared" si="105"/>
        <v>6893</v>
      </c>
      <c r="BH100" s="117">
        <f t="shared" si="105"/>
        <v>0</v>
      </c>
      <c r="BI100" s="117">
        <f t="shared" si="105"/>
        <v>0</v>
      </c>
      <c r="BJ100" s="117">
        <f t="shared" si="105"/>
        <v>6893</v>
      </c>
      <c r="BK100" s="117">
        <f t="shared" si="105"/>
        <v>6893</v>
      </c>
      <c r="BL100" s="117">
        <f t="shared" si="105"/>
        <v>0</v>
      </c>
      <c r="BM100" s="117">
        <f t="shared" si="105"/>
        <v>0</v>
      </c>
      <c r="BN100" s="117">
        <f t="shared" si="105"/>
        <v>6893</v>
      </c>
      <c r="BO100" s="117">
        <f t="shared" si="105"/>
        <v>6893</v>
      </c>
      <c r="BP100" s="117">
        <f t="shared" si="105"/>
        <v>0</v>
      </c>
      <c r="BQ100" s="117">
        <f t="shared" si="105"/>
        <v>0</v>
      </c>
      <c r="BR100" s="117">
        <f t="shared" si="105"/>
        <v>6893</v>
      </c>
      <c r="BS100" s="117"/>
      <c r="BT100" s="117">
        <f t="shared" si="105"/>
        <v>6893</v>
      </c>
      <c r="BU100" s="117">
        <f t="shared" si="105"/>
        <v>0</v>
      </c>
      <c r="BV100" s="117">
        <f>BV101</f>
        <v>0</v>
      </c>
      <c r="BW100" s="117">
        <f t="shared" si="105"/>
        <v>6893</v>
      </c>
      <c r="BX100" s="117"/>
      <c r="BY100" s="117">
        <f aca="true" t="shared" si="106" ref="BW100:BY101">BY101</f>
        <v>6893</v>
      </c>
    </row>
    <row r="101" spans="1:77" ht="82.5">
      <c r="A101" s="104"/>
      <c r="B101" s="105" t="s">
        <v>32</v>
      </c>
      <c r="C101" s="106" t="s">
        <v>28</v>
      </c>
      <c r="D101" s="106" t="s">
        <v>31</v>
      </c>
      <c r="E101" s="111" t="s">
        <v>110</v>
      </c>
      <c r="F101" s="106"/>
      <c r="G101" s="112">
        <f t="shared" si="102"/>
        <v>6211</v>
      </c>
      <c r="H101" s="112">
        <f t="shared" si="102"/>
        <v>6211</v>
      </c>
      <c r="I101" s="112">
        <f t="shared" si="102"/>
        <v>0</v>
      </c>
      <c r="J101" s="112">
        <f t="shared" si="102"/>
        <v>6170</v>
      </c>
      <c r="K101" s="112">
        <f t="shared" si="102"/>
        <v>12381</v>
      </c>
      <c r="L101" s="112">
        <f t="shared" si="102"/>
        <v>0</v>
      </c>
      <c r="M101" s="112"/>
      <c r="N101" s="112">
        <f t="shared" si="102"/>
        <v>13260</v>
      </c>
      <c r="O101" s="112">
        <f t="shared" si="102"/>
        <v>0</v>
      </c>
      <c r="P101" s="112">
        <f t="shared" si="102"/>
        <v>0</v>
      </c>
      <c r="Q101" s="112">
        <f t="shared" si="102"/>
        <v>13260</v>
      </c>
      <c r="R101" s="112">
        <f t="shared" si="102"/>
        <v>0</v>
      </c>
      <c r="S101" s="112">
        <f>S102</f>
        <v>-7510</v>
      </c>
      <c r="T101" s="112">
        <f t="shared" si="102"/>
        <v>5750</v>
      </c>
      <c r="U101" s="112">
        <f t="shared" si="102"/>
        <v>0</v>
      </c>
      <c r="V101" s="112">
        <f t="shared" si="102"/>
        <v>5750</v>
      </c>
      <c r="W101" s="112">
        <f t="shared" si="103"/>
        <v>0</v>
      </c>
      <c r="X101" s="112">
        <f t="shared" si="103"/>
        <v>0</v>
      </c>
      <c r="Y101" s="112">
        <f t="shared" si="103"/>
        <v>5750</v>
      </c>
      <c r="Z101" s="112">
        <f t="shared" si="103"/>
        <v>5750</v>
      </c>
      <c r="AA101" s="112">
        <f t="shared" si="103"/>
        <v>0</v>
      </c>
      <c r="AB101" s="112">
        <f t="shared" si="103"/>
        <v>0</v>
      </c>
      <c r="AC101" s="112">
        <f t="shared" si="103"/>
        <v>5750</v>
      </c>
      <c r="AD101" s="112">
        <f t="shared" si="103"/>
        <v>5750</v>
      </c>
      <c r="AE101" s="112">
        <f t="shared" si="103"/>
        <v>0</v>
      </c>
      <c r="AF101" s="112"/>
      <c r="AG101" s="112">
        <f t="shared" si="103"/>
        <v>0</v>
      </c>
      <c r="AH101" s="112">
        <f t="shared" si="103"/>
        <v>5750</v>
      </c>
      <c r="AI101" s="112"/>
      <c r="AJ101" s="112">
        <f t="shared" si="103"/>
        <v>5750</v>
      </c>
      <c r="AK101" s="112">
        <f t="shared" si="104"/>
        <v>0</v>
      </c>
      <c r="AL101" s="112">
        <f t="shared" si="104"/>
        <v>0</v>
      </c>
      <c r="AM101" s="112">
        <f t="shared" si="104"/>
        <v>5750</v>
      </c>
      <c r="AN101" s="112">
        <f t="shared" si="104"/>
        <v>0</v>
      </c>
      <c r="AO101" s="112">
        <f t="shared" si="104"/>
        <v>5750</v>
      </c>
      <c r="AP101" s="112">
        <f t="shared" si="104"/>
        <v>1143</v>
      </c>
      <c r="AQ101" s="112">
        <f t="shared" si="104"/>
        <v>0</v>
      </c>
      <c r="AR101" s="112">
        <f t="shared" si="104"/>
        <v>6893</v>
      </c>
      <c r="AS101" s="112">
        <f t="shared" si="104"/>
        <v>0</v>
      </c>
      <c r="AT101" s="112">
        <f t="shared" si="104"/>
        <v>6893</v>
      </c>
      <c r="AU101" s="96"/>
      <c r="AV101" s="96"/>
      <c r="AW101" s="96"/>
      <c r="AX101" s="112">
        <f>AX102</f>
        <v>6893</v>
      </c>
      <c r="AY101" s="112">
        <f>AY102</f>
        <v>6893</v>
      </c>
      <c r="AZ101" s="97"/>
      <c r="BA101" s="97"/>
      <c r="BB101" s="112">
        <f>BB102</f>
        <v>6893</v>
      </c>
      <c r="BC101" s="112">
        <f>BC102</f>
        <v>6893</v>
      </c>
      <c r="BD101" s="112">
        <f t="shared" si="105"/>
        <v>0</v>
      </c>
      <c r="BE101" s="112">
        <f t="shared" si="105"/>
        <v>0</v>
      </c>
      <c r="BF101" s="112">
        <f t="shared" si="105"/>
        <v>6893</v>
      </c>
      <c r="BG101" s="112">
        <f t="shared" si="105"/>
        <v>6893</v>
      </c>
      <c r="BH101" s="112">
        <f t="shared" si="105"/>
        <v>0</v>
      </c>
      <c r="BI101" s="112">
        <f t="shared" si="105"/>
        <v>0</v>
      </c>
      <c r="BJ101" s="112">
        <f t="shared" si="105"/>
        <v>6893</v>
      </c>
      <c r="BK101" s="112">
        <f t="shared" si="105"/>
        <v>6893</v>
      </c>
      <c r="BL101" s="112">
        <f t="shared" si="105"/>
        <v>0</v>
      </c>
      <c r="BM101" s="112">
        <f t="shared" si="105"/>
        <v>0</v>
      </c>
      <c r="BN101" s="112">
        <f t="shared" si="105"/>
        <v>6893</v>
      </c>
      <c r="BO101" s="112">
        <f t="shared" si="105"/>
        <v>6893</v>
      </c>
      <c r="BP101" s="112">
        <f t="shared" si="105"/>
        <v>0</v>
      </c>
      <c r="BQ101" s="112">
        <f t="shared" si="105"/>
        <v>0</v>
      </c>
      <c r="BR101" s="112">
        <f t="shared" si="105"/>
        <v>6893</v>
      </c>
      <c r="BS101" s="112"/>
      <c r="BT101" s="112">
        <f t="shared" si="105"/>
        <v>6893</v>
      </c>
      <c r="BU101" s="112">
        <f>BU102</f>
        <v>0</v>
      </c>
      <c r="BV101" s="112">
        <f>BV102</f>
        <v>0</v>
      </c>
      <c r="BW101" s="112">
        <f t="shared" si="106"/>
        <v>6893</v>
      </c>
      <c r="BX101" s="112"/>
      <c r="BY101" s="112">
        <f t="shared" si="106"/>
        <v>6893</v>
      </c>
    </row>
    <row r="102" spans="1:77" ht="33">
      <c r="A102" s="110"/>
      <c r="B102" s="105" t="s">
        <v>35</v>
      </c>
      <c r="C102" s="106" t="s">
        <v>28</v>
      </c>
      <c r="D102" s="106" t="s">
        <v>31</v>
      </c>
      <c r="E102" s="111" t="s">
        <v>110</v>
      </c>
      <c r="F102" s="106" t="s">
        <v>36</v>
      </c>
      <c r="G102" s="112">
        <f>H102+I102</f>
        <v>6211</v>
      </c>
      <c r="H102" s="112">
        <f>57869-51658</f>
        <v>6211</v>
      </c>
      <c r="I102" s="112"/>
      <c r="J102" s="112">
        <f>K102-G102</f>
        <v>6170</v>
      </c>
      <c r="K102" s="112">
        <v>12381</v>
      </c>
      <c r="L102" s="112"/>
      <c r="M102" s="112"/>
      <c r="N102" s="112">
        <v>13260</v>
      </c>
      <c r="O102" s="109"/>
      <c r="P102" s="112"/>
      <c r="Q102" s="112">
        <f>P102+N102</f>
        <v>13260</v>
      </c>
      <c r="R102" s="112">
        <f>O102</f>
        <v>0</v>
      </c>
      <c r="S102" s="112">
        <f>T102-Q102</f>
        <v>-7510</v>
      </c>
      <c r="T102" s="112">
        <v>5750</v>
      </c>
      <c r="U102" s="112">
        <f>R102</f>
        <v>0</v>
      </c>
      <c r="V102" s="112">
        <v>5750</v>
      </c>
      <c r="W102" s="112"/>
      <c r="X102" s="112"/>
      <c r="Y102" s="112">
        <f>W102+T102</f>
        <v>5750</v>
      </c>
      <c r="Z102" s="112">
        <f>X102+V102</f>
        <v>5750</v>
      </c>
      <c r="AA102" s="112"/>
      <c r="AB102" s="112"/>
      <c r="AC102" s="112">
        <f>AA102+Y102</f>
        <v>5750</v>
      </c>
      <c r="AD102" s="112">
        <f>AB102+Z102</f>
        <v>5750</v>
      </c>
      <c r="AE102" s="112"/>
      <c r="AF102" s="112"/>
      <c r="AG102" s="112"/>
      <c r="AH102" s="112">
        <f>AE102+AC102</f>
        <v>5750</v>
      </c>
      <c r="AI102" s="112"/>
      <c r="AJ102" s="112">
        <f>AG102+AD102</f>
        <v>5750</v>
      </c>
      <c r="AK102" s="113"/>
      <c r="AL102" s="113"/>
      <c r="AM102" s="112">
        <f>AK102+AH102</f>
        <v>5750</v>
      </c>
      <c r="AN102" s="112">
        <f>AI102</f>
        <v>0</v>
      </c>
      <c r="AO102" s="112">
        <f>AJ102</f>
        <v>5750</v>
      </c>
      <c r="AP102" s="112">
        <f>AR102-AO102</f>
        <v>1143</v>
      </c>
      <c r="AQ102" s="112"/>
      <c r="AR102" s="112">
        <v>6893</v>
      </c>
      <c r="AS102" s="112"/>
      <c r="AT102" s="112">
        <v>6893</v>
      </c>
      <c r="AU102" s="96"/>
      <c r="AV102" s="96"/>
      <c r="AW102" s="96"/>
      <c r="AX102" s="112">
        <v>6893</v>
      </c>
      <c r="AY102" s="112">
        <v>6893</v>
      </c>
      <c r="AZ102" s="97"/>
      <c r="BA102" s="97"/>
      <c r="BB102" s="112">
        <v>6893</v>
      </c>
      <c r="BC102" s="112">
        <v>6893</v>
      </c>
      <c r="BD102" s="114"/>
      <c r="BE102" s="115"/>
      <c r="BF102" s="97">
        <f>BD102+BB102</f>
        <v>6893</v>
      </c>
      <c r="BG102" s="97">
        <f>BE102+BC102</f>
        <v>6893</v>
      </c>
      <c r="BH102" s="114"/>
      <c r="BI102" s="115"/>
      <c r="BJ102" s="97">
        <f>BH102+BF102</f>
        <v>6893</v>
      </c>
      <c r="BK102" s="97">
        <f>BI102+BG102</f>
        <v>6893</v>
      </c>
      <c r="BL102" s="114"/>
      <c r="BM102" s="115"/>
      <c r="BN102" s="97">
        <f>BL102+BJ102</f>
        <v>6893</v>
      </c>
      <c r="BO102" s="97">
        <f>BM102+BK102</f>
        <v>6893</v>
      </c>
      <c r="BP102" s="116"/>
      <c r="BQ102" s="116"/>
      <c r="BR102" s="108">
        <f>BN102+BP102</f>
        <v>6893</v>
      </c>
      <c r="BS102" s="108"/>
      <c r="BT102" s="108">
        <f>BO102+BQ102</f>
        <v>6893</v>
      </c>
      <c r="BU102" s="116"/>
      <c r="BV102" s="116"/>
      <c r="BW102" s="108">
        <f>BR102+BU102</f>
        <v>6893</v>
      </c>
      <c r="BX102" s="108"/>
      <c r="BY102" s="108">
        <f>BT102+BV102</f>
        <v>6893</v>
      </c>
    </row>
    <row r="103" spans="1:77" s="2" customFormat="1" ht="37.5" hidden="1">
      <c r="A103" s="131"/>
      <c r="B103" s="99" t="s">
        <v>9</v>
      </c>
      <c r="C103" s="100" t="s">
        <v>28</v>
      </c>
      <c r="D103" s="100" t="s">
        <v>47</v>
      </c>
      <c r="E103" s="101"/>
      <c r="F103" s="100"/>
      <c r="G103" s="117">
        <f aca="true" t="shared" si="107" ref="G103:W104">G104</f>
        <v>142800</v>
      </c>
      <c r="H103" s="117">
        <f t="shared" si="107"/>
        <v>142800</v>
      </c>
      <c r="I103" s="117">
        <f t="shared" si="107"/>
        <v>0</v>
      </c>
      <c r="J103" s="117">
        <f t="shared" si="107"/>
        <v>-55429</v>
      </c>
      <c r="K103" s="117">
        <f t="shared" si="107"/>
        <v>87371</v>
      </c>
      <c r="L103" s="117">
        <f t="shared" si="107"/>
        <v>0</v>
      </c>
      <c r="M103" s="117"/>
      <c r="N103" s="117">
        <f t="shared" si="107"/>
        <v>127152</v>
      </c>
      <c r="O103" s="117">
        <f t="shared" si="107"/>
        <v>0</v>
      </c>
      <c r="P103" s="117">
        <f t="shared" si="107"/>
        <v>0</v>
      </c>
      <c r="Q103" s="117">
        <f t="shared" si="107"/>
        <v>127152</v>
      </c>
      <c r="R103" s="117">
        <f t="shared" si="107"/>
        <v>0</v>
      </c>
      <c r="S103" s="117">
        <f t="shared" si="107"/>
        <v>-42490</v>
      </c>
      <c r="T103" s="117">
        <f t="shared" si="107"/>
        <v>84662</v>
      </c>
      <c r="U103" s="117">
        <f t="shared" si="107"/>
        <v>0</v>
      </c>
      <c r="V103" s="117">
        <f t="shared" si="107"/>
        <v>84662</v>
      </c>
      <c r="W103" s="117">
        <f t="shared" si="107"/>
        <v>0</v>
      </c>
      <c r="X103" s="117">
        <f aca="true" t="shared" si="108" ref="W103:AM104">X104</f>
        <v>0</v>
      </c>
      <c r="Y103" s="117">
        <f t="shared" si="108"/>
        <v>84662</v>
      </c>
      <c r="Z103" s="117">
        <f t="shared" si="108"/>
        <v>84662</v>
      </c>
      <c r="AA103" s="117">
        <f t="shared" si="108"/>
        <v>0</v>
      </c>
      <c r="AB103" s="117">
        <f t="shared" si="108"/>
        <v>0</v>
      </c>
      <c r="AC103" s="117">
        <f t="shared" si="108"/>
        <v>84662</v>
      </c>
      <c r="AD103" s="117">
        <f t="shared" si="108"/>
        <v>84662</v>
      </c>
      <c r="AE103" s="117">
        <f t="shared" si="108"/>
        <v>0</v>
      </c>
      <c r="AF103" s="117"/>
      <c r="AG103" s="117">
        <f t="shared" si="108"/>
        <v>0</v>
      </c>
      <c r="AH103" s="117">
        <f t="shared" si="108"/>
        <v>84662</v>
      </c>
      <c r="AI103" s="117"/>
      <c r="AJ103" s="117">
        <f t="shared" si="108"/>
        <v>84662</v>
      </c>
      <c r="AK103" s="117">
        <f t="shared" si="108"/>
        <v>0</v>
      </c>
      <c r="AL103" s="117">
        <f t="shared" si="108"/>
        <v>0</v>
      </c>
      <c r="AM103" s="117">
        <f t="shared" si="108"/>
        <v>84662</v>
      </c>
      <c r="AN103" s="117">
        <f aca="true" t="shared" si="109" ref="AK103:AT104">AN104</f>
        <v>0</v>
      </c>
      <c r="AO103" s="117">
        <f t="shared" si="109"/>
        <v>84662</v>
      </c>
      <c r="AP103" s="117">
        <f t="shared" si="109"/>
        <v>-84662</v>
      </c>
      <c r="AQ103" s="117">
        <f t="shared" si="109"/>
        <v>0</v>
      </c>
      <c r="AR103" s="117">
        <f t="shared" si="109"/>
        <v>0</v>
      </c>
      <c r="AS103" s="117">
        <f t="shared" si="109"/>
        <v>0</v>
      </c>
      <c r="AT103" s="117">
        <f t="shared" si="109"/>
        <v>0</v>
      </c>
      <c r="AU103" s="96"/>
      <c r="AV103" s="96"/>
      <c r="AW103" s="96"/>
      <c r="AX103" s="117">
        <f>AX104</f>
        <v>0</v>
      </c>
      <c r="AY103" s="117">
        <f>AY104</f>
        <v>0</v>
      </c>
      <c r="AZ103" s="97"/>
      <c r="BA103" s="97"/>
      <c r="BB103" s="117">
        <f>BB104</f>
        <v>0</v>
      </c>
      <c r="BC103" s="117">
        <f>BC104</f>
        <v>0</v>
      </c>
      <c r="BD103" s="138"/>
      <c r="BE103" s="139"/>
      <c r="BF103" s="138"/>
      <c r="BG103" s="138"/>
      <c r="BH103" s="138"/>
      <c r="BI103" s="139"/>
      <c r="BJ103" s="138"/>
      <c r="BK103" s="138"/>
      <c r="BL103" s="138"/>
      <c r="BM103" s="139"/>
      <c r="BN103" s="138"/>
      <c r="BO103" s="138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</row>
    <row r="104" spans="1:77" ht="33" hidden="1">
      <c r="A104" s="110"/>
      <c r="B104" s="105" t="s">
        <v>10</v>
      </c>
      <c r="C104" s="106" t="s">
        <v>28</v>
      </c>
      <c r="D104" s="106" t="s">
        <v>47</v>
      </c>
      <c r="E104" s="111" t="s">
        <v>133</v>
      </c>
      <c r="F104" s="106"/>
      <c r="G104" s="112">
        <f t="shared" si="107"/>
        <v>142800</v>
      </c>
      <c r="H104" s="112">
        <f t="shared" si="107"/>
        <v>142800</v>
      </c>
      <c r="I104" s="112">
        <f t="shared" si="107"/>
        <v>0</v>
      </c>
      <c r="J104" s="112">
        <f t="shared" si="107"/>
        <v>-55429</v>
      </c>
      <c r="K104" s="112">
        <f t="shared" si="107"/>
        <v>87371</v>
      </c>
      <c r="L104" s="112">
        <f t="shared" si="107"/>
        <v>0</v>
      </c>
      <c r="M104" s="112"/>
      <c r="N104" s="112">
        <f t="shared" si="107"/>
        <v>127152</v>
      </c>
      <c r="O104" s="112">
        <f t="shared" si="107"/>
        <v>0</v>
      </c>
      <c r="P104" s="112">
        <f t="shared" si="107"/>
        <v>0</v>
      </c>
      <c r="Q104" s="112">
        <f t="shared" si="107"/>
        <v>127152</v>
      </c>
      <c r="R104" s="112">
        <f t="shared" si="107"/>
        <v>0</v>
      </c>
      <c r="S104" s="112">
        <f t="shared" si="107"/>
        <v>-42490</v>
      </c>
      <c r="T104" s="112">
        <f t="shared" si="107"/>
        <v>84662</v>
      </c>
      <c r="U104" s="112">
        <f t="shared" si="107"/>
        <v>0</v>
      </c>
      <c r="V104" s="112">
        <f t="shared" si="107"/>
        <v>84662</v>
      </c>
      <c r="W104" s="112">
        <f t="shared" si="108"/>
        <v>0</v>
      </c>
      <c r="X104" s="112">
        <f t="shared" si="108"/>
        <v>0</v>
      </c>
      <c r="Y104" s="112">
        <f t="shared" si="108"/>
        <v>84662</v>
      </c>
      <c r="Z104" s="112">
        <f t="shared" si="108"/>
        <v>84662</v>
      </c>
      <c r="AA104" s="112">
        <f t="shared" si="108"/>
        <v>0</v>
      </c>
      <c r="AB104" s="112">
        <f t="shared" si="108"/>
        <v>0</v>
      </c>
      <c r="AC104" s="112">
        <f t="shared" si="108"/>
        <v>84662</v>
      </c>
      <c r="AD104" s="112">
        <f t="shared" si="108"/>
        <v>84662</v>
      </c>
      <c r="AE104" s="112">
        <f t="shared" si="108"/>
        <v>0</v>
      </c>
      <c r="AF104" s="112"/>
      <c r="AG104" s="112">
        <f t="shared" si="108"/>
        <v>0</v>
      </c>
      <c r="AH104" s="112">
        <f t="shared" si="108"/>
        <v>84662</v>
      </c>
      <c r="AI104" s="112"/>
      <c r="AJ104" s="112">
        <f t="shared" si="108"/>
        <v>84662</v>
      </c>
      <c r="AK104" s="112">
        <f t="shared" si="109"/>
        <v>0</v>
      </c>
      <c r="AL104" s="112">
        <f t="shared" si="109"/>
        <v>0</v>
      </c>
      <c r="AM104" s="112">
        <f t="shared" si="109"/>
        <v>84662</v>
      </c>
      <c r="AN104" s="112">
        <f t="shared" si="109"/>
        <v>0</v>
      </c>
      <c r="AO104" s="112">
        <f t="shared" si="109"/>
        <v>84662</v>
      </c>
      <c r="AP104" s="112">
        <f t="shared" si="109"/>
        <v>-84662</v>
      </c>
      <c r="AQ104" s="112">
        <f t="shared" si="109"/>
        <v>0</v>
      </c>
      <c r="AR104" s="112">
        <f t="shared" si="109"/>
        <v>0</v>
      </c>
      <c r="AS104" s="112">
        <f t="shared" si="109"/>
        <v>0</v>
      </c>
      <c r="AT104" s="112">
        <f t="shared" si="109"/>
        <v>0</v>
      </c>
      <c r="AU104" s="96"/>
      <c r="AV104" s="96"/>
      <c r="AW104" s="96"/>
      <c r="AX104" s="112">
        <f>AX105</f>
        <v>0</v>
      </c>
      <c r="AY104" s="112">
        <f>AY105</f>
        <v>0</v>
      </c>
      <c r="AZ104" s="97"/>
      <c r="BA104" s="97"/>
      <c r="BB104" s="112">
        <f>BB105</f>
        <v>0</v>
      </c>
      <c r="BC104" s="112">
        <f>BC105</f>
        <v>0</v>
      </c>
      <c r="BD104" s="114"/>
      <c r="BE104" s="115"/>
      <c r="BF104" s="114"/>
      <c r="BG104" s="114"/>
      <c r="BH104" s="114"/>
      <c r="BI104" s="115"/>
      <c r="BJ104" s="114"/>
      <c r="BK104" s="114"/>
      <c r="BL104" s="114"/>
      <c r="BM104" s="115"/>
      <c r="BN104" s="114"/>
      <c r="BO104" s="114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</row>
    <row r="105" spans="1:77" ht="16.5" hidden="1">
      <c r="A105" s="110"/>
      <c r="B105" s="105" t="s">
        <v>48</v>
      </c>
      <c r="C105" s="106" t="s">
        <v>28</v>
      </c>
      <c r="D105" s="106" t="s">
        <v>47</v>
      </c>
      <c r="E105" s="111" t="s">
        <v>133</v>
      </c>
      <c r="F105" s="106" t="s">
        <v>4</v>
      </c>
      <c r="G105" s="112">
        <f>H105+I105</f>
        <v>142800</v>
      </c>
      <c r="H105" s="112">
        <v>142800</v>
      </c>
      <c r="I105" s="112"/>
      <c r="J105" s="112">
        <f>K105-G105</f>
        <v>-55429</v>
      </c>
      <c r="K105" s="112">
        <v>87371</v>
      </c>
      <c r="L105" s="112"/>
      <c r="M105" s="112"/>
      <c r="N105" s="112">
        <v>127152</v>
      </c>
      <c r="O105" s="109"/>
      <c r="P105" s="112"/>
      <c r="Q105" s="112">
        <f>P105+N105</f>
        <v>127152</v>
      </c>
      <c r="R105" s="112">
        <f>O105</f>
        <v>0</v>
      </c>
      <c r="S105" s="112">
        <f>T105-Q105</f>
        <v>-42490</v>
      </c>
      <c r="T105" s="112">
        <v>84662</v>
      </c>
      <c r="U105" s="112">
        <f>R105</f>
        <v>0</v>
      </c>
      <c r="V105" s="112">
        <v>84662</v>
      </c>
      <c r="W105" s="112"/>
      <c r="X105" s="112"/>
      <c r="Y105" s="112">
        <f>W105+T105</f>
        <v>84662</v>
      </c>
      <c r="Z105" s="112">
        <f>X105+V105</f>
        <v>84662</v>
      </c>
      <c r="AA105" s="112"/>
      <c r="AB105" s="112"/>
      <c r="AC105" s="112">
        <f>AA105+Y105</f>
        <v>84662</v>
      </c>
      <c r="AD105" s="112">
        <f>AB105+Z105</f>
        <v>84662</v>
      </c>
      <c r="AE105" s="112"/>
      <c r="AF105" s="112"/>
      <c r="AG105" s="112"/>
      <c r="AH105" s="112">
        <f>AE105+AC105</f>
        <v>84662</v>
      </c>
      <c r="AI105" s="112"/>
      <c r="AJ105" s="112">
        <f>AG105+AD105</f>
        <v>84662</v>
      </c>
      <c r="AK105" s="113"/>
      <c r="AL105" s="113"/>
      <c r="AM105" s="112">
        <f>AK105+AH105</f>
        <v>84662</v>
      </c>
      <c r="AN105" s="112">
        <f>AI105</f>
        <v>0</v>
      </c>
      <c r="AO105" s="112">
        <f>AJ105</f>
        <v>84662</v>
      </c>
      <c r="AP105" s="112">
        <f>AR105-AO105</f>
        <v>-84662</v>
      </c>
      <c r="AQ105" s="112"/>
      <c r="AR105" s="112"/>
      <c r="AS105" s="112"/>
      <c r="AT105" s="112"/>
      <c r="AU105" s="96"/>
      <c r="AV105" s="96"/>
      <c r="AW105" s="96"/>
      <c r="AX105" s="112"/>
      <c r="AY105" s="112"/>
      <c r="AZ105" s="97"/>
      <c r="BA105" s="97"/>
      <c r="BB105" s="112"/>
      <c r="BC105" s="112"/>
      <c r="BD105" s="114"/>
      <c r="BE105" s="115"/>
      <c r="BF105" s="114"/>
      <c r="BG105" s="114"/>
      <c r="BH105" s="114"/>
      <c r="BI105" s="115"/>
      <c r="BJ105" s="114"/>
      <c r="BK105" s="114"/>
      <c r="BL105" s="114"/>
      <c r="BM105" s="115"/>
      <c r="BN105" s="114"/>
      <c r="BO105" s="114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</row>
    <row r="106" spans="1:77" ht="18.75">
      <c r="A106" s="110"/>
      <c r="B106" s="99" t="s">
        <v>11</v>
      </c>
      <c r="C106" s="100" t="s">
        <v>28</v>
      </c>
      <c r="D106" s="100" t="s">
        <v>47</v>
      </c>
      <c r="E106" s="101"/>
      <c r="F106" s="100"/>
      <c r="G106" s="112"/>
      <c r="H106" s="112"/>
      <c r="I106" s="112"/>
      <c r="J106" s="112"/>
      <c r="K106" s="112"/>
      <c r="L106" s="112"/>
      <c r="M106" s="112"/>
      <c r="N106" s="112"/>
      <c r="O106" s="109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3"/>
      <c r="AL106" s="113"/>
      <c r="AM106" s="112"/>
      <c r="AN106" s="112"/>
      <c r="AO106" s="112"/>
      <c r="AP106" s="117">
        <f>AP107</f>
        <v>5927</v>
      </c>
      <c r="AQ106" s="117">
        <f aca="true" t="shared" si="110" ref="AQ106:AT107">AQ107</f>
        <v>0</v>
      </c>
      <c r="AR106" s="117">
        <f t="shared" si="110"/>
        <v>5927</v>
      </c>
      <c r="AS106" s="117">
        <f t="shared" si="110"/>
        <v>0</v>
      </c>
      <c r="AT106" s="117">
        <f t="shared" si="110"/>
        <v>5927</v>
      </c>
      <c r="AU106" s="96"/>
      <c r="AV106" s="96"/>
      <c r="AW106" s="96"/>
      <c r="AX106" s="117">
        <f>AX107</f>
        <v>5927</v>
      </c>
      <c r="AY106" s="117">
        <f>AY107</f>
        <v>5927</v>
      </c>
      <c r="AZ106" s="97"/>
      <c r="BA106" s="97"/>
      <c r="BB106" s="117">
        <f>BB107</f>
        <v>5927</v>
      </c>
      <c r="BC106" s="117">
        <f>BC107</f>
        <v>5927</v>
      </c>
      <c r="BD106" s="117">
        <f aca="true" t="shared" si="111" ref="BD106:BW107">BD107</f>
        <v>0</v>
      </c>
      <c r="BE106" s="117">
        <f t="shared" si="111"/>
        <v>0</v>
      </c>
      <c r="BF106" s="117">
        <f t="shared" si="111"/>
        <v>5927</v>
      </c>
      <c r="BG106" s="117">
        <f t="shared" si="111"/>
        <v>5927</v>
      </c>
      <c r="BH106" s="117">
        <f t="shared" si="111"/>
        <v>0</v>
      </c>
      <c r="BI106" s="117">
        <f t="shared" si="111"/>
        <v>0</v>
      </c>
      <c r="BJ106" s="117">
        <f t="shared" si="111"/>
        <v>5927</v>
      </c>
      <c r="BK106" s="117">
        <f t="shared" si="111"/>
        <v>5927</v>
      </c>
      <c r="BL106" s="117">
        <f t="shared" si="111"/>
        <v>0</v>
      </c>
      <c r="BM106" s="117">
        <f t="shared" si="111"/>
        <v>0</v>
      </c>
      <c r="BN106" s="117">
        <f t="shared" si="111"/>
        <v>5927</v>
      </c>
      <c r="BO106" s="117">
        <f t="shared" si="111"/>
        <v>5927</v>
      </c>
      <c r="BP106" s="117">
        <f t="shared" si="111"/>
        <v>0</v>
      </c>
      <c r="BQ106" s="117">
        <f t="shared" si="111"/>
        <v>0</v>
      </c>
      <c r="BR106" s="117">
        <f t="shared" si="111"/>
        <v>5927</v>
      </c>
      <c r="BS106" s="117"/>
      <c r="BT106" s="117">
        <f t="shared" si="111"/>
        <v>5927</v>
      </c>
      <c r="BU106" s="117">
        <f t="shared" si="111"/>
        <v>0</v>
      </c>
      <c r="BV106" s="117">
        <f>BV107</f>
        <v>0</v>
      </c>
      <c r="BW106" s="117">
        <f t="shared" si="111"/>
        <v>5927</v>
      </c>
      <c r="BX106" s="117"/>
      <c r="BY106" s="117">
        <f aca="true" t="shared" si="112" ref="BW106:BY107">BY107</f>
        <v>5927</v>
      </c>
    </row>
    <row r="107" spans="1:77" ht="16.5">
      <c r="A107" s="110"/>
      <c r="B107" s="105" t="s">
        <v>11</v>
      </c>
      <c r="C107" s="106" t="s">
        <v>28</v>
      </c>
      <c r="D107" s="106" t="s">
        <v>47</v>
      </c>
      <c r="E107" s="111" t="s">
        <v>134</v>
      </c>
      <c r="F107" s="106"/>
      <c r="G107" s="112"/>
      <c r="H107" s="112"/>
      <c r="I107" s="112"/>
      <c r="J107" s="112"/>
      <c r="K107" s="112"/>
      <c r="L107" s="112"/>
      <c r="M107" s="112"/>
      <c r="N107" s="112"/>
      <c r="O107" s="109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3"/>
      <c r="AL107" s="113"/>
      <c r="AM107" s="112"/>
      <c r="AN107" s="112"/>
      <c r="AO107" s="112"/>
      <c r="AP107" s="112">
        <f>AP108</f>
        <v>5927</v>
      </c>
      <c r="AQ107" s="112">
        <f t="shared" si="110"/>
        <v>0</v>
      </c>
      <c r="AR107" s="112">
        <f t="shared" si="110"/>
        <v>5927</v>
      </c>
      <c r="AS107" s="112">
        <f t="shared" si="110"/>
        <v>0</v>
      </c>
      <c r="AT107" s="112">
        <f t="shared" si="110"/>
        <v>5927</v>
      </c>
      <c r="AU107" s="96"/>
      <c r="AV107" s="96"/>
      <c r="AW107" s="96"/>
      <c r="AX107" s="112">
        <f>AX108</f>
        <v>5927</v>
      </c>
      <c r="AY107" s="112">
        <f>AY108</f>
        <v>5927</v>
      </c>
      <c r="AZ107" s="97"/>
      <c r="BA107" s="97"/>
      <c r="BB107" s="112">
        <f>BB108</f>
        <v>5927</v>
      </c>
      <c r="BC107" s="112">
        <f>BC108</f>
        <v>5927</v>
      </c>
      <c r="BD107" s="112">
        <f t="shared" si="111"/>
        <v>0</v>
      </c>
      <c r="BE107" s="112">
        <f t="shared" si="111"/>
        <v>0</v>
      </c>
      <c r="BF107" s="112">
        <f t="shared" si="111"/>
        <v>5927</v>
      </c>
      <c r="BG107" s="112">
        <f t="shared" si="111"/>
        <v>5927</v>
      </c>
      <c r="BH107" s="112">
        <f t="shared" si="111"/>
        <v>0</v>
      </c>
      <c r="BI107" s="112">
        <f t="shared" si="111"/>
        <v>0</v>
      </c>
      <c r="BJ107" s="112">
        <f t="shared" si="111"/>
        <v>5927</v>
      </c>
      <c r="BK107" s="112">
        <f t="shared" si="111"/>
        <v>5927</v>
      </c>
      <c r="BL107" s="112">
        <f t="shared" si="111"/>
        <v>0</v>
      </c>
      <c r="BM107" s="112">
        <f t="shared" si="111"/>
        <v>0</v>
      </c>
      <c r="BN107" s="112">
        <f t="shared" si="111"/>
        <v>5927</v>
      </c>
      <c r="BO107" s="112">
        <f t="shared" si="111"/>
        <v>5927</v>
      </c>
      <c r="BP107" s="112">
        <f t="shared" si="111"/>
        <v>0</v>
      </c>
      <c r="BQ107" s="112">
        <f t="shared" si="111"/>
        <v>0</v>
      </c>
      <c r="BR107" s="112">
        <f t="shared" si="111"/>
        <v>5927</v>
      </c>
      <c r="BS107" s="112"/>
      <c r="BT107" s="112">
        <f t="shared" si="111"/>
        <v>5927</v>
      </c>
      <c r="BU107" s="112">
        <f>BU108</f>
        <v>0</v>
      </c>
      <c r="BV107" s="112">
        <f>BV108</f>
        <v>0</v>
      </c>
      <c r="BW107" s="112">
        <f t="shared" si="112"/>
        <v>5927</v>
      </c>
      <c r="BX107" s="112"/>
      <c r="BY107" s="112">
        <f t="shared" si="112"/>
        <v>5927</v>
      </c>
    </row>
    <row r="108" spans="1:77" ht="66">
      <c r="A108" s="110"/>
      <c r="B108" s="105" t="s">
        <v>38</v>
      </c>
      <c r="C108" s="106" t="s">
        <v>28</v>
      </c>
      <c r="D108" s="106" t="s">
        <v>47</v>
      </c>
      <c r="E108" s="111" t="s">
        <v>134</v>
      </c>
      <c r="F108" s="106" t="s">
        <v>39</v>
      </c>
      <c r="G108" s="112"/>
      <c r="H108" s="112"/>
      <c r="I108" s="112"/>
      <c r="J108" s="112"/>
      <c r="K108" s="112"/>
      <c r="L108" s="112"/>
      <c r="M108" s="112"/>
      <c r="N108" s="112"/>
      <c r="O108" s="109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3"/>
      <c r="AL108" s="113"/>
      <c r="AM108" s="112"/>
      <c r="AN108" s="112"/>
      <c r="AO108" s="112"/>
      <c r="AP108" s="112">
        <f>AR108-AO108</f>
        <v>5927</v>
      </c>
      <c r="AQ108" s="112"/>
      <c r="AR108" s="112">
        <v>5927</v>
      </c>
      <c r="AS108" s="112"/>
      <c r="AT108" s="112">
        <v>5927</v>
      </c>
      <c r="AU108" s="96"/>
      <c r="AV108" s="96"/>
      <c r="AW108" s="96"/>
      <c r="AX108" s="112">
        <v>5927</v>
      </c>
      <c r="AY108" s="112">
        <v>5927</v>
      </c>
      <c r="AZ108" s="97"/>
      <c r="BA108" s="97"/>
      <c r="BB108" s="112">
        <v>5927</v>
      </c>
      <c r="BC108" s="112">
        <v>5927</v>
      </c>
      <c r="BD108" s="114"/>
      <c r="BE108" s="115"/>
      <c r="BF108" s="97">
        <f>BD108+BB108</f>
        <v>5927</v>
      </c>
      <c r="BG108" s="97">
        <f>BE108+BC108</f>
        <v>5927</v>
      </c>
      <c r="BH108" s="114"/>
      <c r="BI108" s="115"/>
      <c r="BJ108" s="97">
        <f>BH108+BF108</f>
        <v>5927</v>
      </c>
      <c r="BK108" s="97">
        <f>BI108+BG108</f>
        <v>5927</v>
      </c>
      <c r="BL108" s="114"/>
      <c r="BM108" s="115"/>
      <c r="BN108" s="97">
        <f>BL108+BJ108</f>
        <v>5927</v>
      </c>
      <c r="BO108" s="97">
        <f>BM108+BK108</f>
        <v>5927</v>
      </c>
      <c r="BP108" s="116"/>
      <c r="BQ108" s="116"/>
      <c r="BR108" s="108">
        <f>BN108+BP108</f>
        <v>5927</v>
      </c>
      <c r="BS108" s="108"/>
      <c r="BT108" s="108">
        <f>BO108+BQ108</f>
        <v>5927</v>
      </c>
      <c r="BU108" s="116"/>
      <c r="BV108" s="116"/>
      <c r="BW108" s="108">
        <f>BR108+BU108</f>
        <v>5927</v>
      </c>
      <c r="BX108" s="108"/>
      <c r="BY108" s="108">
        <f>BT108+BV108</f>
        <v>5927</v>
      </c>
    </row>
    <row r="109" spans="1:77" s="2" customFormat="1" ht="19.5" hidden="1">
      <c r="A109" s="131"/>
      <c r="B109" s="99" t="s">
        <v>11</v>
      </c>
      <c r="C109" s="100" t="s">
        <v>28</v>
      </c>
      <c r="D109" s="100" t="s">
        <v>49</v>
      </c>
      <c r="E109" s="101"/>
      <c r="F109" s="100"/>
      <c r="G109" s="117">
        <f aca="true" t="shared" si="113" ref="G109:W110">G110</f>
        <v>35000</v>
      </c>
      <c r="H109" s="117">
        <f t="shared" si="113"/>
        <v>35000</v>
      </c>
      <c r="I109" s="117">
        <f t="shared" si="113"/>
        <v>0</v>
      </c>
      <c r="J109" s="117">
        <f t="shared" si="113"/>
        <v>0</v>
      </c>
      <c r="K109" s="117">
        <f t="shared" si="113"/>
        <v>35000</v>
      </c>
      <c r="L109" s="117">
        <f t="shared" si="113"/>
        <v>0</v>
      </c>
      <c r="M109" s="117"/>
      <c r="N109" s="117">
        <f t="shared" si="113"/>
        <v>35000</v>
      </c>
      <c r="O109" s="117">
        <f t="shared" si="113"/>
        <v>0</v>
      </c>
      <c r="P109" s="117">
        <f t="shared" si="113"/>
        <v>0</v>
      </c>
      <c r="Q109" s="117">
        <f t="shared" si="113"/>
        <v>35000</v>
      </c>
      <c r="R109" s="117">
        <f t="shared" si="113"/>
        <v>0</v>
      </c>
      <c r="S109" s="117">
        <f t="shared" si="113"/>
        <v>-25310</v>
      </c>
      <c r="T109" s="117">
        <f t="shared" si="113"/>
        <v>9690</v>
      </c>
      <c r="U109" s="117">
        <f t="shared" si="113"/>
        <v>0</v>
      </c>
      <c r="V109" s="117">
        <f t="shared" si="113"/>
        <v>9690</v>
      </c>
      <c r="W109" s="117">
        <f t="shared" si="113"/>
        <v>0</v>
      </c>
      <c r="X109" s="117">
        <f aca="true" t="shared" si="114" ref="W109:AM110">X110</f>
        <v>0</v>
      </c>
      <c r="Y109" s="117">
        <f t="shared" si="114"/>
        <v>9690</v>
      </c>
      <c r="Z109" s="117">
        <f t="shared" si="114"/>
        <v>9690</v>
      </c>
      <c r="AA109" s="117">
        <f t="shared" si="114"/>
        <v>0</v>
      </c>
      <c r="AB109" s="117">
        <f t="shared" si="114"/>
        <v>0</v>
      </c>
      <c r="AC109" s="117">
        <f t="shared" si="114"/>
        <v>9690</v>
      </c>
      <c r="AD109" s="117">
        <f t="shared" si="114"/>
        <v>9690</v>
      </c>
      <c r="AE109" s="117">
        <f t="shared" si="114"/>
        <v>0</v>
      </c>
      <c r="AF109" s="117"/>
      <c r="AG109" s="117">
        <f t="shared" si="114"/>
        <v>0</v>
      </c>
      <c r="AH109" s="117">
        <f t="shared" si="114"/>
        <v>9690</v>
      </c>
      <c r="AI109" s="117"/>
      <c r="AJ109" s="117">
        <f t="shared" si="114"/>
        <v>9690</v>
      </c>
      <c r="AK109" s="117">
        <f t="shared" si="114"/>
        <v>0</v>
      </c>
      <c r="AL109" s="117">
        <f t="shared" si="114"/>
        <v>0</v>
      </c>
      <c r="AM109" s="117">
        <f t="shared" si="114"/>
        <v>9690</v>
      </c>
      <c r="AN109" s="117">
        <f aca="true" t="shared" si="115" ref="AK109:AT110">AN110</f>
        <v>0</v>
      </c>
      <c r="AO109" s="117">
        <f t="shared" si="115"/>
        <v>9690</v>
      </c>
      <c r="AP109" s="117">
        <f t="shared" si="115"/>
        <v>-9690</v>
      </c>
      <c r="AQ109" s="117">
        <f t="shared" si="115"/>
        <v>0</v>
      </c>
      <c r="AR109" s="117">
        <f t="shared" si="115"/>
        <v>0</v>
      </c>
      <c r="AS109" s="117">
        <f t="shared" si="115"/>
        <v>0</v>
      </c>
      <c r="AT109" s="117">
        <f t="shared" si="115"/>
        <v>0</v>
      </c>
      <c r="AU109" s="96"/>
      <c r="AV109" s="96"/>
      <c r="AW109" s="96"/>
      <c r="AX109" s="117">
        <f>AX110</f>
        <v>0</v>
      </c>
      <c r="AY109" s="117">
        <f>AY110</f>
        <v>0</v>
      </c>
      <c r="AZ109" s="97"/>
      <c r="BA109" s="97"/>
      <c r="BB109" s="117">
        <f>BB110</f>
        <v>0</v>
      </c>
      <c r="BC109" s="117">
        <f>BC110</f>
        <v>0</v>
      </c>
      <c r="BD109" s="138"/>
      <c r="BE109" s="139"/>
      <c r="BF109" s="138"/>
      <c r="BG109" s="138"/>
      <c r="BH109" s="138"/>
      <c r="BI109" s="139"/>
      <c r="BJ109" s="138"/>
      <c r="BK109" s="138"/>
      <c r="BL109" s="138"/>
      <c r="BM109" s="139"/>
      <c r="BN109" s="138"/>
      <c r="BO109" s="138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</row>
    <row r="110" spans="1:77" ht="16.5" hidden="1">
      <c r="A110" s="110"/>
      <c r="B110" s="105" t="s">
        <v>11</v>
      </c>
      <c r="C110" s="106" t="s">
        <v>28</v>
      </c>
      <c r="D110" s="106" t="s">
        <v>49</v>
      </c>
      <c r="E110" s="111" t="s">
        <v>134</v>
      </c>
      <c r="F110" s="106"/>
      <c r="G110" s="112">
        <f t="shared" si="113"/>
        <v>35000</v>
      </c>
      <c r="H110" s="112">
        <f t="shared" si="113"/>
        <v>35000</v>
      </c>
      <c r="I110" s="112">
        <f t="shared" si="113"/>
        <v>0</v>
      </c>
      <c r="J110" s="112">
        <f t="shared" si="113"/>
        <v>0</v>
      </c>
      <c r="K110" s="112">
        <f t="shared" si="113"/>
        <v>35000</v>
      </c>
      <c r="L110" s="112">
        <f t="shared" si="113"/>
        <v>0</v>
      </c>
      <c r="M110" s="112"/>
      <c r="N110" s="112">
        <f t="shared" si="113"/>
        <v>35000</v>
      </c>
      <c r="O110" s="112">
        <f t="shared" si="113"/>
        <v>0</v>
      </c>
      <c r="P110" s="112">
        <f t="shared" si="113"/>
        <v>0</v>
      </c>
      <c r="Q110" s="112">
        <f t="shared" si="113"/>
        <v>35000</v>
      </c>
      <c r="R110" s="112">
        <f t="shared" si="113"/>
        <v>0</v>
      </c>
      <c r="S110" s="112">
        <f t="shared" si="113"/>
        <v>-25310</v>
      </c>
      <c r="T110" s="112">
        <f t="shared" si="113"/>
        <v>9690</v>
      </c>
      <c r="U110" s="112">
        <f t="shared" si="113"/>
        <v>0</v>
      </c>
      <c r="V110" s="112">
        <f t="shared" si="113"/>
        <v>9690</v>
      </c>
      <c r="W110" s="112">
        <f t="shared" si="114"/>
        <v>0</v>
      </c>
      <c r="X110" s="112">
        <f t="shared" si="114"/>
        <v>0</v>
      </c>
      <c r="Y110" s="112">
        <f t="shared" si="114"/>
        <v>9690</v>
      </c>
      <c r="Z110" s="112">
        <f t="shared" si="114"/>
        <v>9690</v>
      </c>
      <c r="AA110" s="112">
        <f t="shared" si="114"/>
        <v>0</v>
      </c>
      <c r="AB110" s="112">
        <f t="shared" si="114"/>
        <v>0</v>
      </c>
      <c r="AC110" s="112">
        <f t="shared" si="114"/>
        <v>9690</v>
      </c>
      <c r="AD110" s="112">
        <f t="shared" si="114"/>
        <v>9690</v>
      </c>
      <c r="AE110" s="112">
        <f t="shared" si="114"/>
        <v>0</v>
      </c>
      <c r="AF110" s="112"/>
      <c r="AG110" s="112">
        <f t="shared" si="114"/>
        <v>0</v>
      </c>
      <c r="AH110" s="112">
        <f t="shared" si="114"/>
        <v>9690</v>
      </c>
      <c r="AI110" s="112"/>
      <c r="AJ110" s="112">
        <f t="shared" si="114"/>
        <v>9690</v>
      </c>
      <c r="AK110" s="112">
        <f t="shared" si="115"/>
        <v>0</v>
      </c>
      <c r="AL110" s="112">
        <f t="shared" si="115"/>
        <v>0</v>
      </c>
      <c r="AM110" s="112">
        <f t="shared" si="115"/>
        <v>9690</v>
      </c>
      <c r="AN110" s="112">
        <f t="shared" si="115"/>
        <v>0</v>
      </c>
      <c r="AO110" s="112">
        <f t="shared" si="115"/>
        <v>9690</v>
      </c>
      <c r="AP110" s="112">
        <f t="shared" si="115"/>
        <v>-9690</v>
      </c>
      <c r="AQ110" s="112">
        <f t="shared" si="115"/>
        <v>0</v>
      </c>
      <c r="AR110" s="112">
        <f t="shared" si="115"/>
        <v>0</v>
      </c>
      <c r="AS110" s="112">
        <f t="shared" si="115"/>
        <v>0</v>
      </c>
      <c r="AT110" s="112">
        <f t="shared" si="115"/>
        <v>0</v>
      </c>
      <c r="AU110" s="96"/>
      <c r="AV110" s="96"/>
      <c r="AW110" s="96"/>
      <c r="AX110" s="112">
        <f>AX111</f>
        <v>0</v>
      </c>
      <c r="AY110" s="112">
        <f>AY111</f>
        <v>0</v>
      </c>
      <c r="AZ110" s="97"/>
      <c r="BA110" s="97"/>
      <c r="BB110" s="112">
        <f>BB111</f>
        <v>0</v>
      </c>
      <c r="BC110" s="112">
        <f>BC111</f>
        <v>0</v>
      </c>
      <c r="BD110" s="114"/>
      <c r="BE110" s="115"/>
      <c r="BF110" s="114"/>
      <c r="BG110" s="114"/>
      <c r="BH110" s="114"/>
      <c r="BI110" s="115"/>
      <c r="BJ110" s="114"/>
      <c r="BK110" s="114"/>
      <c r="BL110" s="114"/>
      <c r="BM110" s="115"/>
      <c r="BN110" s="114"/>
      <c r="BO110" s="114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</row>
    <row r="111" spans="1:77" ht="66" hidden="1">
      <c r="A111" s="110"/>
      <c r="B111" s="105" t="s">
        <v>38</v>
      </c>
      <c r="C111" s="106" t="s">
        <v>28</v>
      </c>
      <c r="D111" s="106" t="s">
        <v>49</v>
      </c>
      <c r="E111" s="111" t="s">
        <v>134</v>
      </c>
      <c r="F111" s="106" t="s">
        <v>39</v>
      </c>
      <c r="G111" s="112">
        <f>H111+I111</f>
        <v>35000</v>
      </c>
      <c r="H111" s="112">
        <v>35000</v>
      </c>
      <c r="I111" s="112"/>
      <c r="J111" s="112">
        <f>K111-G111</f>
        <v>0</v>
      </c>
      <c r="K111" s="112">
        <v>35000</v>
      </c>
      <c r="L111" s="112"/>
      <c r="M111" s="112"/>
      <c r="N111" s="112">
        <v>35000</v>
      </c>
      <c r="O111" s="109"/>
      <c r="P111" s="112"/>
      <c r="Q111" s="112">
        <f>P111+N111</f>
        <v>35000</v>
      </c>
      <c r="R111" s="112">
        <f>O111</f>
        <v>0</v>
      </c>
      <c r="S111" s="112">
        <f>T111-Q111</f>
        <v>-25310</v>
      </c>
      <c r="T111" s="112">
        <v>9690</v>
      </c>
      <c r="U111" s="112">
        <f>R111</f>
        <v>0</v>
      </c>
      <c r="V111" s="112">
        <v>9690</v>
      </c>
      <c r="W111" s="112"/>
      <c r="X111" s="112"/>
      <c r="Y111" s="112">
        <f>W111+T111</f>
        <v>9690</v>
      </c>
      <c r="Z111" s="112">
        <f>X111+V111</f>
        <v>9690</v>
      </c>
      <c r="AA111" s="112"/>
      <c r="AB111" s="112"/>
      <c r="AC111" s="112">
        <f>AA111+Y111</f>
        <v>9690</v>
      </c>
      <c r="AD111" s="112">
        <f>AB111+Z111</f>
        <v>9690</v>
      </c>
      <c r="AE111" s="112"/>
      <c r="AF111" s="112"/>
      <c r="AG111" s="112"/>
      <c r="AH111" s="112">
        <f>AE111+AC111</f>
        <v>9690</v>
      </c>
      <c r="AI111" s="112"/>
      <c r="AJ111" s="112">
        <f>AG111+AD111</f>
        <v>9690</v>
      </c>
      <c r="AK111" s="113"/>
      <c r="AL111" s="113"/>
      <c r="AM111" s="112">
        <f>AK111+AH111</f>
        <v>9690</v>
      </c>
      <c r="AN111" s="112">
        <f>AI111</f>
        <v>0</v>
      </c>
      <c r="AO111" s="112">
        <f>AJ111</f>
        <v>9690</v>
      </c>
      <c r="AP111" s="112">
        <f>AR111-AO111</f>
        <v>-9690</v>
      </c>
      <c r="AQ111" s="112"/>
      <c r="AR111" s="112"/>
      <c r="AS111" s="112"/>
      <c r="AT111" s="112"/>
      <c r="AU111" s="96"/>
      <c r="AV111" s="96"/>
      <c r="AW111" s="96"/>
      <c r="AX111" s="112"/>
      <c r="AY111" s="112"/>
      <c r="AZ111" s="97"/>
      <c r="BA111" s="97"/>
      <c r="BB111" s="112"/>
      <c r="BC111" s="112"/>
      <c r="BD111" s="114"/>
      <c r="BE111" s="115"/>
      <c r="BF111" s="114"/>
      <c r="BG111" s="114"/>
      <c r="BH111" s="114"/>
      <c r="BI111" s="115"/>
      <c r="BJ111" s="114"/>
      <c r="BK111" s="114"/>
      <c r="BL111" s="114"/>
      <c r="BM111" s="115"/>
      <c r="BN111" s="114"/>
      <c r="BO111" s="114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</row>
    <row r="112" spans="1:77" ht="37.5">
      <c r="A112" s="110"/>
      <c r="B112" s="99" t="s">
        <v>12</v>
      </c>
      <c r="C112" s="100" t="s">
        <v>28</v>
      </c>
      <c r="D112" s="100" t="s">
        <v>348</v>
      </c>
      <c r="E112" s="101"/>
      <c r="F112" s="100"/>
      <c r="G112" s="112"/>
      <c r="H112" s="112"/>
      <c r="I112" s="112"/>
      <c r="J112" s="112"/>
      <c r="K112" s="112"/>
      <c r="L112" s="112"/>
      <c r="M112" s="112"/>
      <c r="N112" s="112"/>
      <c r="O112" s="109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3"/>
      <c r="AL112" s="113"/>
      <c r="AM112" s="112"/>
      <c r="AN112" s="112"/>
      <c r="AO112" s="112"/>
      <c r="AP112" s="117">
        <f>AP113</f>
        <v>15957</v>
      </c>
      <c r="AQ112" s="117">
        <f>AQ113</f>
        <v>0</v>
      </c>
      <c r="AR112" s="117">
        <f>AR113</f>
        <v>15957</v>
      </c>
      <c r="AS112" s="117">
        <f>AS113</f>
        <v>0</v>
      </c>
      <c r="AT112" s="117">
        <f>AT113</f>
        <v>15957</v>
      </c>
      <c r="AU112" s="96"/>
      <c r="AV112" s="96"/>
      <c r="AW112" s="96"/>
      <c r="AX112" s="117">
        <f>AX113</f>
        <v>15957</v>
      </c>
      <c r="AY112" s="117">
        <f>AY113</f>
        <v>15957</v>
      </c>
      <c r="AZ112" s="97"/>
      <c r="BA112" s="97"/>
      <c r="BB112" s="117">
        <f aca="true" t="shared" si="116" ref="BB112:BY112">BB113</f>
        <v>15957</v>
      </c>
      <c r="BC112" s="117">
        <f t="shared" si="116"/>
        <v>15957</v>
      </c>
      <c r="BD112" s="117">
        <f t="shared" si="116"/>
        <v>0</v>
      </c>
      <c r="BE112" s="117">
        <f t="shared" si="116"/>
        <v>0</v>
      </c>
      <c r="BF112" s="117">
        <f t="shared" si="116"/>
        <v>15957</v>
      </c>
      <c r="BG112" s="117">
        <f t="shared" si="116"/>
        <v>15957</v>
      </c>
      <c r="BH112" s="117">
        <f t="shared" si="116"/>
        <v>0</v>
      </c>
      <c r="BI112" s="117">
        <f t="shared" si="116"/>
        <v>0</v>
      </c>
      <c r="BJ112" s="117">
        <f t="shared" si="116"/>
        <v>15957</v>
      </c>
      <c r="BK112" s="117">
        <f t="shared" si="116"/>
        <v>15957</v>
      </c>
      <c r="BL112" s="117">
        <f t="shared" si="116"/>
        <v>0</v>
      </c>
      <c r="BM112" s="117">
        <f t="shared" si="116"/>
        <v>0</v>
      </c>
      <c r="BN112" s="117">
        <f t="shared" si="116"/>
        <v>15957</v>
      </c>
      <c r="BO112" s="117">
        <f t="shared" si="116"/>
        <v>15957</v>
      </c>
      <c r="BP112" s="117">
        <f t="shared" si="116"/>
        <v>0</v>
      </c>
      <c r="BQ112" s="117">
        <f t="shared" si="116"/>
        <v>0</v>
      </c>
      <c r="BR112" s="117">
        <f t="shared" si="116"/>
        <v>15957</v>
      </c>
      <c r="BS112" s="117"/>
      <c r="BT112" s="117">
        <f t="shared" si="116"/>
        <v>15957</v>
      </c>
      <c r="BU112" s="117">
        <f t="shared" si="116"/>
        <v>0</v>
      </c>
      <c r="BV112" s="117">
        <f t="shared" si="116"/>
        <v>0</v>
      </c>
      <c r="BW112" s="117">
        <f t="shared" si="116"/>
        <v>15957</v>
      </c>
      <c r="BX112" s="117"/>
      <c r="BY112" s="117">
        <f t="shared" si="116"/>
        <v>15957</v>
      </c>
    </row>
    <row r="113" spans="1:77" ht="49.5">
      <c r="A113" s="110"/>
      <c r="B113" s="105" t="s">
        <v>13</v>
      </c>
      <c r="C113" s="106" t="s">
        <v>28</v>
      </c>
      <c r="D113" s="106" t="s">
        <v>348</v>
      </c>
      <c r="E113" s="111" t="s">
        <v>127</v>
      </c>
      <c r="F113" s="106"/>
      <c r="G113" s="112"/>
      <c r="H113" s="112"/>
      <c r="I113" s="112"/>
      <c r="J113" s="112"/>
      <c r="K113" s="112"/>
      <c r="L113" s="112"/>
      <c r="M113" s="112"/>
      <c r="N113" s="112"/>
      <c r="O113" s="109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3"/>
      <c r="AL113" s="113"/>
      <c r="AM113" s="112"/>
      <c r="AN113" s="112"/>
      <c r="AO113" s="112"/>
      <c r="AP113" s="112">
        <f>AP114+AP115</f>
        <v>15957</v>
      </c>
      <c r="AQ113" s="112">
        <f>AQ114+AQ115</f>
        <v>0</v>
      </c>
      <c r="AR113" s="112">
        <f>AR114+AR115</f>
        <v>15957</v>
      </c>
      <c r="AS113" s="112">
        <f>AS114+AS115</f>
        <v>0</v>
      </c>
      <c r="AT113" s="112">
        <f>AT114+AT115</f>
        <v>15957</v>
      </c>
      <c r="AU113" s="96"/>
      <c r="AV113" s="96"/>
      <c r="AW113" s="96"/>
      <c r="AX113" s="112">
        <f>AX114+AX115</f>
        <v>15957</v>
      </c>
      <c r="AY113" s="112">
        <f>AY114+AY115</f>
        <v>15957</v>
      </c>
      <c r="AZ113" s="97"/>
      <c r="BA113" s="97"/>
      <c r="BB113" s="112">
        <f aca="true" t="shared" si="117" ref="BB113:BG113">BB114+BB115</f>
        <v>15957</v>
      </c>
      <c r="BC113" s="112">
        <f t="shared" si="117"/>
        <v>15957</v>
      </c>
      <c r="BD113" s="112">
        <f t="shared" si="117"/>
        <v>0</v>
      </c>
      <c r="BE113" s="112">
        <f t="shared" si="117"/>
        <v>0</v>
      </c>
      <c r="BF113" s="112">
        <f t="shared" si="117"/>
        <v>15957</v>
      </c>
      <c r="BG113" s="112">
        <f t="shared" si="117"/>
        <v>15957</v>
      </c>
      <c r="BH113" s="112">
        <f>BH114+BH115</f>
        <v>0</v>
      </c>
      <c r="BI113" s="112">
        <f>BI114+BI115</f>
        <v>0</v>
      </c>
      <c r="BJ113" s="112">
        <f>BJ114+BJ115</f>
        <v>15957</v>
      </c>
      <c r="BK113" s="112">
        <f>BK114+BK115</f>
        <v>15957</v>
      </c>
      <c r="BL113" s="112">
        <f aca="true" t="shared" si="118" ref="BL113:BT113">BL114+BL115+BL121</f>
        <v>0</v>
      </c>
      <c r="BM113" s="112">
        <f t="shared" si="118"/>
        <v>0</v>
      </c>
      <c r="BN113" s="112">
        <f t="shared" si="118"/>
        <v>15957</v>
      </c>
      <c r="BO113" s="112">
        <f t="shared" si="118"/>
        <v>15957</v>
      </c>
      <c r="BP113" s="112">
        <f t="shared" si="118"/>
        <v>0</v>
      </c>
      <c r="BQ113" s="112">
        <f t="shared" si="118"/>
        <v>0</v>
      </c>
      <c r="BR113" s="112">
        <f t="shared" si="118"/>
        <v>15957</v>
      </c>
      <c r="BS113" s="112"/>
      <c r="BT113" s="112">
        <f t="shared" si="118"/>
        <v>15957</v>
      </c>
      <c r="BU113" s="112">
        <f>BU114+BU115+BU121</f>
        <v>0</v>
      </c>
      <c r="BV113" s="112">
        <f>BV114+BV115+BV121</f>
        <v>0</v>
      </c>
      <c r="BW113" s="112">
        <f>BW114+BW115+BW121</f>
        <v>15957</v>
      </c>
      <c r="BX113" s="112"/>
      <c r="BY113" s="112">
        <f>BY114+BY115+BY121</f>
        <v>15957</v>
      </c>
    </row>
    <row r="114" spans="1:77" ht="66">
      <c r="A114" s="110"/>
      <c r="B114" s="105" t="s">
        <v>38</v>
      </c>
      <c r="C114" s="106" t="s">
        <v>28</v>
      </c>
      <c r="D114" s="106" t="s">
        <v>348</v>
      </c>
      <c r="E114" s="111" t="s">
        <v>127</v>
      </c>
      <c r="F114" s="106" t="s">
        <v>39</v>
      </c>
      <c r="G114" s="112"/>
      <c r="H114" s="112"/>
      <c r="I114" s="112"/>
      <c r="J114" s="112"/>
      <c r="K114" s="112"/>
      <c r="L114" s="112"/>
      <c r="M114" s="112"/>
      <c r="N114" s="112"/>
      <c r="O114" s="109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3"/>
      <c r="AL114" s="113"/>
      <c r="AM114" s="112"/>
      <c r="AN114" s="112"/>
      <c r="AO114" s="112"/>
      <c r="AP114" s="112">
        <f>AR114-AO114</f>
        <v>157</v>
      </c>
      <c r="AQ114" s="112"/>
      <c r="AR114" s="112">
        <v>157</v>
      </c>
      <c r="AS114" s="112"/>
      <c r="AT114" s="112">
        <v>157</v>
      </c>
      <c r="AU114" s="96"/>
      <c r="AV114" s="96"/>
      <c r="AW114" s="96"/>
      <c r="AX114" s="112">
        <v>157</v>
      </c>
      <c r="AY114" s="112">
        <v>157</v>
      </c>
      <c r="AZ114" s="97"/>
      <c r="BA114" s="97"/>
      <c r="BB114" s="112">
        <v>157</v>
      </c>
      <c r="BC114" s="112">
        <v>157</v>
      </c>
      <c r="BD114" s="114"/>
      <c r="BE114" s="115"/>
      <c r="BF114" s="112">
        <f>BD114+BB114</f>
        <v>157</v>
      </c>
      <c r="BG114" s="112">
        <f>BE114+BC114</f>
        <v>157</v>
      </c>
      <c r="BH114" s="114"/>
      <c r="BI114" s="115"/>
      <c r="BJ114" s="112">
        <f>BH114+BF114</f>
        <v>157</v>
      </c>
      <c r="BK114" s="112">
        <f>BI114+BG114</f>
        <v>157</v>
      </c>
      <c r="BL114" s="114"/>
      <c r="BM114" s="115"/>
      <c r="BN114" s="112">
        <f>BL114+BJ114</f>
        <v>157</v>
      </c>
      <c r="BO114" s="112">
        <f>BM114+BK114</f>
        <v>157</v>
      </c>
      <c r="BP114" s="116"/>
      <c r="BQ114" s="116"/>
      <c r="BR114" s="108">
        <f>BN114+BP114</f>
        <v>157</v>
      </c>
      <c r="BS114" s="108"/>
      <c r="BT114" s="108">
        <f>BO114+BQ114</f>
        <v>157</v>
      </c>
      <c r="BU114" s="116"/>
      <c r="BV114" s="116"/>
      <c r="BW114" s="108">
        <f>BR114+BU114</f>
        <v>157</v>
      </c>
      <c r="BX114" s="108"/>
      <c r="BY114" s="108">
        <f>BT114+BV114</f>
        <v>157</v>
      </c>
    </row>
    <row r="115" spans="1:77" ht="121.5" customHeight="1">
      <c r="A115" s="110"/>
      <c r="B115" s="105" t="s">
        <v>402</v>
      </c>
      <c r="C115" s="106" t="s">
        <v>28</v>
      </c>
      <c r="D115" s="106" t="s">
        <v>348</v>
      </c>
      <c r="E115" s="111" t="s">
        <v>127</v>
      </c>
      <c r="F115" s="106" t="s">
        <v>0</v>
      </c>
      <c r="G115" s="112"/>
      <c r="H115" s="112"/>
      <c r="I115" s="112"/>
      <c r="J115" s="112"/>
      <c r="K115" s="112"/>
      <c r="L115" s="112"/>
      <c r="M115" s="112"/>
      <c r="N115" s="112"/>
      <c r="O115" s="109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3"/>
      <c r="AL115" s="113"/>
      <c r="AM115" s="112"/>
      <c r="AN115" s="112"/>
      <c r="AO115" s="112"/>
      <c r="AP115" s="112">
        <f>AR115-AO115</f>
        <v>15800</v>
      </c>
      <c r="AQ115" s="112"/>
      <c r="AR115" s="112">
        <v>15800</v>
      </c>
      <c r="AS115" s="112"/>
      <c r="AT115" s="112">
        <v>15800</v>
      </c>
      <c r="AU115" s="96"/>
      <c r="AV115" s="96"/>
      <c r="AW115" s="96"/>
      <c r="AX115" s="112">
        <v>15800</v>
      </c>
      <c r="AY115" s="112">
        <v>15800</v>
      </c>
      <c r="AZ115" s="97"/>
      <c r="BA115" s="97"/>
      <c r="BB115" s="112">
        <v>15800</v>
      </c>
      <c r="BC115" s="112">
        <v>15800</v>
      </c>
      <c r="BD115" s="114"/>
      <c r="BE115" s="115"/>
      <c r="BF115" s="112">
        <f>BD115+BB115</f>
        <v>15800</v>
      </c>
      <c r="BG115" s="112">
        <f>BE115+BC115</f>
        <v>15800</v>
      </c>
      <c r="BH115" s="114"/>
      <c r="BI115" s="115"/>
      <c r="BJ115" s="112">
        <f>BH115+BF115</f>
        <v>15800</v>
      </c>
      <c r="BK115" s="112">
        <f>BI115+BG115</f>
        <v>15800</v>
      </c>
      <c r="BL115" s="112"/>
      <c r="BM115" s="112"/>
      <c r="BN115" s="112">
        <f>BL115+BJ115</f>
        <v>15800</v>
      </c>
      <c r="BO115" s="112">
        <f>BM115+BK115</f>
        <v>15800</v>
      </c>
      <c r="BP115" s="116"/>
      <c r="BQ115" s="116"/>
      <c r="BR115" s="108">
        <f>BN115+BP115</f>
        <v>15800</v>
      </c>
      <c r="BS115" s="108"/>
      <c r="BT115" s="108">
        <f>BO115+BQ115</f>
        <v>15800</v>
      </c>
      <c r="BU115" s="116"/>
      <c r="BV115" s="116"/>
      <c r="BW115" s="108">
        <f>BR115+BU115</f>
        <v>15800</v>
      </c>
      <c r="BX115" s="108"/>
      <c r="BY115" s="108">
        <f>BT115+BV115</f>
        <v>15800</v>
      </c>
    </row>
    <row r="116" spans="1:77" s="2" customFormat="1" ht="37.5" hidden="1">
      <c r="A116" s="130"/>
      <c r="B116" s="99" t="s">
        <v>12</v>
      </c>
      <c r="C116" s="100" t="s">
        <v>28</v>
      </c>
      <c r="D116" s="100" t="s">
        <v>37</v>
      </c>
      <c r="E116" s="101"/>
      <c r="F116" s="100"/>
      <c r="G116" s="117">
        <f aca="true" t="shared" si="119" ref="G116:AT116">G117</f>
        <v>1258</v>
      </c>
      <c r="H116" s="117">
        <f t="shared" si="119"/>
        <v>1258</v>
      </c>
      <c r="I116" s="117">
        <f t="shared" si="119"/>
        <v>0</v>
      </c>
      <c r="J116" s="117">
        <f>J117</f>
        <v>61391</v>
      </c>
      <c r="K116" s="117">
        <f t="shared" si="119"/>
        <v>62649</v>
      </c>
      <c r="L116" s="117">
        <f t="shared" si="119"/>
        <v>0</v>
      </c>
      <c r="M116" s="117"/>
      <c r="N116" s="117">
        <f t="shared" si="119"/>
        <v>18948</v>
      </c>
      <c r="O116" s="117">
        <f t="shared" si="119"/>
        <v>0</v>
      </c>
      <c r="P116" s="117">
        <f t="shared" si="119"/>
        <v>0</v>
      </c>
      <c r="Q116" s="117">
        <f t="shared" si="119"/>
        <v>18948</v>
      </c>
      <c r="R116" s="117">
        <f t="shared" si="119"/>
        <v>0</v>
      </c>
      <c r="S116" s="117">
        <f t="shared" si="119"/>
        <v>237045</v>
      </c>
      <c r="T116" s="117">
        <f t="shared" si="119"/>
        <v>255993</v>
      </c>
      <c r="U116" s="117">
        <f t="shared" si="119"/>
        <v>0</v>
      </c>
      <c r="V116" s="117">
        <f t="shared" si="119"/>
        <v>255993</v>
      </c>
      <c r="W116" s="117">
        <f t="shared" si="119"/>
        <v>0</v>
      </c>
      <c r="X116" s="117">
        <f t="shared" si="119"/>
        <v>0</v>
      </c>
      <c r="Y116" s="117">
        <f t="shared" si="119"/>
        <v>255993</v>
      </c>
      <c r="Z116" s="117">
        <f t="shared" si="119"/>
        <v>255993</v>
      </c>
      <c r="AA116" s="117">
        <f t="shared" si="119"/>
        <v>0</v>
      </c>
      <c r="AB116" s="117">
        <f t="shared" si="119"/>
        <v>0</v>
      </c>
      <c r="AC116" s="117">
        <f t="shared" si="119"/>
        <v>255993</v>
      </c>
      <c r="AD116" s="117">
        <f t="shared" si="119"/>
        <v>255993</v>
      </c>
      <c r="AE116" s="117">
        <f t="shared" si="119"/>
        <v>0</v>
      </c>
      <c r="AF116" s="117"/>
      <c r="AG116" s="117">
        <f t="shared" si="119"/>
        <v>0</v>
      </c>
      <c r="AH116" s="117">
        <f t="shared" si="119"/>
        <v>255993</v>
      </c>
      <c r="AI116" s="117"/>
      <c r="AJ116" s="117">
        <f t="shared" si="119"/>
        <v>255993</v>
      </c>
      <c r="AK116" s="117">
        <f t="shared" si="119"/>
        <v>0</v>
      </c>
      <c r="AL116" s="117">
        <f t="shared" si="119"/>
        <v>0</v>
      </c>
      <c r="AM116" s="117">
        <f t="shared" si="119"/>
        <v>255993</v>
      </c>
      <c r="AN116" s="117">
        <f t="shared" si="119"/>
        <v>0</v>
      </c>
      <c r="AO116" s="117">
        <f t="shared" si="119"/>
        <v>255993</v>
      </c>
      <c r="AP116" s="117">
        <f t="shared" si="119"/>
        <v>-255993</v>
      </c>
      <c r="AQ116" s="117">
        <f t="shared" si="119"/>
        <v>0</v>
      </c>
      <c r="AR116" s="117">
        <f t="shared" si="119"/>
        <v>0</v>
      </c>
      <c r="AS116" s="117">
        <f t="shared" si="119"/>
        <v>0</v>
      </c>
      <c r="AT116" s="117">
        <f t="shared" si="119"/>
        <v>0</v>
      </c>
      <c r="AU116" s="96"/>
      <c r="AV116" s="96"/>
      <c r="AW116" s="96"/>
      <c r="AX116" s="117">
        <f>AX117</f>
        <v>0</v>
      </c>
      <c r="AY116" s="117">
        <f>AY117</f>
        <v>0</v>
      </c>
      <c r="AZ116" s="97"/>
      <c r="BA116" s="97"/>
      <c r="BB116" s="117">
        <f>BB117</f>
        <v>0</v>
      </c>
      <c r="BC116" s="117">
        <f>BC117</f>
        <v>0</v>
      </c>
      <c r="BD116" s="138"/>
      <c r="BE116" s="139"/>
      <c r="BF116" s="151"/>
      <c r="BG116" s="151"/>
      <c r="BH116" s="138"/>
      <c r="BI116" s="139"/>
      <c r="BJ116" s="151"/>
      <c r="BK116" s="151"/>
      <c r="BL116" s="112"/>
      <c r="BM116" s="112"/>
      <c r="BN116" s="151"/>
      <c r="BO116" s="151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</row>
    <row r="117" spans="1:77" ht="49.5" hidden="1">
      <c r="A117" s="104"/>
      <c r="B117" s="105" t="s">
        <v>13</v>
      </c>
      <c r="C117" s="106" t="s">
        <v>28</v>
      </c>
      <c r="D117" s="106" t="s">
        <v>37</v>
      </c>
      <c r="E117" s="111" t="s">
        <v>127</v>
      </c>
      <c r="F117" s="106"/>
      <c r="G117" s="112">
        <f>G118</f>
        <v>1258</v>
      </c>
      <c r="H117" s="112">
        <f>H118</f>
        <v>1258</v>
      </c>
      <c r="I117" s="112">
        <f>I118</f>
        <v>0</v>
      </c>
      <c r="J117" s="112">
        <f aca="true" t="shared" si="120" ref="J117:Q117">J118+J119</f>
        <v>61391</v>
      </c>
      <c r="K117" s="112">
        <f t="shared" si="120"/>
        <v>62649</v>
      </c>
      <c r="L117" s="112">
        <f t="shared" si="120"/>
        <v>0</v>
      </c>
      <c r="M117" s="112"/>
      <c r="N117" s="112">
        <f t="shared" si="120"/>
        <v>18948</v>
      </c>
      <c r="O117" s="112">
        <f t="shared" si="120"/>
        <v>0</v>
      </c>
      <c r="P117" s="112">
        <f t="shared" si="120"/>
        <v>0</v>
      </c>
      <c r="Q117" s="112">
        <f t="shared" si="120"/>
        <v>18948</v>
      </c>
      <c r="R117" s="112">
        <f>R118+R119</f>
        <v>0</v>
      </c>
      <c r="S117" s="112">
        <f aca="true" t="shared" si="121" ref="S117:Z117">S118+S119+S120</f>
        <v>237045</v>
      </c>
      <c r="T117" s="112">
        <f t="shared" si="121"/>
        <v>255993</v>
      </c>
      <c r="U117" s="112">
        <f t="shared" si="121"/>
        <v>0</v>
      </c>
      <c r="V117" s="112">
        <f t="shared" si="121"/>
        <v>255993</v>
      </c>
      <c r="W117" s="112">
        <f t="shared" si="121"/>
        <v>0</v>
      </c>
      <c r="X117" s="112">
        <f t="shared" si="121"/>
        <v>0</v>
      </c>
      <c r="Y117" s="112">
        <f t="shared" si="121"/>
        <v>255993</v>
      </c>
      <c r="Z117" s="112">
        <f t="shared" si="121"/>
        <v>255993</v>
      </c>
      <c r="AA117" s="112">
        <f aca="true" t="shared" si="122" ref="AA117:AJ117">AA118+AA119+AA120</f>
        <v>0</v>
      </c>
      <c r="AB117" s="112">
        <f t="shared" si="122"/>
        <v>0</v>
      </c>
      <c r="AC117" s="112">
        <f t="shared" si="122"/>
        <v>255993</v>
      </c>
      <c r="AD117" s="112">
        <f t="shared" si="122"/>
        <v>255993</v>
      </c>
      <c r="AE117" s="112">
        <f t="shared" si="122"/>
        <v>0</v>
      </c>
      <c r="AF117" s="112"/>
      <c r="AG117" s="112">
        <f t="shared" si="122"/>
        <v>0</v>
      </c>
      <c r="AH117" s="112">
        <f t="shared" si="122"/>
        <v>255993</v>
      </c>
      <c r="AI117" s="112"/>
      <c r="AJ117" s="112">
        <f t="shared" si="122"/>
        <v>255993</v>
      </c>
      <c r="AK117" s="112">
        <f aca="true" t="shared" si="123" ref="AK117:AT117">AK118+AK119+AK120</f>
        <v>0</v>
      </c>
      <c r="AL117" s="112">
        <f t="shared" si="123"/>
        <v>0</v>
      </c>
      <c r="AM117" s="112">
        <f t="shared" si="123"/>
        <v>255993</v>
      </c>
      <c r="AN117" s="112">
        <f t="shared" si="123"/>
        <v>0</v>
      </c>
      <c r="AO117" s="112">
        <f t="shared" si="123"/>
        <v>255993</v>
      </c>
      <c r="AP117" s="112">
        <f t="shared" si="123"/>
        <v>-255993</v>
      </c>
      <c r="AQ117" s="112">
        <f t="shared" si="123"/>
        <v>0</v>
      </c>
      <c r="AR117" s="112">
        <f t="shared" si="123"/>
        <v>0</v>
      </c>
      <c r="AS117" s="112">
        <f t="shared" si="123"/>
        <v>0</v>
      </c>
      <c r="AT117" s="112">
        <f t="shared" si="123"/>
        <v>0</v>
      </c>
      <c r="AU117" s="96"/>
      <c r="AV117" s="96"/>
      <c r="AW117" s="96"/>
      <c r="AX117" s="112">
        <f>AX118+AX119+AX120</f>
        <v>0</v>
      </c>
      <c r="AY117" s="112">
        <f>AY118+AY119+AY120</f>
        <v>0</v>
      </c>
      <c r="AZ117" s="97"/>
      <c r="BA117" s="97"/>
      <c r="BB117" s="112">
        <f>BB118+BB119+BB120</f>
        <v>0</v>
      </c>
      <c r="BC117" s="112">
        <f>BC118+BC119+BC120</f>
        <v>0</v>
      </c>
      <c r="BD117" s="114"/>
      <c r="BE117" s="115"/>
      <c r="BF117" s="125"/>
      <c r="BG117" s="125"/>
      <c r="BH117" s="114"/>
      <c r="BI117" s="115"/>
      <c r="BJ117" s="125"/>
      <c r="BK117" s="125"/>
      <c r="BL117" s="112"/>
      <c r="BM117" s="112"/>
      <c r="BN117" s="125"/>
      <c r="BO117" s="125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</row>
    <row r="118" spans="1:77" ht="72.75" customHeight="1" hidden="1">
      <c r="A118" s="104"/>
      <c r="B118" s="105" t="s">
        <v>38</v>
      </c>
      <c r="C118" s="106" t="s">
        <v>28</v>
      </c>
      <c r="D118" s="106" t="s">
        <v>37</v>
      </c>
      <c r="E118" s="111" t="s">
        <v>127</v>
      </c>
      <c r="F118" s="106" t="s">
        <v>39</v>
      </c>
      <c r="G118" s="112">
        <f>H118+I118</f>
        <v>1258</v>
      </c>
      <c r="H118" s="112">
        <v>1258</v>
      </c>
      <c r="I118" s="112"/>
      <c r="J118" s="112">
        <f>K118-G118</f>
        <v>-1044</v>
      </c>
      <c r="K118" s="112">
        <f>214</f>
        <v>214</v>
      </c>
      <c r="L118" s="112"/>
      <c r="M118" s="112"/>
      <c r="N118" s="112">
        <f>230</f>
        <v>230</v>
      </c>
      <c r="O118" s="109"/>
      <c r="P118" s="112"/>
      <c r="Q118" s="112">
        <f>P118+N118</f>
        <v>230</v>
      </c>
      <c r="R118" s="112">
        <f>O118</f>
        <v>0</v>
      </c>
      <c r="S118" s="112">
        <f>T118-Q118</f>
        <v>246073</v>
      </c>
      <c r="T118" s="112">
        <v>246303</v>
      </c>
      <c r="U118" s="112">
        <f>R118</f>
        <v>0</v>
      </c>
      <c r="V118" s="112">
        <v>246303</v>
      </c>
      <c r="W118" s="112"/>
      <c r="X118" s="112"/>
      <c r="Y118" s="112">
        <f>W118+T118</f>
        <v>246303</v>
      </c>
      <c r="Z118" s="112">
        <f>X118+V118</f>
        <v>246303</v>
      </c>
      <c r="AA118" s="112"/>
      <c r="AB118" s="112"/>
      <c r="AC118" s="112">
        <f>AA118+Y118</f>
        <v>246303</v>
      </c>
      <c r="AD118" s="112">
        <f>AB118+Z118</f>
        <v>246303</v>
      </c>
      <c r="AE118" s="112"/>
      <c r="AF118" s="112"/>
      <c r="AG118" s="112"/>
      <c r="AH118" s="112">
        <f>AE118+AC118</f>
        <v>246303</v>
      </c>
      <c r="AI118" s="112"/>
      <c r="AJ118" s="112">
        <f>AG118+AD118</f>
        <v>246303</v>
      </c>
      <c r="AK118" s="113"/>
      <c r="AL118" s="113"/>
      <c r="AM118" s="112">
        <f>AK118+AH118</f>
        <v>246303</v>
      </c>
      <c r="AN118" s="112">
        <f>AI118</f>
        <v>0</v>
      </c>
      <c r="AO118" s="112">
        <f>AJ118</f>
        <v>246303</v>
      </c>
      <c r="AP118" s="112">
        <f>AR118-AO118</f>
        <v>-246303</v>
      </c>
      <c r="AQ118" s="112"/>
      <c r="AR118" s="112"/>
      <c r="AS118" s="112"/>
      <c r="AT118" s="112"/>
      <c r="AU118" s="96"/>
      <c r="AV118" s="96"/>
      <c r="AW118" s="96"/>
      <c r="AX118" s="112"/>
      <c r="AY118" s="112"/>
      <c r="AZ118" s="97"/>
      <c r="BA118" s="97"/>
      <c r="BB118" s="112"/>
      <c r="BC118" s="112"/>
      <c r="BD118" s="114"/>
      <c r="BE118" s="115"/>
      <c r="BF118" s="125"/>
      <c r="BG118" s="125"/>
      <c r="BH118" s="114"/>
      <c r="BI118" s="115"/>
      <c r="BJ118" s="125"/>
      <c r="BK118" s="125"/>
      <c r="BL118" s="112"/>
      <c r="BM118" s="112"/>
      <c r="BN118" s="125"/>
      <c r="BO118" s="125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</row>
    <row r="119" spans="1:77" ht="16.5" hidden="1">
      <c r="A119" s="104"/>
      <c r="B119" s="105" t="s">
        <v>217</v>
      </c>
      <c r="C119" s="106" t="s">
        <v>28</v>
      </c>
      <c r="D119" s="106" t="s">
        <v>37</v>
      </c>
      <c r="E119" s="136" t="s">
        <v>127</v>
      </c>
      <c r="F119" s="106" t="s">
        <v>218</v>
      </c>
      <c r="G119" s="112"/>
      <c r="H119" s="112"/>
      <c r="I119" s="112"/>
      <c r="J119" s="112">
        <f>K119-G119</f>
        <v>62435</v>
      </c>
      <c r="K119" s="112">
        <v>62435</v>
      </c>
      <c r="L119" s="126"/>
      <c r="M119" s="126"/>
      <c r="N119" s="112">
        <v>18718</v>
      </c>
      <c r="O119" s="109"/>
      <c r="P119" s="112"/>
      <c r="Q119" s="112">
        <f>P119+N119</f>
        <v>18718</v>
      </c>
      <c r="R119" s="112">
        <f>O119</f>
        <v>0</v>
      </c>
      <c r="S119" s="112">
        <f>T119-Q119</f>
        <v>-18718</v>
      </c>
      <c r="T119" s="112"/>
      <c r="U119" s="112">
        <f>R119</f>
        <v>0</v>
      </c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3"/>
      <c r="AL119" s="113"/>
      <c r="AM119" s="126"/>
      <c r="AN119" s="126"/>
      <c r="AO119" s="126"/>
      <c r="AP119" s="112"/>
      <c r="AQ119" s="112"/>
      <c r="AR119" s="112"/>
      <c r="AS119" s="112"/>
      <c r="AT119" s="112"/>
      <c r="AU119" s="96"/>
      <c r="AV119" s="96"/>
      <c r="AW119" s="96"/>
      <c r="AX119" s="112"/>
      <c r="AY119" s="112"/>
      <c r="AZ119" s="97"/>
      <c r="BA119" s="97"/>
      <c r="BB119" s="112"/>
      <c r="BC119" s="112"/>
      <c r="BD119" s="114"/>
      <c r="BE119" s="115"/>
      <c r="BF119" s="125"/>
      <c r="BG119" s="125"/>
      <c r="BH119" s="114"/>
      <c r="BI119" s="115"/>
      <c r="BJ119" s="125"/>
      <c r="BK119" s="125"/>
      <c r="BL119" s="112"/>
      <c r="BM119" s="112"/>
      <c r="BN119" s="125"/>
      <c r="BO119" s="125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</row>
    <row r="120" spans="1:77" ht="122.25" customHeight="1" hidden="1">
      <c r="A120" s="104"/>
      <c r="B120" s="105" t="s">
        <v>402</v>
      </c>
      <c r="C120" s="106" t="s">
        <v>28</v>
      </c>
      <c r="D120" s="106" t="s">
        <v>37</v>
      </c>
      <c r="E120" s="111" t="s">
        <v>127</v>
      </c>
      <c r="F120" s="106" t="s">
        <v>0</v>
      </c>
      <c r="G120" s="112"/>
      <c r="H120" s="112"/>
      <c r="I120" s="112"/>
      <c r="J120" s="112"/>
      <c r="K120" s="112"/>
      <c r="L120" s="126"/>
      <c r="M120" s="126"/>
      <c r="N120" s="112"/>
      <c r="O120" s="109"/>
      <c r="P120" s="112"/>
      <c r="Q120" s="112"/>
      <c r="R120" s="112"/>
      <c r="S120" s="112">
        <f>T120-Q120</f>
        <v>9690</v>
      </c>
      <c r="T120" s="112">
        <v>9690</v>
      </c>
      <c r="U120" s="112"/>
      <c r="V120" s="112">
        <v>9690</v>
      </c>
      <c r="W120" s="112"/>
      <c r="X120" s="112"/>
      <c r="Y120" s="112">
        <f>W120+T120</f>
        <v>9690</v>
      </c>
      <c r="Z120" s="112">
        <f>X120+V120</f>
        <v>9690</v>
      </c>
      <c r="AA120" s="112"/>
      <c r="AB120" s="112"/>
      <c r="AC120" s="112">
        <f>AA120+Y120</f>
        <v>9690</v>
      </c>
      <c r="AD120" s="112">
        <f>AB120+Z120</f>
        <v>9690</v>
      </c>
      <c r="AE120" s="112"/>
      <c r="AF120" s="112"/>
      <c r="AG120" s="112"/>
      <c r="AH120" s="112">
        <f>AE120+AC120</f>
        <v>9690</v>
      </c>
      <c r="AI120" s="112"/>
      <c r="AJ120" s="112">
        <f>AG120+AD120</f>
        <v>9690</v>
      </c>
      <c r="AK120" s="112"/>
      <c r="AL120" s="112"/>
      <c r="AM120" s="112">
        <f>AK120+AH120</f>
        <v>9690</v>
      </c>
      <c r="AN120" s="112">
        <f>AI120</f>
        <v>0</v>
      </c>
      <c r="AO120" s="112">
        <f>AJ120</f>
        <v>9690</v>
      </c>
      <c r="AP120" s="112">
        <f>AR120-AO120</f>
        <v>-9690</v>
      </c>
      <c r="AQ120" s="112"/>
      <c r="AR120" s="112"/>
      <c r="AS120" s="112"/>
      <c r="AT120" s="112"/>
      <c r="AU120" s="96"/>
      <c r="AV120" s="96"/>
      <c r="AW120" s="96"/>
      <c r="AX120" s="112"/>
      <c r="AY120" s="112"/>
      <c r="AZ120" s="97"/>
      <c r="BA120" s="97"/>
      <c r="BB120" s="112"/>
      <c r="BC120" s="112"/>
      <c r="BD120" s="114"/>
      <c r="BE120" s="115"/>
      <c r="BF120" s="125"/>
      <c r="BG120" s="125"/>
      <c r="BH120" s="114"/>
      <c r="BI120" s="115"/>
      <c r="BJ120" s="125"/>
      <c r="BK120" s="125"/>
      <c r="BL120" s="112"/>
      <c r="BM120" s="112"/>
      <c r="BN120" s="125"/>
      <c r="BO120" s="125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</row>
    <row r="121" spans="1:77" ht="16.5" hidden="1">
      <c r="A121" s="152"/>
      <c r="B121" s="153" t="s">
        <v>217</v>
      </c>
      <c r="C121" s="154" t="s">
        <v>28</v>
      </c>
      <c r="D121" s="154" t="s">
        <v>348</v>
      </c>
      <c r="E121" s="155" t="s">
        <v>127</v>
      </c>
      <c r="F121" s="154" t="s">
        <v>218</v>
      </c>
      <c r="G121" s="97"/>
      <c r="H121" s="97"/>
      <c r="I121" s="97"/>
      <c r="J121" s="97"/>
      <c r="K121" s="97"/>
      <c r="L121" s="147"/>
      <c r="M121" s="147"/>
      <c r="N121" s="97"/>
      <c r="O121" s="156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6"/>
      <c r="AV121" s="96"/>
      <c r="AW121" s="96"/>
      <c r="AX121" s="97"/>
      <c r="AY121" s="97"/>
      <c r="AZ121" s="97"/>
      <c r="BA121" s="97"/>
      <c r="BB121" s="97"/>
      <c r="BC121" s="97"/>
      <c r="BD121" s="114"/>
      <c r="BE121" s="115"/>
      <c r="BF121" s="114"/>
      <c r="BG121" s="114"/>
      <c r="BH121" s="114"/>
      <c r="BI121" s="115"/>
      <c r="BJ121" s="114"/>
      <c r="BK121" s="114"/>
      <c r="BL121" s="97"/>
      <c r="BM121" s="97"/>
      <c r="BN121" s="97">
        <f>BL121+BJ121</f>
        <v>0</v>
      </c>
      <c r="BO121" s="97">
        <f>BM121+BK121</f>
        <v>0</v>
      </c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</row>
    <row r="122" spans="1:77" ht="56.25">
      <c r="A122" s="104"/>
      <c r="B122" s="99" t="s">
        <v>350</v>
      </c>
      <c r="C122" s="100" t="s">
        <v>348</v>
      </c>
      <c r="D122" s="100" t="s">
        <v>28</v>
      </c>
      <c r="E122" s="101"/>
      <c r="F122" s="100"/>
      <c r="G122" s="112"/>
      <c r="H122" s="112"/>
      <c r="I122" s="112"/>
      <c r="J122" s="112"/>
      <c r="K122" s="112"/>
      <c r="L122" s="126"/>
      <c r="M122" s="126"/>
      <c r="N122" s="112"/>
      <c r="O122" s="109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7">
        <f>AP123</f>
        <v>140348</v>
      </c>
      <c r="AQ122" s="117">
        <f aca="true" t="shared" si="124" ref="AQ122:AT123">AQ123</f>
        <v>0</v>
      </c>
      <c r="AR122" s="117">
        <f t="shared" si="124"/>
        <v>140348</v>
      </c>
      <c r="AS122" s="117">
        <f t="shared" si="124"/>
        <v>0</v>
      </c>
      <c r="AT122" s="117">
        <f t="shared" si="124"/>
        <v>136552</v>
      </c>
      <c r="AU122" s="96"/>
      <c r="AV122" s="96"/>
      <c r="AW122" s="96"/>
      <c r="AX122" s="117">
        <f>AX123</f>
        <v>140348</v>
      </c>
      <c r="AY122" s="117">
        <f>AY123</f>
        <v>136552</v>
      </c>
      <c r="AZ122" s="97"/>
      <c r="BA122" s="97"/>
      <c r="BB122" s="117">
        <f>BB123</f>
        <v>140348</v>
      </c>
      <c r="BC122" s="117">
        <f>BC123</f>
        <v>136552</v>
      </c>
      <c r="BD122" s="117">
        <f aca="true" t="shared" si="125" ref="BD122:BW123">BD123</f>
        <v>0</v>
      </c>
      <c r="BE122" s="117">
        <f t="shared" si="125"/>
        <v>0</v>
      </c>
      <c r="BF122" s="117">
        <f t="shared" si="125"/>
        <v>140348</v>
      </c>
      <c r="BG122" s="117">
        <f t="shared" si="125"/>
        <v>136552</v>
      </c>
      <c r="BH122" s="117">
        <f t="shared" si="125"/>
        <v>0</v>
      </c>
      <c r="BI122" s="117">
        <f t="shared" si="125"/>
        <v>0</v>
      </c>
      <c r="BJ122" s="117">
        <f t="shared" si="125"/>
        <v>140348</v>
      </c>
      <c r="BK122" s="117">
        <f t="shared" si="125"/>
        <v>136552</v>
      </c>
      <c r="BL122" s="117">
        <f t="shared" si="125"/>
        <v>0</v>
      </c>
      <c r="BM122" s="117">
        <f t="shared" si="125"/>
        <v>0</v>
      </c>
      <c r="BN122" s="117">
        <f t="shared" si="125"/>
        <v>140348</v>
      </c>
      <c r="BO122" s="117">
        <f t="shared" si="125"/>
        <v>136552</v>
      </c>
      <c r="BP122" s="117">
        <f t="shared" si="125"/>
        <v>0</v>
      </c>
      <c r="BQ122" s="117">
        <f t="shared" si="125"/>
        <v>0</v>
      </c>
      <c r="BR122" s="117">
        <f t="shared" si="125"/>
        <v>140348</v>
      </c>
      <c r="BS122" s="117"/>
      <c r="BT122" s="117">
        <f t="shared" si="125"/>
        <v>136552</v>
      </c>
      <c r="BU122" s="117">
        <f t="shared" si="125"/>
        <v>0</v>
      </c>
      <c r="BV122" s="117">
        <f>BV123</f>
        <v>0</v>
      </c>
      <c r="BW122" s="117">
        <f t="shared" si="125"/>
        <v>140348</v>
      </c>
      <c r="BX122" s="117"/>
      <c r="BY122" s="117">
        <f aca="true" t="shared" si="126" ref="BW122:BY123">BY123</f>
        <v>136552</v>
      </c>
    </row>
    <row r="123" spans="1:77" ht="33">
      <c r="A123" s="104"/>
      <c r="B123" s="105" t="s">
        <v>10</v>
      </c>
      <c r="C123" s="106" t="s">
        <v>348</v>
      </c>
      <c r="D123" s="106" t="s">
        <v>28</v>
      </c>
      <c r="E123" s="111" t="s">
        <v>133</v>
      </c>
      <c r="F123" s="106"/>
      <c r="G123" s="112"/>
      <c r="H123" s="112"/>
      <c r="I123" s="112"/>
      <c r="J123" s="112"/>
      <c r="K123" s="112"/>
      <c r="L123" s="126"/>
      <c r="M123" s="126"/>
      <c r="N123" s="112"/>
      <c r="O123" s="109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>
        <f>AP124</f>
        <v>140348</v>
      </c>
      <c r="AQ123" s="112">
        <f t="shared" si="124"/>
        <v>0</v>
      </c>
      <c r="AR123" s="112">
        <f t="shared" si="124"/>
        <v>140348</v>
      </c>
      <c r="AS123" s="112">
        <f t="shared" si="124"/>
        <v>0</v>
      </c>
      <c r="AT123" s="112">
        <f t="shared" si="124"/>
        <v>136552</v>
      </c>
      <c r="AU123" s="96"/>
      <c r="AV123" s="96"/>
      <c r="AW123" s="96"/>
      <c r="AX123" s="112">
        <f>AX124</f>
        <v>140348</v>
      </c>
      <c r="AY123" s="112">
        <f>AY124</f>
        <v>136552</v>
      </c>
      <c r="AZ123" s="97"/>
      <c r="BA123" s="97"/>
      <c r="BB123" s="112">
        <f>BB124</f>
        <v>140348</v>
      </c>
      <c r="BC123" s="112">
        <f>BC124</f>
        <v>136552</v>
      </c>
      <c r="BD123" s="112">
        <f t="shared" si="125"/>
        <v>0</v>
      </c>
      <c r="BE123" s="112">
        <f t="shared" si="125"/>
        <v>0</v>
      </c>
      <c r="BF123" s="112">
        <f t="shared" si="125"/>
        <v>140348</v>
      </c>
      <c r="BG123" s="112">
        <f t="shared" si="125"/>
        <v>136552</v>
      </c>
      <c r="BH123" s="112">
        <f t="shared" si="125"/>
        <v>0</v>
      </c>
      <c r="BI123" s="112">
        <f t="shared" si="125"/>
        <v>0</v>
      </c>
      <c r="BJ123" s="112">
        <f t="shared" si="125"/>
        <v>140348</v>
      </c>
      <c r="BK123" s="112">
        <f t="shared" si="125"/>
        <v>136552</v>
      </c>
      <c r="BL123" s="112">
        <f t="shared" si="125"/>
        <v>0</v>
      </c>
      <c r="BM123" s="112">
        <f t="shared" si="125"/>
        <v>0</v>
      </c>
      <c r="BN123" s="112">
        <f t="shared" si="125"/>
        <v>140348</v>
      </c>
      <c r="BO123" s="112">
        <f t="shared" si="125"/>
        <v>136552</v>
      </c>
      <c r="BP123" s="112">
        <f t="shared" si="125"/>
        <v>0</v>
      </c>
      <c r="BQ123" s="112">
        <f t="shared" si="125"/>
        <v>0</v>
      </c>
      <c r="BR123" s="112">
        <f t="shared" si="125"/>
        <v>140348</v>
      </c>
      <c r="BS123" s="112"/>
      <c r="BT123" s="112">
        <f t="shared" si="125"/>
        <v>136552</v>
      </c>
      <c r="BU123" s="112">
        <f>BU124</f>
        <v>0</v>
      </c>
      <c r="BV123" s="112">
        <f>BV124</f>
        <v>0</v>
      </c>
      <c r="BW123" s="112">
        <f t="shared" si="126"/>
        <v>140348</v>
      </c>
      <c r="BX123" s="112"/>
      <c r="BY123" s="112">
        <f t="shared" si="126"/>
        <v>136552</v>
      </c>
    </row>
    <row r="124" spans="1:77" ht="16.5">
      <c r="A124" s="104"/>
      <c r="B124" s="105" t="s">
        <v>48</v>
      </c>
      <c r="C124" s="106" t="s">
        <v>348</v>
      </c>
      <c r="D124" s="106" t="s">
        <v>28</v>
      </c>
      <c r="E124" s="111" t="s">
        <v>133</v>
      </c>
      <c r="F124" s="106" t="s">
        <v>4</v>
      </c>
      <c r="G124" s="112"/>
      <c r="H124" s="112"/>
      <c r="I124" s="112"/>
      <c r="J124" s="112"/>
      <c r="K124" s="112"/>
      <c r="L124" s="126"/>
      <c r="M124" s="126"/>
      <c r="N124" s="112"/>
      <c r="O124" s="109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>
        <f>AR124-AO124</f>
        <v>140348</v>
      </c>
      <c r="AQ124" s="112"/>
      <c r="AR124" s="112">
        <v>140348</v>
      </c>
      <c r="AS124" s="112"/>
      <c r="AT124" s="112">
        <v>136552</v>
      </c>
      <c r="AU124" s="96"/>
      <c r="AV124" s="96"/>
      <c r="AW124" s="96"/>
      <c r="AX124" s="112">
        <v>140348</v>
      </c>
      <c r="AY124" s="112">
        <v>136552</v>
      </c>
      <c r="AZ124" s="97"/>
      <c r="BA124" s="97"/>
      <c r="BB124" s="112">
        <v>140348</v>
      </c>
      <c r="BC124" s="112">
        <v>136552</v>
      </c>
      <c r="BD124" s="114"/>
      <c r="BE124" s="115"/>
      <c r="BF124" s="112">
        <f>BD124+BB124</f>
        <v>140348</v>
      </c>
      <c r="BG124" s="112">
        <f>BE124+BC124</f>
        <v>136552</v>
      </c>
      <c r="BH124" s="114"/>
      <c r="BI124" s="115"/>
      <c r="BJ124" s="112">
        <f>BH124+BF124</f>
        <v>140348</v>
      </c>
      <c r="BK124" s="112">
        <f>BI124+BG124</f>
        <v>136552</v>
      </c>
      <c r="BL124" s="114"/>
      <c r="BM124" s="115"/>
      <c r="BN124" s="112">
        <f>BL124+BJ124</f>
        <v>140348</v>
      </c>
      <c r="BO124" s="112">
        <f>BM124+BK124</f>
        <v>136552</v>
      </c>
      <c r="BP124" s="116"/>
      <c r="BQ124" s="116"/>
      <c r="BR124" s="108">
        <f>BN124+BP124</f>
        <v>140348</v>
      </c>
      <c r="BS124" s="108"/>
      <c r="BT124" s="108">
        <f>BO124+BQ124</f>
        <v>136552</v>
      </c>
      <c r="BU124" s="116"/>
      <c r="BV124" s="116"/>
      <c r="BW124" s="108">
        <f>BR124+BU124</f>
        <v>140348</v>
      </c>
      <c r="BX124" s="108"/>
      <c r="BY124" s="108">
        <f>BT124+BV124</f>
        <v>136552</v>
      </c>
    </row>
    <row r="125" spans="1:77" ht="16.5">
      <c r="A125" s="104"/>
      <c r="B125" s="105"/>
      <c r="C125" s="106"/>
      <c r="D125" s="106"/>
      <c r="E125" s="111"/>
      <c r="F125" s="106"/>
      <c r="G125" s="112"/>
      <c r="H125" s="112"/>
      <c r="I125" s="112"/>
      <c r="J125" s="112"/>
      <c r="K125" s="112"/>
      <c r="L125" s="126"/>
      <c r="M125" s="126"/>
      <c r="N125" s="112"/>
      <c r="O125" s="109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96"/>
      <c r="AV125" s="96"/>
      <c r="AW125" s="96"/>
      <c r="AX125" s="112"/>
      <c r="AY125" s="112"/>
      <c r="AZ125" s="97"/>
      <c r="BA125" s="97"/>
      <c r="BB125" s="112"/>
      <c r="BC125" s="112"/>
      <c r="BD125" s="114"/>
      <c r="BE125" s="115"/>
      <c r="BF125" s="125"/>
      <c r="BG125" s="125"/>
      <c r="BH125" s="114"/>
      <c r="BI125" s="115"/>
      <c r="BJ125" s="125"/>
      <c r="BK125" s="125"/>
      <c r="BL125" s="114"/>
      <c r="BM125" s="115"/>
      <c r="BN125" s="125"/>
      <c r="BO125" s="125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</row>
    <row r="126" spans="1:77" s="5" customFormat="1" ht="81">
      <c r="A126" s="89">
        <v>903</v>
      </c>
      <c r="B126" s="90" t="s">
        <v>45</v>
      </c>
      <c r="C126" s="157"/>
      <c r="D126" s="157"/>
      <c r="E126" s="158"/>
      <c r="F126" s="157"/>
      <c r="G126" s="150">
        <f aca="true" t="shared" si="127" ref="G126:L126">G132</f>
        <v>0</v>
      </c>
      <c r="H126" s="150">
        <f t="shared" si="127"/>
        <v>0</v>
      </c>
      <c r="I126" s="150">
        <f t="shared" si="127"/>
        <v>0</v>
      </c>
      <c r="J126" s="150">
        <f t="shared" si="127"/>
        <v>1896</v>
      </c>
      <c r="K126" s="150">
        <f t="shared" si="127"/>
        <v>1896</v>
      </c>
      <c r="L126" s="150">
        <f t="shared" si="127"/>
        <v>0</v>
      </c>
      <c r="M126" s="150"/>
      <c r="N126" s="150">
        <f aca="true" t="shared" si="128" ref="N126:AE126">N132</f>
        <v>2035</v>
      </c>
      <c r="O126" s="150">
        <f t="shared" si="128"/>
        <v>0</v>
      </c>
      <c r="P126" s="150">
        <f t="shared" si="128"/>
        <v>0</v>
      </c>
      <c r="Q126" s="150">
        <f t="shared" si="128"/>
        <v>2035</v>
      </c>
      <c r="R126" s="150">
        <f t="shared" si="128"/>
        <v>0</v>
      </c>
      <c r="S126" s="150">
        <f t="shared" si="128"/>
        <v>-320</v>
      </c>
      <c r="T126" s="150">
        <f t="shared" si="128"/>
        <v>1715</v>
      </c>
      <c r="U126" s="150">
        <f t="shared" si="128"/>
        <v>0</v>
      </c>
      <c r="V126" s="150">
        <f t="shared" si="128"/>
        <v>1715</v>
      </c>
      <c r="W126" s="150">
        <f t="shared" si="128"/>
        <v>0</v>
      </c>
      <c r="X126" s="150">
        <f t="shared" si="128"/>
        <v>0</v>
      </c>
      <c r="Y126" s="150">
        <f t="shared" si="128"/>
        <v>1715</v>
      </c>
      <c r="Z126" s="150">
        <f t="shared" si="128"/>
        <v>1715</v>
      </c>
      <c r="AA126" s="150">
        <f t="shared" si="128"/>
        <v>0</v>
      </c>
      <c r="AB126" s="150">
        <f t="shared" si="128"/>
        <v>0</v>
      </c>
      <c r="AC126" s="150">
        <f t="shared" si="128"/>
        <v>3215</v>
      </c>
      <c r="AD126" s="150">
        <f t="shared" si="128"/>
        <v>1715</v>
      </c>
      <c r="AE126" s="150">
        <f t="shared" si="128"/>
        <v>0</v>
      </c>
      <c r="AF126" s="150"/>
      <c r="AG126" s="150">
        <f>AG132</f>
        <v>0</v>
      </c>
      <c r="AH126" s="150">
        <f>AH132</f>
        <v>3215</v>
      </c>
      <c r="AI126" s="150"/>
      <c r="AJ126" s="150">
        <f aca="true" t="shared" si="129" ref="AJ126:AO126">AJ132</f>
        <v>1715</v>
      </c>
      <c r="AK126" s="150">
        <f t="shared" si="129"/>
        <v>0</v>
      </c>
      <c r="AL126" s="150">
        <f t="shared" si="129"/>
        <v>0</v>
      </c>
      <c r="AM126" s="150">
        <f t="shared" si="129"/>
        <v>3215</v>
      </c>
      <c r="AN126" s="150">
        <f t="shared" si="129"/>
        <v>0</v>
      </c>
      <c r="AO126" s="150">
        <f t="shared" si="129"/>
        <v>1715</v>
      </c>
      <c r="AP126" s="150">
        <f>AP132+AP127</f>
        <v>6637</v>
      </c>
      <c r="AQ126" s="150">
        <f>AQ132+AQ127</f>
        <v>0</v>
      </c>
      <c r="AR126" s="150">
        <f>AR132+AR127</f>
        <v>8352</v>
      </c>
      <c r="AS126" s="150">
        <f>AS132+AS127</f>
        <v>0</v>
      </c>
      <c r="AT126" s="150">
        <f>AT132+AT127</f>
        <v>8352</v>
      </c>
      <c r="AU126" s="96"/>
      <c r="AV126" s="96"/>
      <c r="AW126" s="96"/>
      <c r="AX126" s="150">
        <f>AX132+AX127</f>
        <v>8352</v>
      </c>
      <c r="AY126" s="150">
        <f>AY132+AY127</f>
        <v>8352</v>
      </c>
      <c r="AZ126" s="97"/>
      <c r="BA126" s="97"/>
      <c r="BB126" s="150">
        <f aca="true" t="shared" si="130" ref="BB126:BG126">BB132+BB127</f>
        <v>8352</v>
      </c>
      <c r="BC126" s="150">
        <f t="shared" si="130"/>
        <v>8352</v>
      </c>
      <c r="BD126" s="150">
        <f t="shared" si="130"/>
        <v>0</v>
      </c>
      <c r="BE126" s="150">
        <f t="shared" si="130"/>
        <v>0</v>
      </c>
      <c r="BF126" s="150">
        <f t="shared" si="130"/>
        <v>8352</v>
      </c>
      <c r="BG126" s="150">
        <f t="shared" si="130"/>
        <v>8352</v>
      </c>
      <c r="BH126" s="150">
        <f aca="true" t="shared" si="131" ref="BH126:BO126">BH132+BH127</f>
        <v>0</v>
      </c>
      <c r="BI126" s="150">
        <f t="shared" si="131"/>
        <v>0</v>
      </c>
      <c r="BJ126" s="150">
        <f t="shared" si="131"/>
        <v>8352</v>
      </c>
      <c r="BK126" s="150">
        <f t="shared" si="131"/>
        <v>8352</v>
      </c>
      <c r="BL126" s="150">
        <f t="shared" si="131"/>
        <v>0</v>
      </c>
      <c r="BM126" s="150">
        <f t="shared" si="131"/>
        <v>0</v>
      </c>
      <c r="BN126" s="150">
        <f t="shared" si="131"/>
        <v>8352</v>
      </c>
      <c r="BO126" s="150">
        <f t="shared" si="131"/>
        <v>8352</v>
      </c>
      <c r="BP126" s="150">
        <f>BP132+BP127</f>
        <v>0</v>
      </c>
      <c r="BQ126" s="150">
        <f>BQ132+BQ127</f>
        <v>0</v>
      </c>
      <c r="BR126" s="150">
        <f>BR132+BR127</f>
        <v>8352</v>
      </c>
      <c r="BS126" s="150"/>
      <c r="BT126" s="150">
        <f>BT132+BT127</f>
        <v>8352</v>
      </c>
      <c r="BU126" s="150">
        <f>BU132+BU127</f>
        <v>0</v>
      </c>
      <c r="BV126" s="150">
        <f>BV132+BV127</f>
        <v>0</v>
      </c>
      <c r="BW126" s="150">
        <f>BW132+BW127</f>
        <v>8352</v>
      </c>
      <c r="BX126" s="150"/>
      <c r="BY126" s="150">
        <f>BY132+BY127</f>
        <v>8352</v>
      </c>
    </row>
    <row r="127" spans="1:77" s="5" customFormat="1" ht="37.5">
      <c r="A127" s="89"/>
      <c r="B127" s="99" t="s">
        <v>12</v>
      </c>
      <c r="C127" s="100" t="s">
        <v>28</v>
      </c>
      <c r="D127" s="100" t="s">
        <v>348</v>
      </c>
      <c r="E127" s="136"/>
      <c r="F127" s="106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02">
        <f>AP128+AP130</f>
        <v>8352</v>
      </c>
      <c r="AQ127" s="102">
        <f>AQ128+AQ130</f>
        <v>0</v>
      </c>
      <c r="AR127" s="102">
        <f>AR128+AR130</f>
        <v>8352</v>
      </c>
      <c r="AS127" s="102">
        <f>AS128+AS130</f>
        <v>0</v>
      </c>
      <c r="AT127" s="102">
        <f>AT128+AT130</f>
        <v>8352</v>
      </c>
      <c r="AU127" s="96"/>
      <c r="AV127" s="96"/>
      <c r="AW127" s="96"/>
      <c r="AX127" s="102">
        <f>AX128+AX130</f>
        <v>8352</v>
      </c>
      <c r="AY127" s="102">
        <f>AY128+AY130</f>
        <v>8352</v>
      </c>
      <c r="AZ127" s="97"/>
      <c r="BA127" s="97"/>
      <c r="BB127" s="102">
        <f aca="true" t="shared" si="132" ref="BB127:BG127">BB128+BB130</f>
        <v>8352</v>
      </c>
      <c r="BC127" s="102">
        <f t="shared" si="132"/>
        <v>8352</v>
      </c>
      <c r="BD127" s="102">
        <f t="shared" si="132"/>
        <v>0</v>
      </c>
      <c r="BE127" s="102">
        <f t="shared" si="132"/>
        <v>0</v>
      </c>
      <c r="BF127" s="102">
        <f t="shared" si="132"/>
        <v>8352</v>
      </c>
      <c r="BG127" s="102">
        <f t="shared" si="132"/>
        <v>8352</v>
      </c>
      <c r="BH127" s="102">
        <f aca="true" t="shared" si="133" ref="BH127:BO127">BH128+BH130</f>
        <v>0</v>
      </c>
      <c r="BI127" s="102">
        <f t="shared" si="133"/>
        <v>0</v>
      </c>
      <c r="BJ127" s="102">
        <f t="shared" si="133"/>
        <v>8352</v>
      </c>
      <c r="BK127" s="102">
        <f t="shared" si="133"/>
        <v>8352</v>
      </c>
      <c r="BL127" s="102">
        <f t="shared" si="133"/>
        <v>0</v>
      </c>
      <c r="BM127" s="102">
        <f t="shared" si="133"/>
        <v>0</v>
      </c>
      <c r="BN127" s="102">
        <f t="shared" si="133"/>
        <v>8352</v>
      </c>
      <c r="BO127" s="102">
        <f t="shared" si="133"/>
        <v>8352</v>
      </c>
      <c r="BP127" s="102">
        <f>BP128+BP130</f>
        <v>0</v>
      </c>
      <c r="BQ127" s="102">
        <f>BQ128+BQ130</f>
        <v>0</v>
      </c>
      <c r="BR127" s="102">
        <f>BR128+BR130</f>
        <v>8352</v>
      </c>
      <c r="BS127" s="102"/>
      <c r="BT127" s="102">
        <f>BT128+BT130</f>
        <v>8352</v>
      </c>
      <c r="BU127" s="102">
        <f>BU128+BU130</f>
        <v>0</v>
      </c>
      <c r="BV127" s="102">
        <f>BV128+BV130</f>
        <v>0</v>
      </c>
      <c r="BW127" s="102">
        <f>BW128+BW130</f>
        <v>8352</v>
      </c>
      <c r="BX127" s="102"/>
      <c r="BY127" s="102">
        <f>BY128+BY130</f>
        <v>8352</v>
      </c>
    </row>
    <row r="128" spans="1:77" s="5" customFormat="1" ht="66.75">
      <c r="A128" s="89"/>
      <c r="B128" s="105" t="s">
        <v>215</v>
      </c>
      <c r="C128" s="106" t="s">
        <v>28</v>
      </c>
      <c r="D128" s="106" t="s">
        <v>348</v>
      </c>
      <c r="E128" s="136" t="s">
        <v>216</v>
      </c>
      <c r="F128" s="106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08">
        <f>AP129</f>
        <v>5292</v>
      </c>
      <c r="AQ128" s="108">
        <f>AQ129</f>
        <v>0</v>
      </c>
      <c r="AR128" s="108">
        <f>AR129</f>
        <v>5292</v>
      </c>
      <c r="AS128" s="108">
        <f>AS129</f>
        <v>0</v>
      </c>
      <c r="AT128" s="108">
        <f>AT129</f>
        <v>5292</v>
      </c>
      <c r="AU128" s="96"/>
      <c r="AV128" s="96"/>
      <c r="AW128" s="96"/>
      <c r="AX128" s="108">
        <f>AX129</f>
        <v>5292</v>
      </c>
      <c r="AY128" s="108">
        <f>AY129</f>
        <v>5292</v>
      </c>
      <c r="AZ128" s="97"/>
      <c r="BA128" s="97"/>
      <c r="BB128" s="108">
        <f aca="true" t="shared" si="134" ref="BB128:BY128">BB129</f>
        <v>5292</v>
      </c>
      <c r="BC128" s="108">
        <f t="shared" si="134"/>
        <v>5292</v>
      </c>
      <c r="BD128" s="108">
        <f t="shared" si="134"/>
        <v>0</v>
      </c>
      <c r="BE128" s="108">
        <f t="shared" si="134"/>
        <v>0</v>
      </c>
      <c r="BF128" s="108">
        <f t="shared" si="134"/>
        <v>5292</v>
      </c>
      <c r="BG128" s="108">
        <f t="shared" si="134"/>
        <v>5292</v>
      </c>
      <c r="BH128" s="108">
        <f t="shared" si="134"/>
        <v>0</v>
      </c>
      <c r="BI128" s="108">
        <f t="shared" si="134"/>
        <v>0</v>
      </c>
      <c r="BJ128" s="108">
        <f t="shared" si="134"/>
        <v>5292</v>
      </c>
      <c r="BK128" s="108">
        <f t="shared" si="134"/>
        <v>5292</v>
      </c>
      <c r="BL128" s="108">
        <f t="shared" si="134"/>
        <v>0</v>
      </c>
      <c r="BM128" s="108">
        <f t="shared" si="134"/>
        <v>0</v>
      </c>
      <c r="BN128" s="108">
        <f t="shared" si="134"/>
        <v>5292</v>
      </c>
      <c r="BO128" s="108">
        <f t="shared" si="134"/>
        <v>5292</v>
      </c>
      <c r="BP128" s="108">
        <f t="shared" si="134"/>
        <v>0</v>
      </c>
      <c r="BQ128" s="108">
        <f t="shared" si="134"/>
        <v>0</v>
      </c>
      <c r="BR128" s="108">
        <f t="shared" si="134"/>
        <v>5292</v>
      </c>
      <c r="BS128" s="108"/>
      <c r="BT128" s="108">
        <f t="shared" si="134"/>
        <v>5292</v>
      </c>
      <c r="BU128" s="108">
        <f t="shared" si="134"/>
        <v>0</v>
      </c>
      <c r="BV128" s="108">
        <f t="shared" si="134"/>
        <v>0</v>
      </c>
      <c r="BW128" s="108">
        <f t="shared" si="134"/>
        <v>5292</v>
      </c>
      <c r="BX128" s="108"/>
      <c r="BY128" s="108">
        <f t="shared" si="134"/>
        <v>5292</v>
      </c>
    </row>
    <row r="129" spans="1:77" s="5" customFormat="1" ht="20.25">
      <c r="A129" s="89"/>
      <c r="B129" s="105" t="s">
        <v>217</v>
      </c>
      <c r="C129" s="106" t="s">
        <v>28</v>
      </c>
      <c r="D129" s="106" t="s">
        <v>348</v>
      </c>
      <c r="E129" s="136" t="s">
        <v>216</v>
      </c>
      <c r="F129" s="106" t="s">
        <v>218</v>
      </c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12">
        <f>AR129-AO129</f>
        <v>5292</v>
      </c>
      <c r="AQ129" s="108"/>
      <c r="AR129" s="108">
        <v>5292</v>
      </c>
      <c r="AS129" s="108"/>
      <c r="AT129" s="108">
        <v>5292</v>
      </c>
      <c r="AU129" s="96"/>
      <c r="AV129" s="96"/>
      <c r="AW129" s="96"/>
      <c r="AX129" s="108">
        <v>5292</v>
      </c>
      <c r="AY129" s="108">
        <v>5292</v>
      </c>
      <c r="AZ129" s="97"/>
      <c r="BA129" s="97"/>
      <c r="BB129" s="108">
        <v>5292</v>
      </c>
      <c r="BC129" s="108">
        <v>5292</v>
      </c>
      <c r="BD129" s="159"/>
      <c r="BE129" s="160"/>
      <c r="BF129" s="112">
        <f>BD129+BB129</f>
        <v>5292</v>
      </c>
      <c r="BG129" s="112">
        <f>BE129+BC129</f>
        <v>5292</v>
      </c>
      <c r="BH129" s="159"/>
      <c r="BI129" s="160"/>
      <c r="BJ129" s="112">
        <f>BH129+BF129</f>
        <v>5292</v>
      </c>
      <c r="BK129" s="112">
        <f>BI129+BG129</f>
        <v>5292</v>
      </c>
      <c r="BL129" s="159"/>
      <c r="BM129" s="160"/>
      <c r="BN129" s="112">
        <f>BL129+BJ129</f>
        <v>5292</v>
      </c>
      <c r="BO129" s="112">
        <f>BM129+BK129</f>
        <v>5292</v>
      </c>
      <c r="BP129" s="161"/>
      <c r="BQ129" s="161"/>
      <c r="BR129" s="108">
        <f>BN129+BP129</f>
        <v>5292</v>
      </c>
      <c r="BS129" s="108"/>
      <c r="BT129" s="108">
        <f>BO129+BQ129</f>
        <v>5292</v>
      </c>
      <c r="BU129" s="161"/>
      <c r="BV129" s="161"/>
      <c r="BW129" s="108">
        <f>BR129+BU129</f>
        <v>5292</v>
      </c>
      <c r="BX129" s="108"/>
      <c r="BY129" s="108">
        <f>BT129+BV129</f>
        <v>5292</v>
      </c>
    </row>
    <row r="130" spans="1:77" s="5" customFormat="1" ht="62.25" customHeight="1">
      <c r="A130" s="89"/>
      <c r="B130" s="105" t="s">
        <v>13</v>
      </c>
      <c r="C130" s="106" t="s">
        <v>28</v>
      </c>
      <c r="D130" s="106" t="s">
        <v>348</v>
      </c>
      <c r="E130" s="111" t="s">
        <v>127</v>
      </c>
      <c r="F130" s="106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08">
        <f>AP131</f>
        <v>3060</v>
      </c>
      <c r="AQ130" s="108">
        <f>AQ131</f>
        <v>0</v>
      </c>
      <c r="AR130" s="108">
        <f>AR131</f>
        <v>3060</v>
      </c>
      <c r="AS130" s="108">
        <f>AS131</f>
        <v>0</v>
      </c>
      <c r="AT130" s="108">
        <f>AT131</f>
        <v>3060</v>
      </c>
      <c r="AU130" s="96"/>
      <c r="AV130" s="96"/>
      <c r="AW130" s="96"/>
      <c r="AX130" s="108">
        <f>AX131</f>
        <v>3060</v>
      </c>
      <c r="AY130" s="108">
        <f>AY131</f>
        <v>3060</v>
      </c>
      <c r="AZ130" s="97"/>
      <c r="BA130" s="97"/>
      <c r="BB130" s="108">
        <f aca="true" t="shared" si="135" ref="BB130:BY130">BB131</f>
        <v>3060</v>
      </c>
      <c r="BC130" s="108">
        <f t="shared" si="135"/>
        <v>3060</v>
      </c>
      <c r="BD130" s="108">
        <f t="shared" si="135"/>
        <v>0</v>
      </c>
      <c r="BE130" s="108">
        <f t="shared" si="135"/>
        <v>0</v>
      </c>
      <c r="BF130" s="108">
        <f t="shared" si="135"/>
        <v>3060</v>
      </c>
      <c r="BG130" s="108">
        <f t="shared" si="135"/>
        <v>3060</v>
      </c>
      <c r="BH130" s="108">
        <f t="shared" si="135"/>
        <v>0</v>
      </c>
      <c r="BI130" s="108">
        <f t="shared" si="135"/>
        <v>0</v>
      </c>
      <c r="BJ130" s="108">
        <f t="shared" si="135"/>
        <v>3060</v>
      </c>
      <c r="BK130" s="108">
        <f t="shared" si="135"/>
        <v>3060</v>
      </c>
      <c r="BL130" s="108">
        <f t="shared" si="135"/>
        <v>0</v>
      </c>
      <c r="BM130" s="108">
        <f t="shared" si="135"/>
        <v>0</v>
      </c>
      <c r="BN130" s="108">
        <f t="shared" si="135"/>
        <v>3060</v>
      </c>
      <c r="BO130" s="108">
        <f t="shared" si="135"/>
        <v>3060</v>
      </c>
      <c r="BP130" s="108">
        <f t="shared" si="135"/>
        <v>0</v>
      </c>
      <c r="BQ130" s="108">
        <f t="shared" si="135"/>
        <v>0</v>
      </c>
      <c r="BR130" s="108">
        <f t="shared" si="135"/>
        <v>3060</v>
      </c>
      <c r="BS130" s="108"/>
      <c r="BT130" s="108">
        <f t="shared" si="135"/>
        <v>3060</v>
      </c>
      <c r="BU130" s="108">
        <f t="shared" si="135"/>
        <v>0</v>
      </c>
      <c r="BV130" s="108">
        <f t="shared" si="135"/>
        <v>0</v>
      </c>
      <c r="BW130" s="108">
        <f t="shared" si="135"/>
        <v>3060</v>
      </c>
      <c r="BX130" s="108"/>
      <c r="BY130" s="108">
        <f t="shared" si="135"/>
        <v>3060</v>
      </c>
    </row>
    <row r="131" spans="1:77" s="5" customFormat="1" ht="76.5" customHeight="1">
      <c r="A131" s="89"/>
      <c r="B131" s="105" t="s">
        <v>38</v>
      </c>
      <c r="C131" s="106" t="s">
        <v>28</v>
      </c>
      <c r="D131" s="106" t="s">
        <v>348</v>
      </c>
      <c r="E131" s="111" t="s">
        <v>127</v>
      </c>
      <c r="F131" s="106" t="s">
        <v>39</v>
      </c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12">
        <f>AR131-AO131</f>
        <v>3060</v>
      </c>
      <c r="AQ131" s="108"/>
      <c r="AR131" s="108">
        <v>3060</v>
      </c>
      <c r="AS131" s="108"/>
      <c r="AT131" s="108">
        <v>3060</v>
      </c>
      <c r="AU131" s="96"/>
      <c r="AV131" s="96"/>
      <c r="AW131" s="96"/>
      <c r="AX131" s="108">
        <v>3060</v>
      </c>
      <c r="AY131" s="108">
        <v>3060</v>
      </c>
      <c r="AZ131" s="97"/>
      <c r="BA131" s="97"/>
      <c r="BB131" s="108">
        <v>3060</v>
      </c>
      <c r="BC131" s="108">
        <v>3060</v>
      </c>
      <c r="BD131" s="159"/>
      <c r="BE131" s="160"/>
      <c r="BF131" s="112">
        <f>BD131+BB131</f>
        <v>3060</v>
      </c>
      <c r="BG131" s="112">
        <f>BE131+BC131</f>
        <v>3060</v>
      </c>
      <c r="BH131" s="159"/>
      <c r="BI131" s="160"/>
      <c r="BJ131" s="112">
        <f>BH131+BF131</f>
        <v>3060</v>
      </c>
      <c r="BK131" s="112">
        <f>BI131+BG131</f>
        <v>3060</v>
      </c>
      <c r="BL131" s="159"/>
      <c r="BM131" s="160"/>
      <c r="BN131" s="112">
        <f>BL131+BJ131</f>
        <v>3060</v>
      </c>
      <c r="BO131" s="112">
        <f>BM131+BK131</f>
        <v>3060</v>
      </c>
      <c r="BP131" s="161"/>
      <c r="BQ131" s="161"/>
      <c r="BR131" s="108">
        <f>BN131+BP131</f>
        <v>3060</v>
      </c>
      <c r="BS131" s="108"/>
      <c r="BT131" s="108">
        <f>BO131+BQ131</f>
        <v>3060</v>
      </c>
      <c r="BU131" s="161"/>
      <c r="BV131" s="161"/>
      <c r="BW131" s="108">
        <f>BR131+BU131</f>
        <v>3060</v>
      </c>
      <c r="BX131" s="108"/>
      <c r="BY131" s="108">
        <f>BT131+BV131</f>
        <v>3060</v>
      </c>
    </row>
    <row r="132" spans="1:77" s="2" customFormat="1" ht="37.5" hidden="1">
      <c r="A132" s="118"/>
      <c r="B132" s="99" t="s">
        <v>12</v>
      </c>
      <c r="C132" s="100" t="s">
        <v>28</v>
      </c>
      <c r="D132" s="100" t="s">
        <v>37</v>
      </c>
      <c r="E132" s="136"/>
      <c r="F132" s="106"/>
      <c r="G132" s="102">
        <f aca="true" t="shared" si="136" ref="G132:W133">G133</f>
        <v>0</v>
      </c>
      <c r="H132" s="102">
        <f t="shared" si="136"/>
        <v>0</v>
      </c>
      <c r="I132" s="102">
        <f t="shared" si="136"/>
        <v>0</v>
      </c>
      <c r="J132" s="102">
        <f t="shared" si="136"/>
        <v>1896</v>
      </c>
      <c r="K132" s="102">
        <f t="shared" si="136"/>
        <v>1896</v>
      </c>
      <c r="L132" s="102">
        <f t="shared" si="136"/>
        <v>0</v>
      </c>
      <c r="M132" s="102"/>
      <c r="N132" s="102">
        <f>N133</f>
        <v>2035</v>
      </c>
      <c r="O132" s="102">
        <f t="shared" si="136"/>
        <v>0</v>
      </c>
      <c r="P132" s="102">
        <f t="shared" si="136"/>
        <v>0</v>
      </c>
      <c r="Q132" s="102">
        <f t="shared" si="136"/>
        <v>2035</v>
      </c>
      <c r="R132" s="102">
        <f t="shared" si="136"/>
        <v>0</v>
      </c>
      <c r="S132" s="102">
        <f t="shared" si="136"/>
        <v>-320</v>
      </c>
      <c r="T132" s="102">
        <f t="shared" si="136"/>
        <v>1715</v>
      </c>
      <c r="U132" s="102">
        <f t="shared" si="136"/>
        <v>0</v>
      </c>
      <c r="V132" s="102">
        <f t="shared" si="136"/>
        <v>1715</v>
      </c>
      <c r="W132" s="102">
        <f t="shared" si="136"/>
        <v>0</v>
      </c>
      <c r="X132" s="102">
        <f aca="true" t="shared" si="137" ref="X132:AN133">X133</f>
        <v>0</v>
      </c>
      <c r="Y132" s="102">
        <f t="shared" si="137"/>
        <v>1715</v>
      </c>
      <c r="Z132" s="102">
        <f t="shared" si="137"/>
        <v>1715</v>
      </c>
      <c r="AA132" s="102">
        <f t="shared" si="137"/>
        <v>0</v>
      </c>
      <c r="AB132" s="102">
        <f t="shared" si="137"/>
        <v>0</v>
      </c>
      <c r="AC132" s="102">
        <f t="shared" si="137"/>
        <v>3215</v>
      </c>
      <c r="AD132" s="102">
        <f t="shared" si="137"/>
        <v>1715</v>
      </c>
      <c r="AE132" s="102">
        <f t="shared" si="137"/>
        <v>0</v>
      </c>
      <c r="AF132" s="102"/>
      <c r="AG132" s="102">
        <f t="shared" si="137"/>
        <v>0</v>
      </c>
      <c r="AH132" s="102">
        <f t="shared" si="137"/>
        <v>3215</v>
      </c>
      <c r="AI132" s="102"/>
      <c r="AJ132" s="102">
        <f t="shared" si="137"/>
        <v>1715</v>
      </c>
      <c r="AK132" s="102">
        <f t="shared" si="137"/>
        <v>0</v>
      </c>
      <c r="AL132" s="102">
        <f t="shared" si="137"/>
        <v>0</v>
      </c>
      <c r="AM132" s="102">
        <f t="shared" si="137"/>
        <v>3215</v>
      </c>
      <c r="AN132" s="102">
        <f t="shared" si="137"/>
        <v>0</v>
      </c>
      <c r="AO132" s="102">
        <f>AO133</f>
        <v>1715</v>
      </c>
      <c r="AP132" s="102">
        <f>AP133+AP135</f>
        <v>-1715</v>
      </c>
      <c r="AQ132" s="102">
        <f>AQ133+AQ135</f>
        <v>0</v>
      </c>
      <c r="AR132" s="102">
        <f>AR133+AR135</f>
        <v>0</v>
      </c>
      <c r="AS132" s="102">
        <f>AS133+AS135</f>
        <v>0</v>
      </c>
      <c r="AT132" s="102">
        <f>AT133+AT135</f>
        <v>0</v>
      </c>
      <c r="AU132" s="96"/>
      <c r="AV132" s="96"/>
      <c r="AW132" s="96"/>
      <c r="AX132" s="102">
        <f>AX133+AX135</f>
        <v>0</v>
      </c>
      <c r="AY132" s="102">
        <f>AY133+AY135</f>
        <v>0</v>
      </c>
      <c r="AZ132" s="97"/>
      <c r="BA132" s="97"/>
      <c r="BB132" s="102">
        <f>BB133+BB135</f>
        <v>0</v>
      </c>
      <c r="BC132" s="102">
        <f>BC133+BC135</f>
        <v>0</v>
      </c>
      <c r="BD132" s="138"/>
      <c r="BE132" s="139"/>
      <c r="BF132" s="151"/>
      <c r="BG132" s="151"/>
      <c r="BH132" s="138"/>
      <c r="BI132" s="139"/>
      <c r="BJ132" s="151"/>
      <c r="BK132" s="151"/>
      <c r="BL132" s="138"/>
      <c r="BM132" s="139"/>
      <c r="BN132" s="151"/>
      <c r="BO132" s="151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</row>
    <row r="133" spans="1:77" ht="66" hidden="1">
      <c r="A133" s="118"/>
      <c r="B133" s="105" t="s">
        <v>215</v>
      </c>
      <c r="C133" s="106" t="s">
        <v>28</v>
      </c>
      <c r="D133" s="106" t="s">
        <v>37</v>
      </c>
      <c r="E133" s="136" t="s">
        <v>216</v>
      </c>
      <c r="F133" s="106"/>
      <c r="G133" s="108">
        <f t="shared" si="136"/>
        <v>0</v>
      </c>
      <c r="H133" s="108">
        <f t="shared" si="136"/>
        <v>0</v>
      </c>
      <c r="I133" s="108">
        <f t="shared" si="136"/>
        <v>0</v>
      </c>
      <c r="J133" s="108">
        <f t="shared" si="136"/>
        <v>1896</v>
      </c>
      <c r="K133" s="108">
        <f t="shared" si="136"/>
        <v>1896</v>
      </c>
      <c r="L133" s="108">
        <f t="shared" si="136"/>
        <v>0</v>
      </c>
      <c r="M133" s="108"/>
      <c r="N133" s="108">
        <f>N134</f>
        <v>2035</v>
      </c>
      <c r="O133" s="108">
        <f t="shared" si="136"/>
        <v>0</v>
      </c>
      <c r="P133" s="108">
        <f t="shared" si="136"/>
        <v>0</v>
      </c>
      <c r="Q133" s="108">
        <f t="shared" si="136"/>
        <v>2035</v>
      </c>
      <c r="R133" s="108">
        <f t="shared" si="136"/>
        <v>0</v>
      </c>
      <c r="S133" s="108">
        <f t="shared" si="136"/>
        <v>-320</v>
      </c>
      <c r="T133" s="108">
        <f t="shared" si="136"/>
        <v>1715</v>
      </c>
      <c r="U133" s="108">
        <f t="shared" si="136"/>
        <v>0</v>
      </c>
      <c r="V133" s="108">
        <f t="shared" si="136"/>
        <v>1715</v>
      </c>
      <c r="W133" s="108">
        <f>W134</f>
        <v>0</v>
      </c>
      <c r="X133" s="108">
        <f t="shared" si="137"/>
        <v>0</v>
      </c>
      <c r="Y133" s="108">
        <f t="shared" si="137"/>
        <v>1715</v>
      </c>
      <c r="Z133" s="108">
        <f t="shared" si="137"/>
        <v>1715</v>
      </c>
      <c r="AA133" s="108">
        <f t="shared" si="137"/>
        <v>0</v>
      </c>
      <c r="AB133" s="108">
        <f t="shared" si="137"/>
        <v>0</v>
      </c>
      <c r="AC133" s="108">
        <f t="shared" si="137"/>
        <v>3215</v>
      </c>
      <c r="AD133" s="108">
        <f t="shared" si="137"/>
        <v>1715</v>
      </c>
      <c r="AE133" s="108">
        <f t="shared" si="137"/>
        <v>0</v>
      </c>
      <c r="AF133" s="108"/>
      <c r="AG133" s="108">
        <f t="shared" si="137"/>
        <v>0</v>
      </c>
      <c r="AH133" s="108">
        <f t="shared" si="137"/>
        <v>3215</v>
      </c>
      <c r="AI133" s="108"/>
      <c r="AJ133" s="108">
        <f t="shared" si="137"/>
        <v>1715</v>
      </c>
      <c r="AK133" s="108">
        <f>AK134</f>
        <v>0</v>
      </c>
      <c r="AL133" s="108">
        <f>AL134</f>
        <v>0</v>
      </c>
      <c r="AM133" s="108">
        <f>AM134</f>
        <v>3215</v>
      </c>
      <c r="AN133" s="108">
        <f>AN134</f>
        <v>0</v>
      </c>
      <c r="AO133" s="108">
        <f>AO134</f>
        <v>1715</v>
      </c>
      <c r="AP133" s="108">
        <f>AP134</f>
        <v>-1715</v>
      </c>
      <c r="AQ133" s="108">
        <f>AQ134</f>
        <v>0</v>
      </c>
      <c r="AR133" s="108">
        <f>AR134</f>
        <v>0</v>
      </c>
      <c r="AS133" s="108">
        <f>AS134</f>
        <v>0</v>
      </c>
      <c r="AT133" s="108">
        <f>AT134</f>
        <v>0</v>
      </c>
      <c r="AU133" s="96"/>
      <c r="AV133" s="96"/>
      <c r="AW133" s="96"/>
      <c r="AX133" s="108">
        <f>AX134</f>
        <v>0</v>
      </c>
      <c r="AY133" s="108">
        <f>AY134</f>
        <v>0</v>
      </c>
      <c r="AZ133" s="97"/>
      <c r="BA133" s="97"/>
      <c r="BB133" s="108">
        <f>BB134</f>
        <v>0</v>
      </c>
      <c r="BC133" s="108">
        <f>BC134</f>
        <v>0</v>
      </c>
      <c r="BD133" s="114"/>
      <c r="BE133" s="115"/>
      <c r="BF133" s="125"/>
      <c r="BG133" s="125"/>
      <c r="BH133" s="114"/>
      <c r="BI133" s="115"/>
      <c r="BJ133" s="125"/>
      <c r="BK133" s="125"/>
      <c r="BL133" s="114"/>
      <c r="BM133" s="115"/>
      <c r="BN133" s="125"/>
      <c r="BO133" s="125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</row>
    <row r="134" spans="1:77" ht="21.75" customHeight="1" hidden="1">
      <c r="A134" s="118"/>
      <c r="B134" s="105" t="s">
        <v>217</v>
      </c>
      <c r="C134" s="106" t="s">
        <v>28</v>
      </c>
      <c r="D134" s="106" t="s">
        <v>37</v>
      </c>
      <c r="E134" s="136" t="s">
        <v>216</v>
      </c>
      <c r="F134" s="106" t="s">
        <v>218</v>
      </c>
      <c r="G134" s="108"/>
      <c r="H134" s="108">
        <f>20404-20404</f>
        <v>0</v>
      </c>
      <c r="I134" s="108"/>
      <c r="J134" s="112">
        <f>K134-G134</f>
        <v>1896</v>
      </c>
      <c r="K134" s="126">
        <v>1896</v>
      </c>
      <c r="L134" s="126"/>
      <c r="M134" s="126"/>
      <c r="N134" s="108">
        <v>2035</v>
      </c>
      <c r="O134" s="109"/>
      <c r="P134" s="112"/>
      <c r="Q134" s="112">
        <f>P134+N134</f>
        <v>2035</v>
      </c>
      <c r="R134" s="112">
        <f>O134</f>
        <v>0</v>
      </c>
      <c r="S134" s="112">
        <f>T134-Q134</f>
        <v>-320</v>
      </c>
      <c r="T134" s="112">
        <v>1715</v>
      </c>
      <c r="U134" s="112">
        <f>R134</f>
        <v>0</v>
      </c>
      <c r="V134" s="112">
        <v>1715</v>
      </c>
      <c r="W134" s="112"/>
      <c r="X134" s="112"/>
      <c r="Y134" s="112">
        <f>W134+T134</f>
        <v>1715</v>
      </c>
      <c r="Z134" s="112">
        <f>X134+V134</f>
        <v>1715</v>
      </c>
      <c r="AA134" s="112"/>
      <c r="AB134" s="112"/>
      <c r="AC134" s="112">
        <f>AA134+Y134+1500</f>
        <v>3215</v>
      </c>
      <c r="AD134" s="112">
        <f>AB134+Z134</f>
        <v>1715</v>
      </c>
      <c r="AE134" s="112"/>
      <c r="AF134" s="112"/>
      <c r="AG134" s="112"/>
      <c r="AH134" s="112">
        <f>AE134+AC134</f>
        <v>3215</v>
      </c>
      <c r="AI134" s="112"/>
      <c r="AJ134" s="112">
        <f>AG134+AD134</f>
        <v>1715</v>
      </c>
      <c r="AK134" s="113"/>
      <c r="AL134" s="113"/>
      <c r="AM134" s="112">
        <f>AK134+AH134</f>
        <v>3215</v>
      </c>
      <c r="AN134" s="112">
        <f>AI134</f>
        <v>0</v>
      </c>
      <c r="AO134" s="112">
        <f>AJ134</f>
        <v>1715</v>
      </c>
      <c r="AP134" s="112">
        <f>AR134-AO134</f>
        <v>-1715</v>
      </c>
      <c r="AQ134" s="112"/>
      <c r="AR134" s="112"/>
      <c r="AS134" s="112"/>
      <c r="AT134" s="112"/>
      <c r="AU134" s="96"/>
      <c r="AV134" s="96"/>
      <c r="AW134" s="96"/>
      <c r="AX134" s="112"/>
      <c r="AY134" s="112"/>
      <c r="AZ134" s="97"/>
      <c r="BA134" s="97"/>
      <c r="BB134" s="112"/>
      <c r="BC134" s="112"/>
      <c r="BD134" s="114"/>
      <c r="BE134" s="115"/>
      <c r="BF134" s="125"/>
      <c r="BG134" s="125"/>
      <c r="BH134" s="114"/>
      <c r="BI134" s="115"/>
      <c r="BJ134" s="125"/>
      <c r="BK134" s="125"/>
      <c r="BL134" s="114"/>
      <c r="BM134" s="115"/>
      <c r="BN134" s="125"/>
      <c r="BO134" s="125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</row>
    <row r="135" spans="1:77" s="11" customFormat="1" ht="49.5" hidden="1">
      <c r="A135" s="129"/>
      <c r="B135" s="105" t="s">
        <v>13</v>
      </c>
      <c r="C135" s="106" t="s">
        <v>28</v>
      </c>
      <c r="D135" s="106" t="s">
        <v>37</v>
      </c>
      <c r="E135" s="111" t="s">
        <v>127</v>
      </c>
      <c r="F135" s="106"/>
      <c r="G135" s="108"/>
      <c r="H135" s="108"/>
      <c r="I135" s="108"/>
      <c r="J135" s="112"/>
      <c r="K135" s="126"/>
      <c r="L135" s="126"/>
      <c r="M135" s="126"/>
      <c r="N135" s="108"/>
      <c r="O135" s="112"/>
      <c r="P135" s="112"/>
      <c r="Q135" s="126"/>
      <c r="R135" s="126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26"/>
      <c r="AL135" s="126"/>
      <c r="AM135" s="126"/>
      <c r="AN135" s="126"/>
      <c r="AO135" s="126"/>
      <c r="AP135" s="112">
        <f>AP136</f>
        <v>0</v>
      </c>
      <c r="AQ135" s="112">
        <f>AQ136</f>
        <v>0</v>
      </c>
      <c r="AR135" s="112">
        <f>AR136</f>
        <v>0</v>
      </c>
      <c r="AS135" s="112">
        <f>AS136</f>
        <v>0</v>
      </c>
      <c r="AT135" s="112">
        <f>AT136</f>
        <v>0</v>
      </c>
      <c r="AU135" s="162"/>
      <c r="AV135" s="162"/>
      <c r="AW135" s="162"/>
      <c r="AX135" s="112">
        <f>AX136</f>
        <v>0</v>
      </c>
      <c r="AY135" s="112">
        <f>AY136</f>
        <v>0</v>
      </c>
      <c r="AZ135" s="97"/>
      <c r="BA135" s="97"/>
      <c r="BB135" s="112">
        <f>BB136</f>
        <v>0</v>
      </c>
      <c r="BC135" s="112">
        <f>BC136</f>
        <v>0</v>
      </c>
      <c r="BD135" s="147"/>
      <c r="BE135" s="148"/>
      <c r="BF135" s="126"/>
      <c r="BG135" s="126"/>
      <c r="BH135" s="147"/>
      <c r="BI135" s="148"/>
      <c r="BJ135" s="126"/>
      <c r="BK135" s="126"/>
      <c r="BL135" s="147"/>
      <c r="BM135" s="148"/>
      <c r="BN135" s="126"/>
      <c r="BO135" s="126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</row>
    <row r="136" spans="1:77" s="11" customFormat="1" ht="75" customHeight="1" hidden="1">
      <c r="A136" s="129"/>
      <c r="B136" s="105" t="s">
        <v>38</v>
      </c>
      <c r="C136" s="106" t="s">
        <v>28</v>
      </c>
      <c r="D136" s="106" t="s">
        <v>37</v>
      </c>
      <c r="E136" s="111" t="s">
        <v>127</v>
      </c>
      <c r="F136" s="106" t="s">
        <v>39</v>
      </c>
      <c r="G136" s="108"/>
      <c r="H136" s="108"/>
      <c r="I136" s="108"/>
      <c r="J136" s="112"/>
      <c r="K136" s="126"/>
      <c r="L136" s="126"/>
      <c r="M136" s="126"/>
      <c r="N136" s="108"/>
      <c r="O136" s="112"/>
      <c r="P136" s="112"/>
      <c r="Q136" s="126"/>
      <c r="R136" s="126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26"/>
      <c r="AL136" s="126"/>
      <c r="AM136" s="126"/>
      <c r="AN136" s="126"/>
      <c r="AO136" s="126"/>
      <c r="AP136" s="112">
        <f>AR136-AO136</f>
        <v>0</v>
      </c>
      <c r="AQ136" s="112"/>
      <c r="AR136" s="112"/>
      <c r="AS136" s="112"/>
      <c r="AT136" s="112"/>
      <c r="AU136" s="162"/>
      <c r="AV136" s="162"/>
      <c r="AW136" s="162"/>
      <c r="AX136" s="112"/>
      <c r="AY136" s="112"/>
      <c r="AZ136" s="97"/>
      <c r="BA136" s="97"/>
      <c r="BB136" s="112"/>
      <c r="BC136" s="112"/>
      <c r="BD136" s="147"/>
      <c r="BE136" s="148"/>
      <c r="BF136" s="126"/>
      <c r="BG136" s="126"/>
      <c r="BH136" s="147"/>
      <c r="BI136" s="148"/>
      <c r="BJ136" s="126"/>
      <c r="BK136" s="126"/>
      <c r="BL136" s="147"/>
      <c r="BM136" s="148"/>
      <c r="BN136" s="126"/>
      <c r="BO136" s="126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</row>
    <row r="137" spans="1:77" ht="18.75">
      <c r="A137" s="118"/>
      <c r="B137" s="105"/>
      <c r="C137" s="106"/>
      <c r="D137" s="106"/>
      <c r="E137" s="136"/>
      <c r="F137" s="106"/>
      <c r="G137" s="108"/>
      <c r="H137" s="108"/>
      <c r="I137" s="108"/>
      <c r="J137" s="112"/>
      <c r="K137" s="126"/>
      <c r="L137" s="126"/>
      <c r="M137" s="126"/>
      <c r="N137" s="108"/>
      <c r="O137" s="109"/>
      <c r="P137" s="109"/>
      <c r="Q137" s="127"/>
      <c r="R137" s="127"/>
      <c r="S137" s="112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13"/>
      <c r="AL137" s="113"/>
      <c r="AM137" s="113"/>
      <c r="AN137" s="113"/>
      <c r="AO137" s="113"/>
      <c r="AP137" s="128"/>
      <c r="AQ137" s="128"/>
      <c r="AR137" s="128"/>
      <c r="AS137" s="128"/>
      <c r="AT137" s="128"/>
      <c r="AU137" s="96"/>
      <c r="AV137" s="96"/>
      <c r="AW137" s="96"/>
      <c r="AX137" s="128"/>
      <c r="AY137" s="128"/>
      <c r="AZ137" s="97"/>
      <c r="BA137" s="97"/>
      <c r="BB137" s="128"/>
      <c r="BC137" s="128"/>
      <c r="BD137" s="114"/>
      <c r="BE137" s="115"/>
      <c r="BF137" s="125"/>
      <c r="BG137" s="125"/>
      <c r="BH137" s="114"/>
      <c r="BI137" s="115"/>
      <c r="BJ137" s="125"/>
      <c r="BK137" s="125"/>
      <c r="BL137" s="114"/>
      <c r="BM137" s="115"/>
      <c r="BN137" s="125"/>
      <c r="BO137" s="125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</row>
    <row r="138" spans="1:77" s="5" customFormat="1" ht="81">
      <c r="A138" s="89">
        <v>905</v>
      </c>
      <c r="B138" s="90" t="s">
        <v>126</v>
      </c>
      <c r="C138" s="93"/>
      <c r="D138" s="93"/>
      <c r="E138" s="92"/>
      <c r="F138" s="93"/>
      <c r="G138" s="150">
        <f aca="true" t="shared" si="138" ref="G138:N138">G142+G145</f>
        <v>5152</v>
      </c>
      <c r="H138" s="150">
        <f t="shared" si="138"/>
        <v>5152</v>
      </c>
      <c r="I138" s="150">
        <f t="shared" si="138"/>
        <v>0</v>
      </c>
      <c r="J138" s="150">
        <f t="shared" si="138"/>
        <v>0</v>
      </c>
      <c r="K138" s="150">
        <f t="shared" si="138"/>
        <v>5152</v>
      </c>
      <c r="L138" s="150">
        <f t="shared" si="138"/>
        <v>0</v>
      </c>
      <c r="M138" s="150"/>
      <c r="N138" s="150">
        <f t="shared" si="138"/>
        <v>5518</v>
      </c>
      <c r="O138" s="150">
        <f aca="true" t="shared" si="139" ref="O138:V138">O142+O145</f>
        <v>0</v>
      </c>
      <c r="P138" s="150">
        <f t="shared" si="139"/>
        <v>0</v>
      </c>
      <c r="Q138" s="150">
        <f t="shared" si="139"/>
        <v>5518</v>
      </c>
      <c r="R138" s="150">
        <f t="shared" si="139"/>
        <v>0</v>
      </c>
      <c r="S138" s="150">
        <f>S142+S145</f>
        <v>-5165</v>
      </c>
      <c r="T138" s="150">
        <f t="shared" si="139"/>
        <v>353</v>
      </c>
      <c r="U138" s="150">
        <f t="shared" si="139"/>
        <v>0</v>
      </c>
      <c r="V138" s="150">
        <f t="shared" si="139"/>
        <v>353</v>
      </c>
      <c r="W138" s="150">
        <f aca="true" t="shared" si="140" ref="W138:AD138">W142+W145</f>
        <v>0</v>
      </c>
      <c r="X138" s="150">
        <f t="shared" si="140"/>
        <v>0</v>
      </c>
      <c r="Y138" s="150">
        <f t="shared" si="140"/>
        <v>353</v>
      </c>
      <c r="Z138" s="150">
        <f t="shared" si="140"/>
        <v>353</v>
      </c>
      <c r="AA138" s="150">
        <f t="shared" si="140"/>
        <v>0</v>
      </c>
      <c r="AB138" s="150">
        <f t="shared" si="140"/>
        <v>0</v>
      </c>
      <c r="AC138" s="150">
        <f t="shared" si="140"/>
        <v>353</v>
      </c>
      <c r="AD138" s="150">
        <f t="shared" si="140"/>
        <v>353</v>
      </c>
      <c r="AE138" s="150">
        <f>AE142+AE145</f>
        <v>0</v>
      </c>
      <c r="AF138" s="150"/>
      <c r="AG138" s="150">
        <f>AG142+AG145</f>
        <v>0</v>
      </c>
      <c r="AH138" s="150">
        <f>AH142+AH145</f>
        <v>353</v>
      </c>
      <c r="AI138" s="150"/>
      <c r="AJ138" s="150">
        <f aca="true" t="shared" si="141" ref="AJ138:AO138">AJ142+AJ145</f>
        <v>353</v>
      </c>
      <c r="AK138" s="150">
        <f t="shared" si="141"/>
        <v>0</v>
      </c>
      <c r="AL138" s="150">
        <f t="shared" si="141"/>
        <v>0</v>
      </c>
      <c r="AM138" s="150">
        <f t="shared" si="141"/>
        <v>353</v>
      </c>
      <c r="AN138" s="150">
        <f t="shared" si="141"/>
        <v>0</v>
      </c>
      <c r="AO138" s="150">
        <f t="shared" si="141"/>
        <v>353</v>
      </c>
      <c r="AP138" s="150">
        <f>AP142+AP145+AP139</f>
        <v>6951</v>
      </c>
      <c r="AQ138" s="150">
        <f>AQ142+AQ145+AQ139</f>
        <v>0</v>
      </c>
      <c r="AR138" s="150">
        <f>AR142+AR145+AR139</f>
        <v>7304</v>
      </c>
      <c r="AS138" s="150">
        <f>AS142+AS145+AS139</f>
        <v>0</v>
      </c>
      <c r="AT138" s="150">
        <f>AT142+AT145+AT139</f>
        <v>7304</v>
      </c>
      <c r="AU138" s="96"/>
      <c r="AV138" s="96"/>
      <c r="AW138" s="96"/>
      <c r="AX138" s="150">
        <f>AX142+AX145+AX139</f>
        <v>7304</v>
      </c>
      <c r="AY138" s="150">
        <f>AY142+AY145+AY139</f>
        <v>7304</v>
      </c>
      <c r="AZ138" s="97"/>
      <c r="BA138" s="97"/>
      <c r="BB138" s="150">
        <f aca="true" t="shared" si="142" ref="BB138:BG138">BB142+BB145+BB139</f>
        <v>7304</v>
      </c>
      <c r="BC138" s="150">
        <f t="shared" si="142"/>
        <v>7304</v>
      </c>
      <c r="BD138" s="150">
        <f t="shared" si="142"/>
        <v>0</v>
      </c>
      <c r="BE138" s="150">
        <f t="shared" si="142"/>
        <v>0</v>
      </c>
      <c r="BF138" s="150">
        <f t="shared" si="142"/>
        <v>7304</v>
      </c>
      <c r="BG138" s="150">
        <f t="shared" si="142"/>
        <v>7304</v>
      </c>
      <c r="BH138" s="150">
        <f aca="true" t="shared" si="143" ref="BH138:BO138">BH142+BH145+BH139</f>
        <v>0</v>
      </c>
      <c r="BI138" s="150">
        <f t="shared" si="143"/>
        <v>0</v>
      </c>
      <c r="BJ138" s="150">
        <f t="shared" si="143"/>
        <v>7304</v>
      </c>
      <c r="BK138" s="150">
        <f t="shared" si="143"/>
        <v>7304</v>
      </c>
      <c r="BL138" s="150">
        <f t="shared" si="143"/>
        <v>0</v>
      </c>
      <c r="BM138" s="150">
        <f t="shared" si="143"/>
        <v>0</v>
      </c>
      <c r="BN138" s="150">
        <f t="shared" si="143"/>
        <v>7304</v>
      </c>
      <c r="BO138" s="150">
        <f t="shared" si="143"/>
        <v>7304</v>
      </c>
      <c r="BP138" s="150">
        <f>BP142+BP145+BP139</f>
        <v>0</v>
      </c>
      <c r="BQ138" s="150">
        <f>BQ142+BQ145+BQ139</f>
        <v>0</v>
      </c>
      <c r="BR138" s="150">
        <f>BR142+BR145+BR139</f>
        <v>7304</v>
      </c>
      <c r="BS138" s="150"/>
      <c r="BT138" s="150">
        <f>BT142+BT145+BT139</f>
        <v>7304</v>
      </c>
      <c r="BU138" s="150">
        <f>BU142+BU145+BU139</f>
        <v>0</v>
      </c>
      <c r="BV138" s="150">
        <f>BV142+BV145+BV139</f>
        <v>0</v>
      </c>
      <c r="BW138" s="150">
        <f>BW142+BW145+BW139</f>
        <v>7304</v>
      </c>
      <c r="BX138" s="150"/>
      <c r="BY138" s="150">
        <f>BY142+BY145+BY139</f>
        <v>7304</v>
      </c>
    </row>
    <row r="139" spans="1:77" s="5" customFormat="1" ht="37.5">
      <c r="A139" s="89"/>
      <c r="B139" s="99" t="s">
        <v>12</v>
      </c>
      <c r="C139" s="100" t="s">
        <v>28</v>
      </c>
      <c r="D139" s="100" t="s">
        <v>348</v>
      </c>
      <c r="E139" s="101"/>
      <c r="F139" s="10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>
        <f>AP140</f>
        <v>7304</v>
      </c>
      <c r="AQ139" s="150">
        <f aca="true" t="shared" si="144" ref="AQ139:AT140">AQ140</f>
        <v>0</v>
      </c>
      <c r="AR139" s="102">
        <f t="shared" si="144"/>
        <v>7304</v>
      </c>
      <c r="AS139" s="102">
        <f t="shared" si="144"/>
        <v>0</v>
      </c>
      <c r="AT139" s="102">
        <f t="shared" si="144"/>
        <v>7304</v>
      </c>
      <c r="AU139" s="96"/>
      <c r="AV139" s="96"/>
      <c r="AW139" s="96"/>
      <c r="AX139" s="102">
        <f>AX140</f>
        <v>7304</v>
      </c>
      <c r="AY139" s="102">
        <f>AY140</f>
        <v>7304</v>
      </c>
      <c r="AZ139" s="97"/>
      <c r="BA139" s="97"/>
      <c r="BB139" s="102">
        <f>BB140</f>
        <v>7304</v>
      </c>
      <c r="BC139" s="102">
        <f>BC140</f>
        <v>7304</v>
      </c>
      <c r="BD139" s="102">
        <f aca="true" t="shared" si="145" ref="BD139:BW140">BD140</f>
        <v>0</v>
      </c>
      <c r="BE139" s="102">
        <f t="shared" si="145"/>
        <v>0</v>
      </c>
      <c r="BF139" s="102">
        <f t="shared" si="145"/>
        <v>7304</v>
      </c>
      <c r="BG139" s="102">
        <f t="shared" si="145"/>
        <v>7304</v>
      </c>
      <c r="BH139" s="102">
        <f t="shared" si="145"/>
        <v>0</v>
      </c>
      <c r="BI139" s="102">
        <f t="shared" si="145"/>
        <v>0</v>
      </c>
      <c r="BJ139" s="102">
        <f t="shared" si="145"/>
        <v>7304</v>
      </c>
      <c r="BK139" s="102">
        <f t="shared" si="145"/>
        <v>7304</v>
      </c>
      <c r="BL139" s="102">
        <f t="shared" si="145"/>
        <v>0</v>
      </c>
      <c r="BM139" s="102">
        <f t="shared" si="145"/>
        <v>0</v>
      </c>
      <c r="BN139" s="102">
        <f t="shared" si="145"/>
        <v>7304</v>
      </c>
      <c r="BO139" s="102">
        <f t="shared" si="145"/>
        <v>7304</v>
      </c>
      <c r="BP139" s="102">
        <f t="shared" si="145"/>
        <v>0</v>
      </c>
      <c r="BQ139" s="102">
        <f t="shared" si="145"/>
        <v>0</v>
      </c>
      <c r="BR139" s="102">
        <f t="shared" si="145"/>
        <v>7304</v>
      </c>
      <c r="BS139" s="102"/>
      <c r="BT139" s="102">
        <f t="shared" si="145"/>
        <v>7304</v>
      </c>
      <c r="BU139" s="102">
        <f t="shared" si="145"/>
        <v>0</v>
      </c>
      <c r="BV139" s="102">
        <f>BV140</f>
        <v>0</v>
      </c>
      <c r="BW139" s="102">
        <f t="shared" si="145"/>
        <v>7304</v>
      </c>
      <c r="BX139" s="102"/>
      <c r="BY139" s="102">
        <f aca="true" t="shared" si="146" ref="BW139:BY140">BY140</f>
        <v>7304</v>
      </c>
    </row>
    <row r="140" spans="1:77" s="5" customFormat="1" ht="56.25" customHeight="1">
      <c r="A140" s="89"/>
      <c r="B140" s="105" t="s">
        <v>13</v>
      </c>
      <c r="C140" s="106" t="s">
        <v>28</v>
      </c>
      <c r="D140" s="106" t="s">
        <v>348</v>
      </c>
      <c r="E140" s="111" t="s">
        <v>127</v>
      </c>
      <c r="F140" s="106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08">
        <f>AP141</f>
        <v>7304</v>
      </c>
      <c r="AQ140" s="108">
        <f t="shared" si="144"/>
        <v>0</v>
      </c>
      <c r="AR140" s="108">
        <f t="shared" si="144"/>
        <v>7304</v>
      </c>
      <c r="AS140" s="108">
        <f t="shared" si="144"/>
        <v>0</v>
      </c>
      <c r="AT140" s="108">
        <f t="shared" si="144"/>
        <v>7304</v>
      </c>
      <c r="AU140" s="96"/>
      <c r="AV140" s="96"/>
      <c r="AW140" s="96"/>
      <c r="AX140" s="108">
        <f>AX141</f>
        <v>7304</v>
      </c>
      <c r="AY140" s="108">
        <f>AY141</f>
        <v>7304</v>
      </c>
      <c r="AZ140" s="97"/>
      <c r="BA140" s="97"/>
      <c r="BB140" s="108">
        <f>BB141</f>
        <v>7304</v>
      </c>
      <c r="BC140" s="108">
        <f>BC141</f>
        <v>7304</v>
      </c>
      <c r="BD140" s="108">
        <f t="shared" si="145"/>
        <v>0</v>
      </c>
      <c r="BE140" s="108">
        <f t="shared" si="145"/>
        <v>0</v>
      </c>
      <c r="BF140" s="108">
        <f t="shared" si="145"/>
        <v>7304</v>
      </c>
      <c r="BG140" s="108">
        <f t="shared" si="145"/>
        <v>7304</v>
      </c>
      <c r="BH140" s="108">
        <f t="shared" si="145"/>
        <v>0</v>
      </c>
      <c r="BI140" s="108">
        <f t="shared" si="145"/>
        <v>0</v>
      </c>
      <c r="BJ140" s="108">
        <f t="shared" si="145"/>
        <v>7304</v>
      </c>
      <c r="BK140" s="108">
        <f t="shared" si="145"/>
        <v>7304</v>
      </c>
      <c r="BL140" s="108">
        <f t="shared" si="145"/>
        <v>0</v>
      </c>
      <c r="BM140" s="108">
        <f t="shared" si="145"/>
        <v>0</v>
      </c>
      <c r="BN140" s="108">
        <f t="shared" si="145"/>
        <v>7304</v>
      </c>
      <c r="BO140" s="108">
        <f t="shared" si="145"/>
        <v>7304</v>
      </c>
      <c r="BP140" s="108">
        <f t="shared" si="145"/>
        <v>0</v>
      </c>
      <c r="BQ140" s="108">
        <f t="shared" si="145"/>
        <v>0</v>
      </c>
      <c r="BR140" s="108">
        <f t="shared" si="145"/>
        <v>7304</v>
      </c>
      <c r="BS140" s="108"/>
      <c r="BT140" s="108">
        <f t="shared" si="145"/>
        <v>7304</v>
      </c>
      <c r="BU140" s="108">
        <f>BU141</f>
        <v>0</v>
      </c>
      <c r="BV140" s="108">
        <f>BV141</f>
        <v>0</v>
      </c>
      <c r="BW140" s="108">
        <f t="shared" si="146"/>
        <v>7304</v>
      </c>
      <c r="BX140" s="108"/>
      <c r="BY140" s="108">
        <f t="shared" si="146"/>
        <v>7304</v>
      </c>
    </row>
    <row r="141" spans="1:77" s="5" customFormat="1" ht="78" customHeight="1">
      <c r="A141" s="89"/>
      <c r="B141" s="105" t="s">
        <v>38</v>
      </c>
      <c r="C141" s="106" t="s">
        <v>28</v>
      </c>
      <c r="D141" s="106" t="s">
        <v>348</v>
      </c>
      <c r="E141" s="111" t="s">
        <v>127</v>
      </c>
      <c r="F141" s="106" t="s">
        <v>39</v>
      </c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12">
        <f>AR141-AO141</f>
        <v>7304</v>
      </c>
      <c r="AQ141" s="108"/>
      <c r="AR141" s="108">
        <v>7304</v>
      </c>
      <c r="AS141" s="108"/>
      <c r="AT141" s="108">
        <v>7304</v>
      </c>
      <c r="AU141" s="96"/>
      <c r="AV141" s="96"/>
      <c r="AW141" s="96"/>
      <c r="AX141" s="108">
        <v>7304</v>
      </c>
      <c r="AY141" s="108">
        <v>7304</v>
      </c>
      <c r="AZ141" s="97"/>
      <c r="BA141" s="97"/>
      <c r="BB141" s="108">
        <v>7304</v>
      </c>
      <c r="BC141" s="108">
        <v>7304</v>
      </c>
      <c r="BD141" s="159"/>
      <c r="BE141" s="160"/>
      <c r="BF141" s="112">
        <f>BD141+BB141</f>
        <v>7304</v>
      </c>
      <c r="BG141" s="112">
        <f>BE141+BC141</f>
        <v>7304</v>
      </c>
      <c r="BH141" s="159"/>
      <c r="BI141" s="160"/>
      <c r="BJ141" s="112">
        <f>BH141+BF141</f>
        <v>7304</v>
      </c>
      <c r="BK141" s="112">
        <f>BI141+BG141</f>
        <v>7304</v>
      </c>
      <c r="BL141" s="159"/>
      <c r="BM141" s="160"/>
      <c r="BN141" s="112">
        <f>BL141+BJ141</f>
        <v>7304</v>
      </c>
      <c r="BO141" s="112">
        <f>BM141+BK141</f>
        <v>7304</v>
      </c>
      <c r="BP141" s="161"/>
      <c r="BQ141" s="161"/>
      <c r="BR141" s="108">
        <f>BN141+BP141</f>
        <v>7304</v>
      </c>
      <c r="BS141" s="108"/>
      <c r="BT141" s="108">
        <f>BO141+BQ141</f>
        <v>7304</v>
      </c>
      <c r="BU141" s="161"/>
      <c r="BV141" s="161"/>
      <c r="BW141" s="108">
        <f>BR141+BU141</f>
        <v>7304</v>
      </c>
      <c r="BX141" s="108"/>
      <c r="BY141" s="108">
        <f>BT141+BV141</f>
        <v>7304</v>
      </c>
    </row>
    <row r="142" spans="1:77" s="2" customFormat="1" ht="37.5" hidden="1">
      <c r="A142" s="118"/>
      <c r="B142" s="99" t="s">
        <v>12</v>
      </c>
      <c r="C142" s="100" t="s">
        <v>28</v>
      </c>
      <c r="D142" s="100" t="s">
        <v>37</v>
      </c>
      <c r="E142" s="101"/>
      <c r="F142" s="100"/>
      <c r="G142" s="102">
        <f aca="true" t="shared" si="147" ref="G142:W143">G143</f>
        <v>415</v>
      </c>
      <c r="H142" s="102">
        <f t="shared" si="147"/>
        <v>415</v>
      </c>
      <c r="I142" s="102">
        <f t="shared" si="147"/>
        <v>0</v>
      </c>
      <c r="J142" s="102">
        <f t="shared" si="147"/>
        <v>0</v>
      </c>
      <c r="K142" s="102">
        <f t="shared" si="147"/>
        <v>415</v>
      </c>
      <c r="L142" s="102">
        <f t="shared" si="147"/>
        <v>0</v>
      </c>
      <c r="M142" s="102"/>
      <c r="N142" s="102">
        <f t="shared" si="147"/>
        <v>445</v>
      </c>
      <c r="O142" s="102">
        <f t="shared" si="147"/>
        <v>0</v>
      </c>
      <c r="P142" s="102">
        <f t="shared" si="147"/>
        <v>0</v>
      </c>
      <c r="Q142" s="102">
        <f t="shared" si="147"/>
        <v>445</v>
      </c>
      <c r="R142" s="102">
        <f t="shared" si="147"/>
        <v>0</v>
      </c>
      <c r="S142" s="102">
        <f t="shared" si="147"/>
        <v>-92</v>
      </c>
      <c r="T142" s="102">
        <f t="shared" si="147"/>
        <v>353</v>
      </c>
      <c r="U142" s="102">
        <f t="shared" si="147"/>
        <v>0</v>
      </c>
      <c r="V142" s="102">
        <f t="shared" si="147"/>
        <v>353</v>
      </c>
      <c r="W142" s="102">
        <f t="shared" si="147"/>
        <v>0</v>
      </c>
      <c r="X142" s="102">
        <f aca="true" t="shared" si="148" ref="W142:AM143">X143</f>
        <v>0</v>
      </c>
      <c r="Y142" s="102">
        <f t="shared" si="148"/>
        <v>353</v>
      </c>
      <c r="Z142" s="102">
        <f t="shared" si="148"/>
        <v>353</v>
      </c>
      <c r="AA142" s="102">
        <f t="shared" si="148"/>
        <v>0</v>
      </c>
      <c r="AB142" s="102">
        <f t="shared" si="148"/>
        <v>0</v>
      </c>
      <c r="AC142" s="102">
        <f t="shared" si="148"/>
        <v>353</v>
      </c>
      <c r="AD142" s="102">
        <f t="shared" si="148"/>
        <v>353</v>
      </c>
      <c r="AE142" s="102">
        <f t="shared" si="148"/>
        <v>0</v>
      </c>
      <c r="AF142" s="102"/>
      <c r="AG142" s="102">
        <f t="shared" si="148"/>
        <v>0</v>
      </c>
      <c r="AH142" s="102">
        <f t="shared" si="148"/>
        <v>353</v>
      </c>
      <c r="AI142" s="102"/>
      <c r="AJ142" s="102">
        <f t="shared" si="148"/>
        <v>353</v>
      </c>
      <c r="AK142" s="102">
        <f t="shared" si="148"/>
        <v>0</v>
      </c>
      <c r="AL142" s="102">
        <f t="shared" si="148"/>
        <v>0</v>
      </c>
      <c r="AM142" s="102">
        <f t="shared" si="148"/>
        <v>353</v>
      </c>
      <c r="AN142" s="102">
        <f aca="true" t="shared" si="149" ref="AN142:AP143">AN143</f>
        <v>0</v>
      </c>
      <c r="AO142" s="102">
        <f t="shared" si="149"/>
        <v>353</v>
      </c>
      <c r="AP142" s="102">
        <f t="shared" si="149"/>
        <v>-353</v>
      </c>
      <c r="AQ142" s="102">
        <f aca="true" t="shared" si="150" ref="AQ142:AT143">AQ143</f>
        <v>0</v>
      </c>
      <c r="AR142" s="102">
        <f t="shared" si="150"/>
        <v>0</v>
      </c>
      <c r="AS142" s="102">
        <f t="shared" si="150"/>
        <v>0</v>
      </c>
      <c r="AT142" s="102">
        <f t="shared" si="150"/>
        <v>0</v>
      </c>
      <c r="AU142" s="96"/>
      <c r="AV142" s="96"/>
      <c r="AW142" s="96"/>
      <c r="AX142" s="102">
        <f>AX143</f>
        <v>0</v>
      </c>
      <c r="AY142" s="102">
        <f>AY143</f>
        <v>0</v>
      </c>
      <c r="AZ142" s="97"/>
      <c r="BA142" s="97"/>
      <c r="BB142" s="102">
        <f>BB143</f>
        <v>0</v>
      </c>
      <c r="BC142" s="102">
        <f>BC143</f>
        <v>0</v>
      </c>
      <c r="BD142" s="138"/>
      <c r="BE142" s="139"/>
      <c r="BF142" s="151"/>
      <c r="BG142" s="151"/>
      <c r="BH142" s="138"/>
      <c r="BI142" s="139"/>
      <c r="BJ142" s="151"/>
      <c r="BK142" s="151"/>
      <c r="BL142" s="138"/>
      <c r="BM142" s="139"/>
      <c r="BN142" s="151"/>
      <c r="BO142" s="151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</row>
    <row r="143" spans="1:77" ht="49.5" hidden="1">
      <c r="A143" s="129"/>
      <c r="B143" s="105" t="s">
        <v>13</v>
      </c>
      <c r="C143" s="106" t="s">
        <v>28</v>
      </c>
      <c r="D143" s="106" t="s">
        <v>37</v>
      </c>
      <c r="E143" s="111" t="s">
        <v>127</v>
      </c>
      <c r="F143" s="106"/>
      <c r="G143" s="108">
        <f t="shared" si="147"/>
        <v>415</v>
      </c>
      <c r="H143" s="108">
        <f t="shared" si="147"/>
        <v>415</v>
      </c>
      <c r="I143" s="108">
        <f t="shared" si="147"/>
        <v>0</v>
      </c>
      <c r="J143" s="108">
        <f t="shared" si="147"/>
        <v>0</v>
      </c>
      <c r="K143" s="108">
        <f t="shared" si="147"/>
        <v>415</v>
      </c>
      <c r="L143" s="108">
        <f t="shared" si="147"/>
        <v>0</v>
      </c>
      <c r="M143" s="108"/>
      <c r="N143" s="108">
        <f t="shared" si="147"/>
        <v>445</v>
      </c>
      <c r="O143" s="108">
        <f t="shared" si="147"/>
        <v>0</v>
      </c>
      <c r="P143" s="108">
        <f t="shared" si="147"/>
        <v>0</v>
      </c>
      <c r="Q143" s="108">
        <f t="shared" si="147"/>
        <v>445</v>
      </c>
      <c r="R143" s="108">
        <f t="shared" si="147"/>
        <v>0</v>
      </c>
      <c r="S143" s="108">
        <f t="shared" si="147"/>
        <v>-92</v>
      </c>
      <c r="T143" s="108">
        <f t="shared" si="147"/>
        <v>353</v>
      </c>
      <c r="U143" s="108">
        <f t="shared" si="147"/>
        <v>0</v>
      </c>
      <c r="V143" s="108">
        <f t="shared" si="147"/>
        <v>353</v>
      </c>
      <c r="W143" s="108">
        <f t="shared" si="148"/>
        <v>0</v>
      </c>
      <c r="X143" s="108">
        <f t="shared" si="148"/>
        <v>0</v>
      </c>
      <c r="Y143" s="108">
        <f t="shared" si="148"/>
        <v>353</v>
      </c>
      <c r="Z143" s="108">
        <f t="shared" si="148"/>
        <v>353</v>
      </c>
      <c r="AA143" s="108">
        <f t="shared" si="148"/>
        <v>0</v>
      </c>
      <c r="AB143" s="108">
        <f t="shared" si="148"/>
        <v>0</v>
      </c>
      <c r="AC143" s="108">
        <f t="shared" si="148"/>
        <v>353</v>
      </c>
      <c r="AD143" s="108">
        <f t="shared" si="148"/>
        <v>353</v>
      </c>
      <c r="AE143" s="108">
        <f t="shared" si="148"/>
        <v>0</v>
      </c>
      <c r="AF143" s="108"/>
      <c r="AG143" s="108">
        <f t="shared" si="148"/>
        <v>0</v>
      </c>
      <c r="AH143" s="108">
        <f t="shared" si="148"/>
        <v>353</v>
      </c>
      <c r="AI143" s="108"/>
      <c r="AJ143" s="108">
        <f t="shared" si="148"/>
        <v>353</v>
      </c>
      <c r="AK143" s="108">
        <f t="shared" si="148"/>
        <v>0</v>
      </c>
      <c r="AL143" s="108">
        <f t="shared" si="148"/>
        <v>0</v>
      </c>
      <c r="AM143" s="108">
        <f t="shared" si="148"/>
        <v>353</v>
      </c>
      <c r="AN143" s="108">
        <f t="shared" si="149"/>
        <v>0</v>
      </c>
      <c r="AO143" s="108">
        <f t="shared" si="149"/>
        <v>353</v>
      </c>
      <c r="AP143" s="108">
        <f t="shared" si="149"/>
        <v>-353</v>
      </c>
      <c r="AQ143" s="108">
        <f t="shared" si="150"/>
        <v>0</v>
      </c>
      <c r="AR143" s="108">
        <f t="shared" si="150"/>
        <v>0</v>
      </c>
      <c r="AS143" s="108">
        <f t="shared" si="150"/>
        <v>0</v>
      </c>
      <c r="AT143" s="108">
        <f t="shared" si="150"/>
        <v>0</v>
      </c>
      <c r="AU143" s="96"/>
      <c r="AV143" s="96"/>
      <c r="AW143" s="96"/>
      <c r="AX143" s="108">
        <f>AX144</f>
        <v>0</v>
      </c>
      <c r="AY143" s="108">
        <f>AY144</f>
        <v>0</v>
      </c>
      <c r="AZ143" s="97"/>
      <c r="BA143" s="97"/>
      <c r="BB143" s="108">
        <f>BB144</f>
        <v>0</v>
      </c>
      <c r="BC143" s="108">
        <f>BC144</f>
        <v>0</v>
      </c>
      <c r="BD143" s="114"/>
      <c r="BE143" s="115"/>
      <c r="BF143" s="125"/>
      <c r="BG143" s="125"/>
      <c r="BH143" s="114"/>
      <c r="BI143" s="115"/>
      <c r="BJ143" s="125"/>
      <c r="BK143" s="125"/>
      <c r="BL143" s="114"/>
      <c r="BM143" s="115"/>
      <c r="BN143" s="125"/>
      <c r="BO143" s="125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</row>
    <row r="144" spans="1:77" ht="66" hidden="1">
      <c r="A144" s="129"/>
      <c r="B144" s="105" t="s">
        <v>38</v>
      </c>
      <c r="C144" s="106" t="s">
        <v>28</v>
      </c>
      <c r="D144" s="106" t="s">
        <v>37</v>
      </c>
      <c r="E144" s="111" t="s">
        <v>127</v>
      </c>
      <c r="F144" s="106" t="s">
        <v>39</v>
      </c>
      <c r="G144" s="108">
        <f>H144+I144</f>
        <v>415</v>
      </c>
      <c r="H144" s="108">
        <v>415</v>
      </c>
      <c r="I144" s="108"/>
      <c r="J144" s="112">
        <f>K144-G144</f>
        <v>0</v>
      </c>
      <c r="K144" s="112">
        <v>415</v>
      </c>
      <c r="L144" s="112"/>
      <c r="M144" s="112"/>
      <c r="N144" s="108">
        <v>445</v>
      </c>
      <c r="O144" s="109"/>
      <c r="P144" s="112"/>
      <c r="Q144" s="112">
        <f>P144+N144</f>
        <v>445</v>
      </c>
      <c r="R144" s="112">
        <f>O144</f>
        <v>0</v>
      </c>
      <c r="S144" s="112">
        <f>T144-Q144</f>
        <v>-92</v>
      </c>
      <c r="T144" s="112">
        <v>353</v>
      </c>
      <c r="U144" s="112">
        <f>R144</f>
        <v>0</v>
      </c>
      <c r="V144" s="112">
        <v>353</v>
      </c>
      <c r="W144" s="112"/>
      <c r="X144" s="112"/>
      <c r="Y144" s="112">
        <f>W144+T144</f>
        <v>353</v>
      </c>
      <c r="Z144" s="112">
        <f>X144+V144</f>
        <v>353</v>
      </c>
      <c r="AA144" s="112"/>
      <c r="AB144" s="112"/>
      <c r="AC144" s="112">
        <f>AA144+Y144</f>
        <v>353</v>
      </c>
      <c r="AD144" s="112">
        <f>AB144+Z144</f>
        <v>353</v>
      </c>
      <c r="AE144" s="112"/>
      <c r="AF144" s="112"/>
      <c r="AG144" s="112"/>
      <c r="AH144" s="112">
        <f>AE144+AC144</f>
        <v>353</v>
      </c>
      <c r="AI144" s="112"/>
      <c r="AJ144" s="112">
        <f>AG144+AD144</f>
        <v>353</v>
      </c>
      <c r="AK144" s="113"/>
      <c r="AL144" s="113"/>
      <c r="AM144" s="112">
        <f>AK144+AH144</f>
        <v>353</v>
      </c>
      <c r="AN144" s="112">
        <f>AI144</f>
        <v>0</v>
      </c>
      <c r="AO144" s="112">
        <f>AJ144</f>
        <v>353</v>
      </c>
      <c r="AP144" s="112">
        <f>AR144-AO144</f>
        <v>-353</v>
      </c>
      <c r="AQ144" s="112"/>
      <c r="AR144" s="112"/>
      <c r="AS144" s="112"/>
      <c r="AT144" s="112"/>
      <c r="AU144" s="96"/>
      <c r="AV144" s="96"/>
      <c r="AW144" s="96"/>
      <c r="AX144" s="112"/>
      <c r="AY144" s="112"/>
      <c r="AZ144" s="97"/>
      <c r="BA144" s="97"/>
      <c r="BB144" s="112"/>
      <c r="BC144" s="112"/>
      <c r="BD144" s="114"/>
      <c r="BE144" s="115"/>
      <c r="BF144" s="125"/>
      <c r="BG144" s="125"/>
      <c r="BH144" s="114"/>
      <c r="BI144" s="115"/>
      <c r="BJ144" s="125"/>
      <c r="BK144" s="125"/>
      <c r="BL144" s="114"/>
      <c r="BM144" s="115"/>
      <c r="BN144" s="125"/>
      <c r="BO144" s="125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</row>
    <row r="145" spans="1:77" s="2" customFormat="1" ht="37.5" hidden="1">
      <c r="A145" s="118"/>
      <c r="B145" s="99" t="s">
        <v>17</v>
      </c>
      <c r="C145" s="100" t="s">
        <v>31</v>
      </c>
      <c r="D145" s="100" t="s">
        <v>49</v>
      </c>
      <c r="E145" s="101"/>
      <c r="F145" s="100"/>
      <c r="G145" s="102">
        <f aca="true" t="shared" si="151" ref="G145:X146">G146</f>
        <v>4737</v>
      </c>
      <c r="H145" s="102">
        <f t="shared" si="151"/>
        <v>4737</v>
      </c>
      <c r="I145" s="102">
        <f t="shared" si="151"/>
        <v>0</v>
      </c>
      <c r="J145" s="102">
        <f aca="true" t="shared" si="152" ref="J145:Q145">J146+J148</f>
        <v>0</v>
      </c>
      <c r="K145" s="102">
        <f t="shared" si="152"/>
        <v>4737</v>
      </c>
      <c r="L145" s="102">
        <f t="shared" si="152"/>
        <v>0</v>
      </c>
      <c r="M145" s="102"/>
      <c r="N145" s="102">
        <f t="shared" si="152"/>
        <v>5073</v>
      </c>
      <c r="O145" s="102">
        <f t="shared" si="152"/>
        <v>0</v>
      </c>
      <c r="P145" s="102">
        <f t="shared" si="152"/>
        <v>0</v>
      </c>
      <c r="Q145" s="102">
        <f t="shared" si="152"/>
        <v>5073</v>
      </c>
      <c r="R145" s="102">
        <f>R146+R148</f>
        <v>0</v>
      </c>
      <c r="S145" s="117">
        <f aca="true" t="shared" si="153" ref="S145:Z145">S148</f>
        <v>-5073</v>
      </c>
      <c r="T145" s="112">
        <f t="shared" si="153"/>
        <v>0</v>
      </c>
      <c r="U145" s="112">
        <f t="shared" si="153"/>
        <v>0</v>
      </c>
      <c r="V145" s="112">
        <f t="shared" si="153"/>
        <v>0</v>
      </c>
      <c r="W145" s="112">
        <f t="shared" si="153"/>
        <v>0</v>
      </c>
      <c r="X145" s="112">
        <f t="shared" si="153"/>
        <v>0</v>
      </c>
      <c r="Y145" s="112">
        <f t="shared" si="153"/>
        <v>0</v>
      </c>
      <c r="Z145" s="112">
        <f t="shared" si="153"/>
        <v>0</v>
      </c>
      <c r="AA145" s="112">
        <f aca="true" t="shared" si="154" ref="AA145:AJ145">AA148</f>
        <v>0</v>
      </c>
      <c r="AB145" s="112">
        <f t="shared" si="154"/>
        <v>0</v>
      </c>
      <c r="AC145" s="112">
        <f t="shared" si="154"/>
        <v>0</v>
      </c>
      <c r="AD145" s="112">
        <f t="shared" si="154"/>
        <v>0</v>
      </c>
      <c r="AE145" s="112">
        <f t="shared" si="154"/>
        <v>0</v>
      </c>
      <c r="AF145" s="112"/>
      <c r="AG145" s="112">
        <f t="shared" si="154"/>
        <v>0</v>
      </c>
      <c r="AH145" s="112">
        <f t="shared" si="154"/>
        <v>0</v>
      </c>
      <c r="AI145" s="112"/>
      <c r="AJ145" s="112">
        <f t="shared" si="154"/>
        <v>0</v>
      </c>
      <c r="AK145" s="151"/>
      <c r="AL145" s="151"/>
      <c r="AM145" s="151"/>
      <c r="AN145" s="151"/>
      <c r="AO145" s="151"/>
      <c r="AP145" s="163"/>
      <c r="AQ145" s="163"/>
      <c r="AR145" s="163"/>
      <c r="AS145" s="163"/>
      <c r="AT145" s="163"/>
      <c r="AU145" s="96"/>
      <c r="AV145" s="96"/>
      <c r="AW145" s="96"/>
      <c r="AX145" s="163"/>
      <c r="AY145" s="163"/>
      <c r="AZ145" s="97"/>
      <c r="BA145" s="97"/>
      <c r="BB145" s="163"/>
      <c r="BC145" s="163"/>
      <c r="BD145" s="138"/>
      <c r="BE145" s="139"/>
      <c r="BF145" s="151"/>
      <c r="BG145" s="151"/>
      <c r="BH145" s="138"/>
      <c r="BI145" s="139"/>
      <c r="BJ145" s="151"/>
      <c r="BK145" s="151"/>
      <c r="BL145" s="138"/>
      <c r="BM145" s="139"/>
      <c r="BN145" s="151"/>
      <c r="BO145" s="151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</row>
    <row r="146" spans="1:77" ht="16.5" hidden="1">
      <c r="A146" s="129"/>
      <c r="B146" s="105" t="s">
        <v>19</v>
      </c>
      <c r="C146" s="106" t="s">
        <v>31</v>
      </c>
      <c r="D146" s="106" t="s">
        <v>49</v>
      </c>
      <c r="E146" s="111" t="s">
        <v>135</v>
      </c>
      <c r="F146" s="106"/>
      <c r="G146" s="108">
        <f t="shared" si="151"/>
        <v>4737</v>
      </c>
      <c r="H146" s="108">
        <f t="shared" si="151"/>
        <v>4737</v>
      </c>
      <c r="I146" s="108">
        <f t="shared" si="151"/>
        <v>0</v>
      </c>
      <c r="J146" s="108">
        <f t="shared" si="151"/>
        <v>-4737</v>
      </c>
      <c r="K146" s="108">
        <f t="shared" si="151"/>
        <v>0</v>
      </c>
      <c r="L146" s="108">
        <f t="shared" si="151"/>
        <v>0</v>
      </c>
      <c r="M146" s="108"/>
      <c r="N146" s="108">
        <f t="shared" si="151"/>
        <v>0</v>
      </c>
      <c r="O146" s="108">
        <f t="shared" si="151"/>
        <v>0</v>
      </c>
      <c r="P146" s="108">
        <f t="shared" si="151"/>
        <v>0</v>
      </c>
      <c r="Q146" s="108">
        <f t="shared" si="151"/>
        <v>0</v>
      </c>
      <c r="R146" s="108">
        <f t="shared" si="151"/>
        <v>0</v>
      </c>
      <c r="S146" s="112"/>
      <c r="T146" s="108">
        <f t="shared" si="151"/>
        <v>0</v>
      </c>
      <c r="U146" s="108">
        <f t="shared" si="151"/>
        <v>0</v>
      </c>
      <c r="V146" s="108">
        <f t="shared" si="151"/>
        <v>0</v>
      </c>
      <c r="W146" s="108">
        <f t="shared" si="151"/>
        <v>0</v>
      </c>
      <c r="X146" s="108">
        <f t="shared" si="151"/>
        <v>0</v>
      </c>
      <c r="Y146" s="108">
        <f aca="true" t="shared" si="155" ref="Y146:AJ146">Y147</f>
        <v>0</v>
      </c>
      <c r="Z146" s="108">
        <f t="shared" si="155"/>
        <v>0</v>
      </c>
      <c r="AA146" s="108">
        <f t="shared" si="155"/>
        <v>0</v>
      </c>
      <c r="AB146" s="108">
        <f t="shared" si="155"/>
        <v>0</v>
      </c>
      <c r="AC146" s="108">
        <f t="shared" si="155"/>
        <v>0</v>
      </c>
      <c r="AD146" s="108">
        <f t="shared" si="155"/>
        <v>0</v>
      </c>
      <c r="AE146" s="108">
        <f t="shared" si="155"/>
        <v>0</v>
      </c>
      <c r="AF146" s="108"/>
      <c r="AG146" s="108">
        <f t="shared" si="155"/>
        <v>0</v>
      </c>
      <c r="AH146" s="108">
        <f t="shared" si="155"/>
        <v>0</v>
      </c>
      <c r="AI146" s="108"/>
      <c r="AJ146" s="108">
        <f t="shared" si="155"/>
        <v>0</v>
      </c>
      <c r="AK146" s="113"/>
      <c r="AL146" s="113"/>
      <c r="AM146" s="113"/>
      <c r="AN146" s="113"/>
      <c r="AO146" s="113"/>
      <c r="AP146" s="128"/>
      <c r="AQ146" s="128"/>
      <c r="AR146" s="128"/>
      <c r="AS146" s="128"/>
      <c r="AT146" s="128"/>
      <c r="AU146" s="96"/>
      <c r="AV146" s="96"/>
      <c r="AW146" s="96"/>
      <c r="AX146" s="128"/>
      <c r="AY146" s="128"/>
      <c r="AZ146" s="97"/>
      <c r="BA146" s="97"/>
      <c r="BB146" s="128"/>
      <c r="BC146" s="128"/>
      <c r="BD146" s="114"/>
      <c r="BE146" s="115"/>
      <c r="BF146" s="125"/>
      <c r="BG146" s="125"/>
      <c r="BH146" s="114"/>
      <c r="BI146" s="115"/>
      <c r="BJ146" s="125"/>
      <c r="BK146" s="125"/>
      <c r="BL146" s="114"/>
      <c r="BM146" s="115"/>
      <c r="BN146" s="125"/>
      <c r="BO146" s="125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</row>
    <row r="147" spans="1:77" ht="75.75" customHeight="1" hidden="1">
      <c r="A147" s="129"/>
      <c r="B147" s="105" t="s">
        <v>38</v>
      </c>
      <c r="C147" s="106" t="s">
        <v>31</v>
      </c>
      <c r="D147" s="106" t="s">
        <v>49</v>
      </c>
      <c r="E147" s="111" t="s">
        <v>135</v>
      </c>
      <c r="F147" s="106" t="s">
        <v>39</v>
      </c>
      <c r="G147" s="108">
        <f>H147+I147</f>
        <v>4737</v>
      </c>
      <c r="H147" s="108">
        <f>2220+2517</f>
        <v>4737</v>
      </c>
      <c r="I147" s="108"/>
      <c r="J147" s="112">
        <f>K147-G147</f>
        <v>-4737</v>
      </c>
      <c r="K147" s="112"/>
      <c r="L147" s="112"/>
      <c r="M147" s="112"/>
      <c r="N147" s="108"/>
      <c r="O147" s="109"/>
      <c r="P147" s="112"/>
      <c r="Q147" s="112">
        <f>P147+N147</f>
        <v>0</v>
      </c>
      <c r="R147" s="112">
        <f>O147</f>
        <v>0</v>
      </c>
      <c r="S147" s="112"/>
      <c r="T147" s="112">
        <f aca="true" t="shared" si="156" ref="T147:Z147">Q147</f>
        <v>0</v>
      </c>
      <c r="U147" s="112">
        <f t="shared" si="156"/>
        <v>0</v>
      </c>
      <c r="V147" s="112">
        <f t="shared" si="156"/>
        <v>0</v>
      </c>
      <c r="W147" s="112">
        <f t="shared" si="156"/>
        <v>0</v>
      </c>
      <c r="X147" s="112">
        <f t="shared" si="156"/>
        <v>0</v>
      </c>
      <c r="Y147" s="112">
        <f t="shared" si="156"/>
        <v>0</v>
      </c>
      <c r="Z147" s="112">
        <f t="shared" si="156"/>
        <v>0</v>
      </c>
      <c r="AA147" s="112">
        <f>X147</f>
        <v>0</v>
      </c>
      <c r="AB147" s="112">
        <f>Y147</f>
        <v>0</v>
      </c>
      <c r="AC147" s="112">
        <f>Z147</f>
        <v>0</v>
      </c>
      <c r="AD147" s="112">
        <f>AA147</f>
        <v>0</v>
      </c>
      <c r="AE147" s="112">
        <f>AB147</f>
        <v>0</v>
      </c>
      <c r="AF147" s="112"/>
      <c r="AG147" s="112">
        <f>AC147</f>
        <v>0</v>
      </c>
      <c r="AH147" s="112">
        <f>AD147</f>
        <v>0</v>
      </c>
      <c r="AI147" s="112"/>
      <c r="AJ147" s="112">
        <f>AE147</f>
        <v>0</v>
      </c>
      <c r="AK147" s="113"/>
      <c r="AL147" s="113"/>
      <c r="AM147" s="113"/>
      <c r="AN147" s="113"/>
      <c r="AO147" s="113"/>
      <c r="AP147" s="128"/>
      <c r="AQ147" s="128"/>
      <c r="AR147" s="128"/>
      <c r="AS147" s="128"/>
      <c r="AT147" s="128"/>
      <c r="AU147" s="96"/>
      <c r="AV147" s="96"/>
      <c r="AW147" s="96"/>
      <c r="AX147" s="128"/>
      <c r="AY147" s="128"/>
      <c r="AZ147" s="97"/>
      <c r="BA147" s="97"/>
      <c r="BB147" s="128"/>
      <c r="BC147" s="128"/>
      <c r="BD147" s="114"/>
      <c r="BE147" s="115"/>
      <c r="BF147" s="125"/>
      <c r="BG147" s="125"/>
      <c r="BH147" s="114"/>
      <c r="BI147" s="115"/>
      <c r="BJ147" s="125"/>
      <c r="BK147" s="125"/>
      <c r="BL147" s="114"/>
      <c r="BM147" s="115"/>
      <c r="BN147" s="125"/>
      <c r="BO147" s="125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</row>
    <row r="148" spans="1:77" ht="42.75" customHeight="1" hidden="1">
      <c r="A148" s="129"/>
      <c r="B148" s="105" t="s">
        <v>79</v>
      </c>
      <c r="C148" s="106" t="s">
        <v>31</v>
      </c>
      <c r="D148" s="106" t="s">
        <v>49</v>
      </c>
      <c r="E148" s="111" t="s">
        <v>117</v>
      </c>
      <c r="F148" s="106"/>
      <c r="G148" s="108"/>
      <c r="H148" s="108"/>
      <c r="I148" s="108"/>
      <c r="J148" s="112">
        <f aca="true" t="shared" si="157" ref="J148:AJ148">J149</f>
        <v>4737</v>
      </c>
      <c r="K148" s="112">
        <f t="shared" si="157"/>
        <v>4737</v>
      </c>
      <c r="L148" s="112">
        <f t="shared" si="157"/>
        <v>0</v>
      </c>
      <c r="M148" s="112"/>
      <c r="N148" s="112">
        <f t="shared" si="157"/>
        <v>5073</v>
      </c>
      <c r="O148" s="112">
        <f t="shared" si="157"/>
        <v>0</v>
      </c>
      <c r="P148" s="112">
        <f t="shared" si="157"/>
        <v>0</v>
      </c>
      <c r="Q148" s="112">
        <f t="shared" si="157"/>
        <v>5073</v>
      </c>
      <c r="R148" s="112">
        <f t="shared" si="157"/>
        <v>0</v>
      </c>
      <c r="S148" s="112">
        <f>S149</f>
        <v>-5073</v>
      </c>
      <c r="T148" s="112">
        <f>T149</f>
        <v>0</v>
      </c>
      <c r="U148" s="112">
        <f>U149</f>
        <v>0</v>
      </c>
      <c r="V148" s="112">
        <f t="shared" si="157"/>
        <v>0</v>
      </c>
      <c r="W148" s="112">
        <f t="shared" si="157"/>
        <v>0</v>
      </c>
      <c r="X148" s="112">
        <f t="shared" si="157"/>
        <v>0</v>
      </c>
      <c r="Y148" s="112">
        <f t="shared" si="157"/>
        <v>0</v>
      </c>
      <c r="Z148" s="112">
        <f t="shared" si="157"/>
        <v>0</v>
      </c>
      <c r="AA148" s="112">
        <f t="shared" si="157"/>
        <v>0</v>
      </c>
      <c r="AB148" s="112">
        <f t="shared" si="157"/>
        <v>0</v>
      </c>
      <c r="AC148" s="112">
        <f t="shared" si="157"/>
        <v>0</v>
      </c>
      <c r="AD148" s="112">
        <f t="shared" si="157"/>
        <v>0</v>
      </c>
      <c r="AE148" s="112">
        <f t="shared" si="157"/>
        <v>0</v>
      </c>
      <c r="AF148" s="112"/>
      <c r="AG148" s="112">
        <f t="shared" si="157"/>
        <v>0</v>
      </c>
      <c r="AH148" s="112">
        <f t="shared" si="157"/>
        <v>0</v>
      </c>
      <c r="AI148" s="112"/>
      <c r="AJ148" s="112">
        <f t="shared" si="157"/>
        <v>0</v>
      </c>
      <c r="AK148" s="113"/>
      <c r="AL148" s="113"/>
      <c r="AM148" s="113"/>
      <c r="AN148" s="113"/>
      <c r="AO148" s="113"/>
      <c r="AP148" s="128"/>
      <c r="AQ148" s="128"/>
      <c r="AR148" s="128"/>
      <c r="AS148" s="128"/>
      <c r="AT148" s="128"/>
      <c r="AU148" s="96"/>
      <c r="AV148" s="96"/>
      <c r="AW148" s="96"/>
      <c r="AX148" s="128"/>
      <c r="AY148" s="128"/>
      <c r="AZ148" s="97"/>
      <c r="BA148" s="97"/>
      <c r="BB148" s="128"/>
      <c r="BC148" s="128"/>
      <c r="BD148" s="114"/>
      <c r="BE148" s="115"/>
      <c r="BF148" s="125"/>
      <c r="BG148" s="125"/>
      <c r="BH148" s="114"/>
      <c r="BI148" s="115"/>
      <c r="BJ148" s="125"/>
      <c r="BK148" s="125"/>
      <c r="BL148" s="114"/>
      <c r="BM148" s="115"/>
      <c r="BN148" s="125"/>
      <c r="BO148" s="125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</row>
    <row r="149" spans="1:77" ht="66" hidden="1">
      <c r="A149" s="129"/>
      <c r="B149" s="105" t="s">
        <v>38</v>
      </c>
      <c r="C149" s="106" t="s">
        <v>31</v>
      </c>
      <c r="D149" s="106" t="s">
        <v>49</v>
      </c>
      <c r="E149" s="111" t="s">
        <v>117</v>
      </c>
      <c r="F149" s="106" t="s">
        <v>39</v>
      </c>
      <c r="G149" s="108"/>
      <c r="H149" s="108"/>
      <c r="I149" s="108"/>
      <c r="J149" s="112">
        <f>K149-G149</f>
        <v>4737</v>
      </c>
      <c r="K149" s="112">
        <v>4737</v>
      </c>
      <c r="L149" s="112"/>
      <c r="M149" s="112"/>
      <c r="N149" s="108">
        <v>5073</v>
      </c>
      <c r="O149" s="109"/>
      <c r="P149" s="112"/>
      <c r="Q149" s="112">
        <f>P149+N149</f>
        <v>5073</v>
      </c>
      <c r="R149" s="112">
        <f>O149</f>
        <v>0</v>
      </c>
      <c r="S149" s="112">
        <f>T149-Q149</f>
        <v>-5073</v>
      </c>
      <c r="T149" s="112"/>
      <c r="U149" s="112">
        <f>R149</f>
        <v>0</v>
      </c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3"/>
      <c r="AL149" s="113"/>
      <c r="AM149" s="113"/>
      <c r="AN149" s="113"/>
      <c r="AO149" s="113"/>
      <c r="AP149" s="128"/>
      <c r="AQ149" s="128"/>
      <c r="AR149" s="128"/>
      <c r="AS149" s="128"/>
      <c r="AT149" s="128"/>
      <c r="AU149" s="96"/>
      <c r="AV149" s="96"/>
      <c r="AW149" s="96"/>
      <c r="AX149" s="128"/>
      <c r="AY149" s="128"/>
      <c r="AZ149" s="97"/>
      <c r="BA149" s="97"/>
      <c r="BB149" s="128"/>
      <c r="BC149" s="128"/>
      <c r="BD149" s="114"/>
      <c r="BE149" s="115"/>
      <c r="BF149" s="125"/>
      <c r="BG149" s="125"/>
      <c r="BH149" s="114"/>
      <c r="BI149" s="115"/>
      <c r="BJ149" s="125"/>
      <c r="BK149" s="125"/>
      <c r="BL149" s="114"/>
      <c r="BM149" s="115"/>
      <c r="BN149" s="125"/>
      <c r="BO149" s="125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</row>
    <row r="150" spans="1:77" ht="16.5">
      <c r="A150" s="129"/>
      <c r="B150" s="164"/>
      <c r="C150" s="165"/>
      <c r="D150" s="165"/>
      <c r="E150" s="166"/>
      <c r="F150" s="165"/>
      <c r="G150" s="167"/>
      <c r="H150" s="167"/>
      <c r="I150" s="167"/>
      <c r="J150" s="126"/>
      <c r="K150" s="126"/>
      <c r="L150" s="126"/>
      <c r="M150" s="126"/>
      <c r="N150" s="167"/>
      <c r="O150" s="109"/>
      <c r="P150" s="109"/>
      <c r="Q150" s="127"/>
      <c r="R150" s="127"/>
      <c r="S150" s="112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13"/>
      <c r="AL150" s="113"/>
      <c r="AM150" s="113"/>
      <c r="AN150" s="113"/>
      <c r="AO150" s="113"/>
      <c r="AP150" s="128"/>
      <c r="AQ150" s="128"/>
      <c r="AR150" s="128"/>
      <c r="AS150" s="128"/>
      <c r="AT150" s="128"/>
      <c r="AU150" s="96"/>
      <c r="AV150" s="96"/>
      <c r="AW150" s="96"/>
      <c r="AX150" s="128"/>
      <c r="AY150" s="128"/>
      <c r="AZ150" s="97"/>
      <c r="BA150" s="97"/>
      <c r="BB150" s="128"/>
      <c r="BC150" s="128"/>
      <c r="BD150" s="114"/>
      <c r="BE150" s="115"/>
      <c r="BF150" s="125"/>
      <c r="BG150" s="125"/>
      <c r="BH150" s="114"/>
      <c r="BI150" s="115"/>
      <c r="BJ150" s="125"/>
      <c r="BK150" s="125"/>
      <c r="BL150" s="114"/>
      <c r="BM150" s="115"/>
      <c r="BN150" s="125"/>
      <c r="BO150" s="125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</row>
    <row r="151" spans="1:77" s="5" customFormat="1" ht="101.25">
      <c r="A151" s="89">
        <v>906</v>
      </c>
      <c r="B151" s="90" t="s">
        <v>230</v>
      </c>
      <c r="C151" s="93"/>
      <c r="D151" s="93"/>
      <c r="E151" s="92"/>
      <c r="F151" s="93"/>
      <c r="G151" s="150">
        <f aca="true" t="shared" si="158" ref="G151:L151">G155+G158+G166+G152</f>
        <v>87240</v>
      </c>
      <c r="H151" s="150">
        <f t="shared" si="158"/>
        <v>87240</v>
      </c>
      <c r="I151" s="150">
        <f t="shared" si="158"/>
        <v>0</v>
      </c>
      <c r="J151" s="150">
        <f t="shared" si="158"/>
        <v>13197</v>
      </c>
      <c r="K151" s="150">
        <f t="shared" si="158"/>
        <v>100437</v>
      </c>
      <c r="L151" s="150">
        <f t="shared" si="158"/>
        <v>0</v>
      </c>
      <c r="M151" s="150"/>
      <c r="N151" s="150">
        <f aca="true" t="shared" si="159" ref="N151:AE151">N155+N158+N166+N152</f>
        <v>107810</v>
      </c>
      <c r="O151" s="150">
        <f t="shared" si="159"/>
        <v>0</v>
      </c>
      <c r="P151" s="150">
        <f t="shared" si="159"/>
        <v>0</v>
      </c>
      <c r="Q151" s="150">
        <f t="shared" si="159"/>
        <v>107810</v>
      </c>
      <c r="R151" s="150">
        <f t="shared" si="159"/>
        <v>0</v>
      </c>
      <c r="S151" s="150">
        <f t="shared" si="159"/>
        <v>-39665</v>
      </c>
      <c r="T151" s="150">
        <f t="shared" si="159"/>
        <v>68145</v>
      </c>
      <c r="U151" s="150">
        <f t="shared" si="159"/>
        <v>0</v>
      </c>
      <c r="V151" s="150">
        <f t="shared" si="159"/>
        <v>68145</v>
      </c>
      <c r="W151" s="150">
        <f t="shared" si="159"/>
        <v>0</v>
      </c>
      <c r="X151" s="150">
        <f t="shared" si="159"/>
        <v>0</v>
      </c>
      <c r="Y151" s="150">
        <f t="shared" si="159"/>
        <v>68145</v>
      </c>
      <c r="Z151" s="150">
        <f t="shared" si="159"/>
        <v>68145</v>
      </c>
      <c r="AA151" s="150">
        <f t="shared" si="159"/>
        <v>0</v>
      </c>
      <c r="AB151" s="150">
        <f t="shared" si="159"/>
        <v>0</v>
      </c>
      <c r="AC151" s="150">
        <f t="shared" si="159"/>
        <v>68145</v>
      </c>
      <c r="AD151" s="150">
        <f t="shared" si="159"/>
        <v>68145</v>
      </c>
      <c r="AE151" s="150">
        <f t="shared" si="159"/>
        <v>0</v>
      </c>
      <c r="AF151" s="150"/>
      <c r="AG151" s="150">
        <f>AG155+AG158+AG166+AG152</f>
        <v>0</v>
      </c>
      <c r="AH151" s="150">
        <f>AH155+AH158+AH166+AH152</f>
        <v>68145</v>
      </c>
      <c r="AI151" s="150"/>
      <c r="AJ151" s="150">
        <f aca="true" t="shared" si="160" ref="AJ151:AT151">AJ155+AJ158+AJ166+AJ152</f>
        <v>68145</v>
      </c>
      <c r="AK151" s="150">
        <f t="shared" si="160"/>
        <v>0</v>
      </c>
      <c r="AL151" s="150">
        <f t="shared" si="160"/>
        <v>0</v>
      </c>
      <c r="AM151" s="150">
        <f t="shared" si="160"/>
        <v>68145</v>
      </c>
      <c r="AN151" s="150">
        <f t="shared" si="160"/>
        <v>0</v>
      </c>
      <c r="AO151" s="150">
        <f t="shared" si="160"/>
        <v>68145</v>
      </c>
      <c r="AP151" s="150">
        <f t="shared" si="160"/>
        <v>17423</v>
      </c>
      <c r="AQ151" s="150">
        <f t="shared" si="160"/>
        <v>0</v>
      </c>
      <c r="AR151" s="150">
        <f t="shared" si="160"/>
        <v>85568</v>
      </c>
      <c r="AS151" s="150">
        <f t="shared" si="160"/>
        <v>0</v>
      </c>
      <c r="AT151" s="150">
        <f t="shared" si="160"/>
        <v>85568</v>
      </c>
      <c r="AU151" s="96"/>
      <c r="AV151" s="96"/>
      <c r="AW151" s="96"/>
      <c r="AX151" s="150">
        <f>AX155+AX158+AX166+AX152</f>
        <v>85568</v>
      </c>
      <c r="AY151" s="150">
        <f>AY155+AY158+AY166+AY152</f>
        <v>85568</v>
      </c>
      <c r="AZ151" s="97"/>
      <c r="BA151" s="97"/>
      <c r="BB151" s="150">
        <f aca="true" t="shared" si="161" ref="BB151:BG151">BB155+BB158+BB166+BB152</f>
        <v>85568</v>
      </c>
      <c r="BC151" s="150">
        <f t="shared" si="161"/>
        <v>85568</v>
      </c>
      <c r="BD151" s="150">
        <f t="shared" si="161"/>
        <v>0</v>
      </c>
      <c r="BE151" s="150">
        <f t="shared" si="161"/>
        <v>0</v>
      </c>
      <c r="BF151" s="150">
        <f t="shared" si="161"/>
        <v>85568</v>
      </c>
      <c r="BG151" s="150">
        <f t="shared" si="161"/>
        <v>85568</v>
      </c>
      <c r="BH151" s="150">
        <f aca="true" t="shared" si="162" ref="BH151:BO151">BH155+BH158+BH166+BH152</f>
        <v>0</v>
      </c>
      <c r="BI151" s="150">
        <f t="shared" si="162"/>
        <v>0</v>
      </c>
      <c r="BJ151" s="150">
        <f t="shared" si="162"/>
        <v>85568</v>
      </c>
      <c r="BK151" s="150">
        <f t="shared" si="162"/>
        <v>85568</v>
      </c>
      <c r="BL151" s="150">
        <f t="shared" si="162"/>
        <v>0</v>
      </c>
      <c r="BM151" s="150">
        <f t="shared" si="162"/>
        <v>0</v>
      </c>
      <c r="BN151" s="150">
        <f t="shared" si="162"/>
        <v>85568</v>
      </c>
      <c r="BO151" s="150">
        <f t="shared" si="162"/>
        <v>85568</v>
      </c>
      <c r="BP151" s="150">
        <f>BP155+BP158+BP166+BP152</f>
        <v>0</v>
      </c>
      <c r="BQ151" s="150">
        <f>BQ155+BQ158+BQ166+BQ152</f>
        <v>0</v>
      </c>
      <c r="BR151" s="150">
        <f>BR155+BR158+BR166+BR152</f>
        <v>85568</v>
      </c>
      <c r="BS151" s="150"/>
      <c r="BT151" s="150">
        <f>BT155+BT158+BT166+BT152</f>
        <v>85568</v>
      </c>
      <c r="BU151" s="150">
        <f>BU155+BU158+BU166+BU152</f>
        <v>0</v>
      </c>
      <c r="BV151" s="150">
        <f>BV155+BV158+BV166+BV152</f>
        <v>0</v>
      </c>
      <c r="BW151" s="150">
        <f>BW155+BW158+BW166+BW152</f>
        <v>85568</v>
      </c>
      <c r="BX151" s="150"/>
      <c r="BY151" s="150">
        <f>BY155+BY158+BY166+BY152</f>
        <v>85568</v>
      </c>
    </row>
    <row r="152" spans="1:77" s="5" customFormat="1" ht="37.5" hidden="1">
      <c r="A152" s="89"/>
      <c r="B152" s="99" t="s">
        <v>12</v>
      </c>
      <c r="C152" s="100" t="s">
        <v>28</v>
      </c>
      <c r="D152" s="100" t="s">
        <v>37</v>
      </c>
      <c r="E152" s="101"/>
      <c r="F152" s="100"/>
      <c r="G152" s="117">
        <f aca="true" t="shared" si="163" ref="G152:J153">G153</f>
        <v>17551</v>
      </c>
      <c r="H152" s="117">
        <f t="shared" si="163"/>
        <v>17551</v>
      </c>
      <c r="I152" s="117">
        <f t="shared" si="163"/>
        <v>0</v>
      </c>
      <c r="J152" s="117">
        <f t="shared" si="163"/>
        <v>-17551</v>
      </c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96"/>
      <c r="AV152" s="96"/>
      <c r="AW152" s="96"/>
      <c r="AX152" s="150"/>
      <c r="AY152" s="150"/>
      <c r="AZ152" s="97"/>
      <c r="BA152" s="97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  <c r="BY152" s="150"/>
    </row>
    <row r="153" spans="1:77" s="5" customFormat="1" ht="83.25" hidden="1">
      <c r="A153" s="89"/>
      <c r="B153" s="105" t="s">
        <v>32</v>
      </c>
      <c r="C153" s="106" t="s">
        <v>28</v>
      </c>
      <c r="D153" s="106" t="s">
        <v>37</v>
      </c>
      <c r="E153" s="111" t="s">
        <v>110</v>
      </c>
      <c r="F153" s="106"/>
      <c r="G153" s="112">
        <f t="shared" si="163"/>
        <v>17551</v>
      </c>
      <c r="H153" s="112">
        <f t="shared" si="163"/>
        <v>17551</v>
      </c>
      <c r="I153" s="112">
        <f t="shared" si="163"/>
        <v>0</v>
      </c>
      <c r="J153" s="112">
        <f t="shared" si="163"/>
        <v>-17551</v>
      </c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96"/>
      <c r="AV153" s="96"/>
      <c r="AW153" s="96"/>
      <c r="AX153" s="150"/>
      <c r="AY153" s="150"/>
      <c r="AZ153" s="97"/>
      <c r="BA153" s="97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</row>
    <row r="154" spans="1:77" s="5" customFormat="1" ht="33.75" hidden="1">
      <c r="A154" s="89"/>
      <c r="B154" s="105" t="s">
        <v>35</v>
      </c>
      <c r="C154" s="106" t="s">
        <v>28</v>
      </c>
      <c r="D154" s="106" t="s">
        <v>37</v>
      </c>
      <c r="E154" s="111" t="s">
        <v>110</v>
      </c>
      <c r="F154" s="106" t="s">
        <v>36</v>
      </c>
      <c r="G154" s="112">
        <f>H154+I154</f>
        <v>17551</v>
      </c>
      <c r="H154" s="112">
        <v>17551</v>
      </c>
      <c r="I154" s="112"/>
      <c r="J154" s="112">
        <f>K154-G154</f>
        <v>-17551</v>
      </c>
      <c r="K154" s="150"/>
      <c r="L154" s="150"/>
      <c r="M154" s="150"/>
      <c r="N154" s="150"/>
      <c r="O154" s="95"/>
      <c r="P154" s="112"/>
      <c r="Q154" s="112">
        <f>P154+N154</f>
        <v>0</v>
      </c>
      <c r="R154" s="112">
        <f aca="true" t="shared" si="164" ref="R154:Z154">O154</f>
        <v>0</v>
      </c>
      <c r="S154" s="112">
        <f t="shared" si="164"/>
        <v>0</v>
      </c>
      <c r="T154" s="112">
        <f t="shared" si="164"/>
        <v>0</v>
      </c>
      <c r="U154" s="112">
        <f t="shared" si="164"/>
        <v>0</v>
      </c>
      <c r="V154" s="112">
        <f t="shared" si="164"/>
        <v>0</v>
      </c>
      <c r="W154" s="112">
        <f t="shared" si="164"/>
        <v>0</v>
      </c>
      <c r="X154" s="112">
        <f t="shared" si="164"/>
        <v>0</v>
      </c>
      <c r="Y154" s="112">
        <f t="shared" si="164"/>
        <v>0</v>
      </c>
      <c r="Z154" s="112">
        <f t="shared" si="164"/>
        <v>0</v>
      </c>
      <c r="AA154" s="112">
        <f>X154</f>
        <v>0</v>
      </c>
      <c r="AB154" s="112">
        <f>Y154</f>
        <v>0</v>
      </c>
      <c r="AC154" s="112">
        <f>Z154</f>
        <v>0</v>
      </c>
      <c r="AD154" s="112">
        <f>AA154</f>
        <v>0</v>
      </c>
      <c r="AE154" s="112">
        <f>AB154</f>
        <v>0</v>
      </c>
      <c r="AF154" s="112"/>
      <c r="AG154" s="112">
        <f>AC154</f>
        <v>0</v>
      </c>
      <c r="AH154" s="112">
        <f>AD154</f>
        <v>0</v>
      </c>
      <c r="AI154" s="112"/>
      <c r="AJ154" s="112">
        <f>AE154</f>
        <v>0</v>
      </c>
      <c r="AK154" s="112">
        <f>AF154</f>
        <v>0</v>
      </c>
      <c r="AL154" s="112">
        <f>AG154</f>
        <v>0</v>
      </c>
      <c r="AM154" s="112">
        <f aca="true" t="shared" si="165" ref="AM154:AT154">AG154</f>
        <v>0</v>
      </c>
      <c r="AN154" s="112">
        <f t="shared" si="165"/>
        <v>0</v>
      </c>
      <c r="AO154" s="112">
        <f t="shared" si="165"/>
        <v>0</v>
      </c>
      <c r="AP154" s="112">
        <f t="shared" si="165"/>
        <v>0</v>
      </c>
      <c r="AQ154" s="112">
        <f t="shared" si="165"/>
        <v>0</v>
      </c>
      <c r="AR154" s="112">
        <f t="shared" si="165"/>
        <v>0</v>
      </c>
      <c r="AS154" s="112">
        <f t="shared" si="165"/>
        <v>0</v>
      </c>
      <c r="AT154" s="112">
        <f t="shared" si="165"/>
        <v>0</v>
      </c>
      <c r="AU154" s="96"/>
      <c r="AV154" s="96"/>
      <c r="AW154" s="96"/>
      <c r="AX154" s="112">
        <f>AR154</f>
        <v>0</v>
      </c>
      <c r="AY154" s="112">
        <f>AS154</f>
        <v>0</v>
      </c>
      <c r="AZ154" s="97"/>
      <c r="BA154" s="97"/>
      <c r="BB154" s="112">
        <f aca="true" t="shared" si="166" ref="BB154:BG154">AU154</f>
        <v>0</v>
      </c>
      <c r="BC154" s="112">
        <f t="shared" si="166"/>
        <v>0</v>
      </c>
      <c r="BD154" s="112">
        <f t="shared" si="166"/>
        <v>0</v>
      </c>
      <c r="BE154" s="112">
        <f t="shared" si="166"/>
        <v>0</v>
      </c>
      <c r="BF154" s="112">
        <f t="shared" si="166"/>
        <v>0</v>
      </c>
      <c r="BG154" s="112">
        <f t="shared" si="166"/>
        <v>0</v>
      </c>
      <c r="BH154" s="112">
        <f aca="true" t="shared" si="167" ref="BH154:BN154">BA154</f>
        <v>0</v>
      </c>
      <c r="BI154" s="112">
        <f t="shared" si="167"/>
        <v>0</v>
      </c>
      <c r="BJ154" s="112">
        <f t="shared" si="167"/>
        <v>0</v>
      </c>
      <c r="BK154" s="112">
        <f t="shared" si="167"/>
        <v>0</v>
      </c>
      <c r="BL154" s="112">
        <f t="shared" si="167"/>
        <v>0</v>
      </c>
      <c r="BM154" s="112">
        <f t="shared" si="167"/>
        <v>0</v>
      </c>
      <c r="BN154" s="112">
        <f t="shared" si="167"/>
        <v>0</v>
      </c>
      <c r="BO154" s="112">
        <f>BH154</f>
        <v>0</v>
      </c>
      <c r="BP154" s="112">
        <f>BI154</f>
        <v>0</v>
      </c>
      <c r="BQ154" s="112">
        <f>BJ154</f>
        <v>0</v>
      </c>
      <c r="BR154" s="112">
        <f>BK154</f>
        <v>0</v>
      </c>
      <c r="BS154" s="112"/>
      <c r="BT154" s="112">
        <f>BL154</f>
        <v>0</v>
      </c>
      <c r="BU154" s="112">
        <f>BN154</f>
        <v>0</v>
      </c>
      <c r="BV154" s="112">
        <f>BO154</f>
        <v>0</v>
      </c>
      <c r="BW154" s="112">
        <f>BP154</f>
        <v>0</v>
      </c>
      <c r="BX154" s="112"/>
      <c r="BY154" s="112">
        <f>BQ154</f>
        <v>0</v>
      </c>
    </row>
    <row r="155" spans="1:77" s="2" customFormat="1" ht="18.75">
      <c r="A155" s="118"/>
      <c r="B155" s="99" t="s">
        <v>14</v>
      </c>
      <c r="C155" s="100" t="s">
        <v>30</v>
      </c>
      <c r="D155" s="100" t="s">
        <v>29</v>
      </c>
      <c r="E155" s="101"/>
      <c r="F155" s="100"/>
      <c r="G155" s="117">
        <f aca="true" t="shared" si="168" ref="G155:W156">G156</f>
        <v>28197</v>
      </c>
      <c r="H155" s="117">
        <f t="shared" si="168"/>
        <v>28197</v>
      </c>
      <c r="I155" s="117">
        <f t="shared" si="168"/>
        <v>0</v>
      </c>
      <c r="J155" s="117">
        <f t="shared" si="168"/>
        <v>22120</v>
      </c>
      <c r="K155" s="117">
        <f t="shared" si="168"/>
        <v>50317</v>
      </c>
      <c r="L155" s="117">
        <f t="shared" si="168"/>
        <v>0</v>
      </c>
      <c r="M155" s="117"/>
      <c r="N155" s="117">
        <f t="shared" si="168"/>
        <v>53980</v>
      </c>
      <c r="O155" s="117">
        <f t="shared" si="168"/>
        <v>0</v>
      </c>
      <c r="P155" s="117">
        <f t="shared" si="168"/>
        <v>0</v>
      </c>
      <c r="Q155" s="117">
        <f t="shared" si="168"/>
        <v>53980</v>
      </c>
      <c r="R155" s="117">
        <f t="shared" si="168"/>
        <v>0</v>
      </c>
      <c r="S155" s="117">
        <f t="shared" si="168"/>
        <v>-29313</v>
      </c>
      <c r="T155" s="117">
        <f t="shared" si="168"/>
        <v>24667</v>
      </c>
      <c r="U155" s="117">
        <f t="shared" si="168"/>
        <v>0</v>
      </c>
      <c r="V155" s="117">
        <f t="shared" si="168"/>
        <v>24667</v>
      </c>
      <c r="W155" s="117">
        <f t="shared" si="168"/>
        <v>0</v>
      </c>
      <c r="X155" s="117">
        <f aca="true" t="shared" si="169" ref="W155:AM156">X156</f>
        <v>0</v>
      </c>
      <c r="Y155" s="117">
        <f t="shared" si="169"/>
        <v>24667</v>
      </c>
      <c r="Z155" s="117">
        <f t="shared" si="169"/>
        <v>24667</v>
      </c>
      <c r="AA155" s="117">
        <f t="shared" si="169"/>
        <v>0</v>
      </c>
      <c r="AB155" s="117">
        <f t="shared" si="169"/>
        <v>0</v>
      </c>
      <c r="AC155" s="117">
        <f t="shared" si="169"/>
        <v>24667</v>
      </c>
      <c r="AD155" s="117">
        <f t="shared" si="169"/>
        <v>24667</v>
      </c>
      <c r="AE155" s="117">
        <f t="shared" si="169"/>
        <v>0</v>
      </c>
      <c r="AF155" s="117"/>
      <c r="AG155" s="117">
        <f t="shared" si="169"/>
        <v>0</v>
      </c>
      <c r="AH155" s="117">
        <f t="shared" si="169"/>
        <v>24667</v>
      </c>
      <c r="AI155" s="117"/>
      <c r="AJ155" s="117">
        <f t="shared" si="169"/>
        <v>24667</v>
      </c>
      <c r="AK155" s="117">
        <f t="shared" si="169"/>
        <v>0</v>
      </c>
      <c r="AL155" s="117">
        <f t="shared" si="169"/>
        <v>0</v>
      </c>
      <c r="AM155" s="117">
        <f t="shared" si="169"/>
        <v>24667</v>
      </c>
      <c r="AN155" s="117">
        <f aca="true" t="shared" si="170" ref="AK155:AT156">AN156</f>
        <v>0</v>
      </c>
      <c r="AO155" s="117">
        <f t="shared" si="170"/>
        <v>24667</v>
      </c>
      <c r="AP155" s="117">
        <f t="shared" si="170"/>
        <v>5112</v>
      </c>
      <c r="AQ155" s="117">
        <f t="shared" si="170"/>
        <v>0</v>
      </c>
      <c r="AR155" s="117">
        <f t="shared" si="170"/>
        <v>29779</v>
      </c>
      <c r="AS155" s="117">
        <f t="shared" si="170"/>
        <v>0</v>
      </c>
      <c r="AT155" s="117">
        <f t="shared" si="170"/>
        <v>29779</v>
      </c>
      <c r="AU155" s="96"/>
      <c r="AV155" s="96"/>
      <c r="AW155" s="96"/>
      <c r="AX155" s="117">
        <f>AX156</f>
        <v>29779</v>
      </c>
      <c r="AY155" s="117">
        <f>AY156</f>
        <v>29779</v>
      </c>
      <c r="AZ155" s="97"/>
      <c r="BA155" s="97"/>
      <c r="BB155" s="117">
        <f>BB156</f>
        <v>29779</v>
      </c>
      <c r="BC155" s="117">
        <f>BC156</f>
        <v>29779</v>
      </c>
      <c r="BD155" s="117">
        <f aca="true" t="shared" si="171" ref="BD155:BW156">BD156</f>
        <v>0</v>
      </c>
      <c r="BE155" s="117">
        <f t="shared" si="171"/>
        <v>0</v>
      </c>
      <c r="BF155" s="117">
        <f t="shared" si="171"/>
        <v>29779</v>
      </c>
      <c r="BG155" s="117">
        <f t="shared" si="171"/>
        <v>29779</v>
      </c>
      <c r="BH155" s="117">
        <f t="shared" si="171"/>
        <v>0</v>
      </c>
      <c r="BI155" s="117">
        <f t="shared" si="171"/>
        <v>0</v>
      </c>
      <c r="BJ155" s="117">
        <f t="shared" si="171"/>
        <v>29779</v>
      </c>
      <c r="BK155" s="117">
        <f t="shared" si="171"/>
        <v>29779</v>
      </c>
      <c r="BL155" s="117">
        <f t="shared" si="171"/>
        <v>0</v>
      </c>
      <c r="BM155" s="117">
        <f t="shared" si="171"/>
        <v>0</v>
      </c>
      <c r="BN155" s="117">
        <f t="shared" si="171"/>
        <v>29779</v>
      </c>
      <c r="BO155" s="117">
        <f t="shared" si="171"/>
        <v>29779</v>
      </c>
      <c r="BP155" s="117">
        <f t="shared" si="171"/>
        <v>0</v>
      </c>
      <c r="BQ155" s="117">
        <f t="shared" si="171"/>
        <v>0</v>
      </c>
      <c r="BR155" s="117">
        <f t="shared" si="171"/>
        <v>29779</v>
      </c>
      <c r="BS155" s="117"/>
      <c r="BT155" s="117">
        <f t="shared" si="171"/>
        <v>29779</v>
      </c>
      <c r="BU155" s="117">
        <f t="shared" si="171"/>
        <v>0</v>
      </c>
      <c r="BV155" s="117">
        <f>BV156</f>
        <v>0</v>
      </c>
      <c r="BW155" s="117">
        <f t="shared" si="171"/>
        <v>29779</v>
      </c>
      <c r="BX155" s="117"/>
      <c r="BY155" s="117">
        <f aca="true" t="shared" si="172" ref="BW155:BY156">BY156</f>
        <v>29779</v>
      </c>
    </row>
    <row r="156" spans="1:77" ht="33">
      <c r="A156" s="104"/>
      <c r="B156" s="105" t="s">
        <v>15</v>
      </c>
      <c r="C156" s="106" t="s">
        <v>30</v>
      </c>
      <c r="D156" s="106" t="s">
        <v>29</v>
      </c>
      <c r="E156" s="111" t="s">
        <v>136</v>
      </c>
      <c r="F156" s="106"/>
      <c r="G156" s="112">
        <f t="shared" si="168"/>
        <v>28197</v>
      </c>
      <c r="H156" s="112">
        <f t="shared" si="168"/>
        <v>28197</v>
      </c>
      <c r="I156" s="112">
        <f t="shared" si="168"/>
        <v>0</v>
      </c>
      <c r="J156" s="112">
        <f t="shared" si="168"/>
        <v>22120</v>
      </c>
      <c r="K156" s="112">
        <f t="shared" si="168"/>
        <v>50317</v>
      </c>
      <c r="L156" s="112">
        <f t="shared" si="168"/>
        <v>0</v>
      </c>
      <c r="M156" s="112"/>
      <c r="N156" s="112">
        <f t="shared" si="168"/>
        <v>53980</v>
      </c>
      <c r="O156" s="112">
        <f t="shared" si="168"/>
        <v>0</v>
      </c>
      <c r="P156" s="112">
        <f t="shared" si="168"/>
        <v>0</v>
      </c>
      <c r="Q156" s="112">
        <f t="shared" si="168"/>
        <v>53980</v>
      </c>
      <c r="R156" s="112">
        <f t="shared" si="168"/>
        <v>0</v>
      </c>
      <c r="S156" s="112">
        <f t="shared" si="168"/>
        <v>-29313</v>
      </c>
      <c r="T156" s="112">
        <f t="shared" si="168"/>
        <v>24667</v>
      </c>
      <c r="U156" s="112">
        <f t="shared" si="168"/>
        <v>0</v>
      </c>
      <c r="V156" s="112">
        <f t="shared" si="168"/>
        <v>24667</v>
      </c>
      <c r="W156" s="112">
        <f t="shared" si="169"/>
        <v>0</v>
      </c>
      <c r="X156" s="112">
        <f t="shared" si="169"/>
        <v>0</v>
      </c>
      <c r="Y156" s="112">
        <f t="shared" si="169"/>
        <v>24667</v>
      </c>
      <c r="Z156" s="112">
        <f t="shared" si="169"/>
        <v>24667</v>
      </c>
      <c r="AA156" s="112">
        <f t="shared" si="169"/>
        <v>0</v>
      </c>
      <c r="AB156" s="112">
        <f t="shared" si="169"/>
        <v>0</v>
      </c>
      <c r="AC156" s="112">
        <f t="shared" si="169"/>
        <v>24667</v>
      </c>
      <c r="AD156" s="112">
        <f t="shared" si="169"/>
        <v>24667</v>
      </c>
      <c r="AE156" s="112">
        <f t="shared" si="169"/>
        <v>0</v>
      </c>
      <c r="AF156" s="112"/>
      <c r="AG156" s="112">
        <f t="shared" si="169"/>
        <v>0</v>
      </c>
      <c r="AH156" s="112">
        <f t="shared" si="169"/>
        <v>24667</v>
      </c>
      <c r="AI156" s="112"/>
      <c r="AJ156" s="112">
        <f t="shared" si="169"/>
        <v>24667</v>
      </c>
      <c r="AK156" s="112">
        <f t="shared" si="170"/>
        <v>0</v>
      </c>
      <c r="AL156" s="112">
        <f t="shared" si="170"/>
        <v>0</v>
      </c>
      <c r="AM156" s="112">
        <f t="shared" si="170"/>
        <v>24667</v>
      </c>
      <c r="AN156" s="112">
        <f t="shared" si="170"/>
        <v>0</v>
      </c>
      <c r="AO156" s="112">
        <f t="shared" si="170"/>
        <v>24667</v>
      </c>
      <c r="AP156" s="112">
        <f t="shared" si="170"/>
        <v>5112</v>
      </c>
      <c r="AQ156" s="112">
        <f t="shared" si="170"/>
        <v>0</v>
      </c>
      <c r="AR156" s="112">
        <f t="shared" si="170"/>
        <v>29779</v>
      </c>
      <c r="AS156" s="112">
        <f t="shared" si="170"/>
        <v>0</v>
      </c>
      <c r="AT156" s="112">
        <f t="shared" si="170"/>
        <v>29779</v>
      </c>
      <c r="AU156" s="96"/>
      <c r="AV156" s="96"/>
      <c r="AW156" s="96"/>
      <c r="AX156" s="112">
        <f>AX157</f>
        <v>29779</v>
      </c>
      <c r="AY156" s="112">
        <f>AY157</f>
        <v>29779</v>
      </c>
      <c r="AZ156" s="97"/>
      <c r="BA156" s="97"/>
      <c r="BB156" s="112">
        <f>BB157</f>
        <v>29779</v>
      </c>
      <c r="BC156" s="112">
        <f>BC157</f>
        <v>29779</v>
      </c>
      <c r="BD156" s="112">
        <f t="shared" si="171"/>
        <v>0</v>
      </c>
      <c r="BE156" s="112">
        <f t="shared" si="171"/>
        <v>0</v>
      </c>
      <c r="BF156" s="112">
        <f t="shared" si="171"/>
        <v>29779</v>
      </c>
      <c r="BG156" s="112">
        <f t="shared" si="171"/>
        <v>29779</v>
      </c>
      <c r="BH156" s="112">
        <f t="shared" si="171"/>
        <v>0</v>
      </c>
      <c r="BI156" s="112">
        <f t="shared" si="171"/>
        <v>0</v>
      </c>
      <c r="BJ156" s="112">
        <f t="shared" si="171"/>
        <v>29779</v>
      </c>
      <c r="BK156" s="112">
        <f t="shared" si="171"/>
        <v>29779</v>
      </c>
      <c r="BL156" s="112">
        <f t="shared" si="171"/>
        <v>0</v>
      </c>
      <c r="BM156" s="112">
        <f t="shared" si="171"/>
        <v>0</v>
      </c>
      <c r="BN156" s="112">
        <f t="shared" si="171"/>
        <v>29779</v>
      </c>
      <c r="BO156" s="112">
        <f t="shared" si="171"/>
        <v>29779</v>
      </c>
      <c r="BP156" s="112">
        <f t="shared" si="171"/>
        <v>0</v>
      </c>
      <c r="BQ156" s="112">
        <f t="shared" si="171"/>
        <v>0</v>
      </c>
      <c r="BR156" s="112">
        <f t="shared" si="171"/>
        <v>29779</v>
      </c>
      <c r="BS156" s="112"/>
      <c r="BT156" s="112">
        <f t="shared" si="171"/>
        <v>29779</v>
      </c>
      <c r="BU156" s="112">
        <f>BU157</f>
        <v>0</v>
      </c>
      <c r="BV156" s="112">
        <f>BV157</f>
        <v>0</v>
      </c>
      <c r="BW156" s="112">
        <f t="shared" si="172"/>
        <v>29779</v>
      </c>
      <c r="BX156" s="112"/>
      <c r="BY156" s="112">
        <f t="shared" si="172"/>
        <v>29779</v>
      </c>
    </row>
    <row r="157" spans="1:77" ht="33">
      <c r="A157" s="104"/>
      <c r="B157" s="105" t="s">
        <v>35</v>
      </c>
      <c r="C157" s="106" t="s">
        <v>30</v>
      </c>
      <c r="D157" s="106" t="s">
        <v>29</v>
      </c>
      <c r="E157" s="111" t="s">
        <v>136</v>
      </c>
      <c r="F157" s="106" t="s">
        <v>36</v>
      </c>
      <c r="G157" s="112">
        <f>H157+I157</f>
        <v>28197</v>
      </c>
      <c r="H157" s="112">
        <v>28197</v>
      </c>
      <c r="I157" s="112"/>
      <c r="J157" s="112">
        <f>K157-G157</f>
        <v>22120</v>
      </c>
      <c r="K157" s="112">
        <v>50317</v>
      </c>
      <c r="L157" s="112"/>
      <c r="M157" s="112"/>
      <c r="N157" s="112">
        <v>53980</v>
      </c>
      <c r="O157" s="109"/>
      <c r="P157" s="112"/>
      <c r="Q157" s="112">
        <f>P157+N157</f>
        <v>53980</v>
      </c>
      <c r="R157" s="112">
        <f>O157</f>
        <v>0</v>
      </c>
      <c r="S157" s="112">
        <f>T157-Q157</f>
        <v>-29313</v>
      </c>
      <c r="T157" s="112">
        <v>24667</v>
      </c>
      <c r="U157" s="112">
        <f>R157</f>
        <v>0</v>
      </c>
      <c r="V157" s="112">
        <v>24667</v>
      </c>
      <c r="W157" s="112"/>
      <c r="X157" s="112"/>
      <c r="Y157" s="112">
        <f>W157+T157</f>
        <v>24667</v>
      </c>
      <c r="Z157" s="112">
        <f>X157+V157</f>
        <v>24667</v>
      </c>
      <c r="AA157" s="112"/>
      <c r="AB157" s="112"/>
      <c r="AC157" s="112">
        <f>AA157+Y157</f>
        <v>24667</v>
      </c>
      <c r="AD157" s="112">
        <f>AB157+Z157</f>
        <v>24667</v>
      </c>
      <c r="AE157" s="112"/>
      <c r="AF157" s="112"/>
      <c r="AG157" s="112"/>
      <c r="AH157" s="112">
        <f>AE157+AC157</f>
        <v>24667</v>
      </c>
      <c r="AI157" s="112"/>
      <c r="AJ157" s="112">
        <f>AG157+AD157</f>
        <v>24667</v>
      </c>
      <c r="AK157" s="113"/>
      <c r="AL157" s="113"/>
      <c r="AM157" s="112">
        <f>AK157+AH157</f>
        <v>24667</v>
      </c>
      <c r="AN157" s="112">
        <f>AI157</f>
        <v>0</v>
      </c>
      <c r="AO157" s="112">
        <f>AJ157</f>
        <v>24667</v>
      </c>
      <c r="AP157" s="112">
        <f>AR157-AO157</f>
        <v>5112</v>
      </c>
      <c r="AQ157" s="112"/>
      <c r="AR157" s="112">
        <v>29779</v>
      </c>
      <c r="AS157" s="112"/>
      <c r="AT157" s="112">
        <v>29779</v>
      </c>
      <c r="AU157" s="96"/>
      <c r="AV157" s="96"/>
      <c r="AW157" s="96"/>
      <c r="AX157" s="112">
        <v>29779</v>
      </c>
      <c r="AY157" s="112">
        <v>29779</v>
      </c>
      <c r="AZ157" s="97"/>
      <c r="BA157" s="97"/>
      <c r="BB157" s="112">
        <v>29779</v>
      </c>
      <c r="BC157" s="112">
        <v>29779</v>
      </c>
      <c r="BD157" s="114"/>
      <c r="BE157" s="115"/>
      <c r="BF157" s="112">
        <f>BD157+BB157</f>
        <v>29779</v>
      </c>
      <c r="BG157" s="112">
        <f>BE157+BC157</f>
        <v>29779</v>
      </c>
      <c r="BH157" s="114"/>
      <c r="BI157" s="115"/>
      <c r="BJ157" s="112">
        <f>BH157+BF157</f>
        <v>29779</v>
      </c>
      <c r="BK157" s="112">
        <f>BI157+BG157</f>
        <v>29779</v>
      </c>
      <c r="BL157" s="114"/>
      <c r="BM157" s="115"/>
      <c r="BN157" s="112">
        <f>BL157+BJ157</f>
        <v>29779</v>
      </c>
      <c r="BO157" s="112">
        <f>BM157+BK157</f>
        <v>29779</v>
      </c>
      <c r="BP157" s="116"/>
      <c r="BQ157" s="116"/>
      <c r="BR157" s="108">
        <f>BN157+BP157</f>
        <v>29779</v>
      </c>
      <c r="BS157" s="108"/>
      <c r="BT157" s="108">
        <f>BO157+BQ157</f>
        <v>29779</v>
      </c>
      <c r="BU157" s="116"/>
      <c r="BV157" s="116"/>
      <c r="BW157" s="108">
        <f>BR157+BU157</f>
        <v>29779</v>
      </c>
      <c r="BX157" s="108"/>
      <c r="BY157" s="108">
        <f>BT157+BV157</f>
        <v>29779</v>
      </c>
    </row>
    <row r="158" spans="1:77" s="2" customFormat="1" ht="93.75">
      <c r="A158" s="118"/>
      <c r="B158" s="99" t="s">
        <v>186</v>
      </c>
      <c r="C158" s="100" t="s">
        <v>30</v>
      </c>
      <c r="D158" s="100" t="s">
        <v>51</v>
      </c>
      <c r="E158" s="101"/>
      <c r="F158" s="100"/>
      <c r="G158" s="117">
        <f aca="true" t="shared" si="173" ref="G158:W159">G159</f>
        <v>39039</v>
      </c>
      <c r="H158" s="117">
        <f t="shared" si="173"/>
        <v>39039</v>
      </c>
      <c r="I158" s="117">
        <f t="shared" si="173"/>
        <v>0</v>
      </c>
      <c r="J158" s="117">
        <f aca="true" t="shared" si="174" ref="J158:Q158">J159+J161</f>
        <v>8400</v>
      </c>
      <c r="K158" s="117">
        <f t="shared" si="174"/>
        <v>47439</v>
      </c>
      <c r="L158" s="117">
        <f t="shared" si="174"/>
        <v>0</v>
      </c>
      <c r="M158" s="117"/>
      <c r="N158" s="117">
        <f t="shared" si="174"/>
        <v>50940</v>
      </c>
      <c r="O158" s="117">
        <f t="shared" si="174"/>
        <v>0</v>
      </c>
      <c r="P158" s="117">
        <f t="shared" si="174"/>
        <v>0</v>
      </c>
      <c r="Q158" s="117">
        <f t="shared" si="174"/>
        <v>50940</v>
      </c>
      <c r="R158" s="117">
        <f aca="true" t="shared" si="175" ref="R158:Z158">R159+R161</f>
        <v>0</v>
      </c>
      <c r="S158" s="117">
        <f t="shared" si="175"/>
        <v>-9648</v>
      </c>
      <c r="T158" s="117">
        <f t="shared" si="175"/>
        <v>41292</v>
      </c>
      <c r="U158" s="117">
        <f t="shared" si="175"/>
        <v>0</v>
      </c>
      <c r="V158" s="117">
        <f t="shared" si="175"/>
        <v>41292</v>
      </c>
      <c r="W158" s="117">
        <f t="shared" si="175"/>
        <v>0</v>
      </c>
      <c r="X158" s="117">
        <f t="shared" si="175"/>
        <v>0</v>
      </c>
      <c r="Y158" s="117">
        <f t="shared" si="175"/>
        <v>41292</v>
      </c>
      <c r="Z158" s="117">
        <f t="shared" si="175"/>
        <v>41292</v>
      </c>
      <c r="AA158" s="117">
        <f aca="true" t="shared" si="176" ref="AA158:AJ158">AA159+AA161</f>
        <v>0</v>
      </c>
      <c r="AB158" s="117">
        <f t="shared" si="176"/>
        <v>0</v>
      </c>
      <c r="AC158" s="117">
        <f t="shared" si="176"/>
        <v>41292</v>
      </c>
      <c r="AD158" s="117">
        <f t="shared" si="176"/>
        <v>41292</v>
      </c>
      <c r="AE158" s="117">
        <f t="shared" si="176"/>
        <v>0</v>
      </c>
      <c r="AF158" s="117"/>
      <c r="AG158" s="117">
        <f t="shared" si="176"/>
        <v>0</v>
      </c>
      <c r="AH158" s="117">
        <f t="shared" si="176"/>
        <v>41292</v>
      </c>
      <c r="AI158" s="117"/>
      <c r="AJ158" s="117">
        <f t="shared" si="176"/>
        <v>41292</v>
      </c>
      <c r="AK158" s="117">
        <f aca="true" t="shared" si="177" ref="AK158:AT158">AK159+AK161</f>
        <v>0</v>
      </c>
      <c r="AL158" s="117">
        <f t="shared" si="177"/>
        <v>0</v>
      </c>
      <c r="AM158" s="117">
        <f t="shared" si="177"/>
        <v>41292</v>
      </c>
      <c r="AN158" s="117">
        <f t="shared" si="177"/>
        <v>0</v>
      </c>
      <c r="AO158" s="117">
        <f t="shared" si="177"/>
        <v>41292</v>
      </c>
      <c r="AP158" s="117">
        <f t="shared" si="177"/>
        <v>11327</v>
      </c>
      <c r="AQ158" s="117">
        <f t="shared" si="177"/>
        <v>0</v>
      </c>
      <c r="AR158" s="117">
        <f t="shared" si="177"/>
        <v>52619</v>
      </c>
      <c r="AS158" s="117">
        <f t="shared" si="177"/>
        <v>0</v>
      </c>
      <c r="AT158" s="117">
        <f t="shared" si="177"/>
        <v>52619</v>
      </c>
      <c r="AU158" s="96"/>
      <c r="AV158" s="96"/>
      <c r="AW158" s="96"/>
      <c r="AX158" s="117">
        <f>AX159+AX161</f>
        <v>52619</v>
      </c>
      <c r="AY158" s="117">
        <f>AY159+AY161</f>
        <v>52619</v>
      </c>
      <c r="AZ158" s="97"/>
      <c r="BA158" s="97"/>
      <c r="BB158" s="117">
        <f aca="true" t="shared" si="178" ref="BB158:BG158">BB159+BB161</f>
        <v>52619</v>
      </c>
      <c r="BC158" s="117">
        <f t="shared" si="178"/>
        <v>52619</v>
      </c>
      <c r="BD158" s="117">
        <f t="shared" si="178"/>
        <v>0</v>
      </c>
      <c r="BE158" s="117">
        <f t="shared" si="178"/>
        <v>0</v>
      </c>
      <c r="BF158" s="117">
        <f t="shared" si="178"/>
        <v>52619</v>
      </c>
      <c r="BG158" s="117">
        <f t="shared" si="178"/>
        <v>52619</v>
      </c>
      <c r="BH158" s="117">
        <f aca="true" t="shared" si="179" ref="BH158:BO158">BH159+BH161</f>
        <v>0</v>
      </c>
      <c r="BI158" s="117">
        <f t="shared" si="179"/>
        <v>0</v>
      </c>
      <c r="BJ158" s="117">
        <f t="shared" si="179"/>
        <v>52619</v>
      </c>
      <c r="BK158" s="117">
        <f t="shared" si="179"/>
        <v>52619</v>
      </c>
      <c r="BL158" s="117">
        <f t="shared" si="179"/>
        <v>0</v>
      </c>
      <c r="BM158" s="117">
        <f t="shared" si="179"/>
        <v>0</v>
      </c>
      <c r="BN158" s="117">
        <f t="shared" si="179"/>
        <v>52619</v>
      </c>
      <c r="BO158" s="117">
        <f t="shared" si="179"/>
        <v>52619</v>
      </c>
      <c r="BP158" s="117">
        <f>BP159+BP161</f>
        <v>0</v>
      </c>
      <c r="BQ158" s="117">
        <f>BQ159+BQ161</f>
        <v>0</v>
      </c>
      <c r="BR158" s="117">
        <f>BR159+BR161</f>
        <v>52619</v>
      </c>
      <c r="BS158" s="117"/>
      <c r="BT158" s="117">
        <f>BT159+BT161</f>
        <v>52619</v>
      </c>
      <c r="BU158" s="117">
        <f>BU159+BU161</f>
        <v>0</v>
      </c>
      <c r="BV158" s="117">
        <f>BV159+BV161</f>
        <v>0</v>
      </c>
      <c r="BW158" s="117">
        <f>BW159+BW161</f>
        <v>52619</v>
      </c>
      <c r="BX158" s="117"/>
      <c r="BY158" s="117">
        <f>BY159+BY161</f>
        <v>52619</v>
      </c>
    </row>
    <row r="159" spans="1:77" ht="33">
      <c r="A159" s="104"/>
      <c r="B159" s="105" t="s">
        <v>16</v>
      </c>
      <c r="C159" s="106" t="s">
        <v>30</v>
      </c>
      <c r="D159" s="106" t="s">
        <v>51</v>
      </c>
      <c r="E159" s="111" t="s">
        <v>137</v>
      </c>
      <c r="F159" s="106"/>
      <c r="G159" s="112">
        <f t="shared" si="173"/>
        <v>39039</v>
      </c>
      <c r="H159" s="112">
        <f t="shared" si="173"/>
        <v>39039</v>
      </c>
      <c r="I159" s="112">
        <f t="shared" si="173"/>
        <v>0</v>
      </c>
      <c r="J159" s="112">
        <f t="shared" si="173"/>
        <v>8286</v>
      </c>
      <c r="K159" s="112">
        <f t="shared" si="173"/>
        <v>47325</v>
      </c>
      <c r="L159" s="112">
        <f t="shared" si="173"/>
        <v>0</v>
      </c>
      <c r="M159" s="112"/>
      <c r="N159" s="112">
        <f t="shared" si="173"/>
        <v>50839</v>
      </c>
      <c r="O159" s="112">
        <f t="shared" si="173"/>
        <v>0</v>
      </c>
      <c r="P159" s="112">
        <f t="shared" si="173"/>
        <v>0</v>
      </c>
      <c r="Q159" s="112">
        <f t="shared" si="173"/>
        <v>50839</v>
      </c>
      <c r="R159" s="112">
        <f t="shared" si="173"/>
        <v>0</v>
      </c>
      <c r="S159" s="112">
        <f t="shared" si="173"/>
        <v>-9648</v>
      </c>
      <c r="T159" s="112">
        <f t="shared" si="173"/>
        <v>41191</v>
      </c>
      <c r="U159" s="112">
        <f t="shared" si="173"/>
        <v>0</v>
      </c>
      <c r="V159" s="112">
        <f t="shared" si="173"/>
        <v>41292</v>
      </c>
      <c r="W159" s="112">
        <f t="shared" si="173"/>
        <v>0</v>
      </c>
      <c r="X159" s="112">
        <f aca="true" t="shared" si="180" ref="X159:AT159">X160</f>
        <v>0</v>
      </c>
      <c r="Y159" s="112">
        <f t="shared" si="180"/>
        <v>41191</v>
      </c>
      <c r="Z159" s="112">
        <f t="shared" si="180"/>
        <v>41292</v>
      </c>
      <c r="AA159" s="112">
        <f t="shared" si="180"/>
        <v>0</v>
      </c>
      <c r="AB159" s="112">
        <f t="shared" si="180"/>
        <v>0</v>
      </c>
      <c r="AC159" s="112">
        <f t="shared" si="180"/>
        <v>41191</v>
      </c>
      <c r="AD159" s="112">
        <f t="shared" si="180"/>
        <v>41292</v>
      </c>
      <c r="AE159" s="112">
        <f t="shared" si="180"/>
        <v>0</v>
      </c>
      <c r="AF159" s="112"/>
      <c r="AG159" s="112">
        <f t="shared" si="180"/>
        <v>0</v>
      </c>
      <c r="AH159" s="112">
        <f t="shared" si="180"/>
        <v>41191</v>
      </c>
      <c r="AI159" s="112"/>
      <c r="AJ159" s="112">
        <f t="shared" si="180"/>
        <v>41292</v>
      </c>
      <c r="AK159" s="112">
        <f t="shared" si="180"/>
        <v>0</v>
      </c>
      <c r="AL159" s="112">
        <f t="shared" si="180"/>
        <v>0</v>
      </c>
      <c r="AM159" s="112">
        <f t="shared" si="180"/>
        <v>41191</v>
      </c>
      <c r="AN159" s="112">
        <f t="shared" si="180"/>
        <v>0</v>
      </c>
      <c r="AO159" s="112">
        <f t="shared" si="180"/>
        <v>41292</v>
      </c>
      <c r="AP159" s="112">
        <f t="shared" si="180"/>
        <v>11327</v>
      </c>
      <c r="AQ159" s="112">
        <f t="shared" si="180"/>
        <v>0</v>
      </c>
      <c r="AR159" s="112">
        <f t="shared" si="180"/>
        <v>52619</v>
      </c>
      <c r="AS159" s="112">
        <f t="shared" si="180"/>
        <v>0</v>
      </c>
      <c r="AT159" s="112">
        <f t="shared" si="180"/>
        <v>52619</v>
      </c>
      <c r="AU159" s="96"/>
      <c r="AV159" s="96"/>
      <c r="AW159" s="96"/>
      <c r="AX159" s="112">
        <f>AX160</f>
        <v>52619</v>
      </c>
      <c r="AY159" s="112">
        <f>AY160</f>
        <v>52619</v>
      </c>
      <c r="AZ159" s="97"/>
      <c r="BA159" s="97"/>
      <c r="BB159" s="112">
        <f aca="true" t="shared" si="181" ref="BB159:BY159">BB160</f>
        <v>52619</v>
      </c>
      <c r="BC159" s="112">
        <f t="shared" si="181"/>
        <v>52619</v>
      </c>
      <c r="BD159" s="112">
        <f t="shared" si="181"/>
        <v>0</v>
      </c>
      <c r="BE159" s="112">
        <f t="shared" si="181"/>
        <v>0</v>
      </c>
      <c r="BF159" s="112">
        <f t="shared" si="181"/>
        <v>52619</v>
      </c>
      <c r="BG159" s="112">
        <f t="shared" si="181"/>
        <v>52619</v>
      </c>
      <c r="BH159" s="112">
        <f t="shared" si="181"/>
        <v>0</v>
      </c>
      <c r="BI159" s="112">
        <f t="shared" si="181"/>
        <v>0</v>
      </c>
      <c r="BJ159" s="112">
        <f t="shared" si="181"/>
        <v>52619</v>
      </c>
      <c r="BK159" s="112">
        <f t="shared" si="181"/>
        <v>52619</v>
      </c>
      <c r="BL159" s="112">
        <f t="shared" si="181"/>
        <v>0</v>
      </c>
      <c r="BM159" s="112">
        <f t="shared" si="181"/>
        <v>0</v>
      </c>
      <c r="BN159" s="112">
        <f t="shared" si="181"/>
        <v>52619</v>
      </c>
      <c r="BO159" s="112">
        <f t="shared" si="181"/>
        <v>52619</v>
      </c>
      <c r="BP159" s="112">
        <f t="shared" si="181"/>
        <v>0</v>
      </c>
      <c r="BQ159" s="112">
        <f t="shared" si="181"/>
        <v>0</v>
      </c>
      <c r="BR159" s="112">
        <f t="shared" si="181"/>
        <v>52619</v>
      </c>
      <c r="BS159" s="112"/>
      <c r="BT159" s="112">
        <f t="shared" si="181"/>
        <v>52619</v>
      </c>
      <c r="BU159" s="112">
        <f t="shared" si="181"/>
        <v>0</v>
      </c>
      <c r="BV159" s="112">
        <f t="shared" si="181"/>
        <v>0</v>
      </c>
      <c r="BW159" s="112">
        <f t="shared" si="181"/>
        <v>52619</v>
      </c>
      <c r="BX159" s="112"/>
      <c r="BY159" s="112">
        <f t="shared" si="181"/>
        <v>52619</v>
      </c>
    </row>
    <row r="160" spans="1:77" ht="33">
      <c r="A160" s="104"/>
      <c r="B160" s="105" t="s">
        <v>35</v>
      </c>
      <c r="C160" s="106" t="s">
        <v>30</v>
      </c>
      <c r="D160" s="106" t="s">
        <v>51</v>
      </c>
      <c r="E160" s="111" t="s">
        <v>137</v>
      </c>
      <c r="F160" s="106" t="s">
        <v>36</v>
      </c>
      <c r="G160" s="112">
        <f>H160+I160</f>
        <v>39039</v>
      </c>
      <c r="H160" s="112">
        <f>11325+27714</f>
        <v>39039</v>
      </c>
      <c r="I160" s="112"/>
      <c r="J160" s="112">
        <f>K160-G160</f>
        <v>8286</v>
      </c>
      <c r="K160" s="112">
        <f>47439-114</f>
        <v>47325</v>
      </c>
      <c r="L160" s="112"/>
      <c r="M160" s="112"/>
      <c r="N160" s="112">
        <f>50940-101</f>
        <v>50839</v>
      </c>
      <c r="O160" s="109"/>
      <c r="P160" s="112"/>
      <c r="Q160" s="112">
        <f>P160+N160</f>
        <v>50839</v>
      </c>
      <c r="R160" s="112">
        <f>O160</f>
        <v>0</v>
      </c>
      <c r="S160" s="112">
        <f>T160-Q160</f>
        <v>-9648</v>
      </c>
      <c r="T160" s="112">
        <v>41191</v>
      </c>
      <c r="U160" s="112">
        <f>R160</f>
        <v>0</v>
      </c>
      <c r="V160" s="112">
        <v>41292</v>
      </c>
      <c r="W160" s="112"/>
      <c r="X160" s="112"/>
      <c r="Y160" s="112">
        <f>W160+T160</f>
        <v>41191</v>
      </c>
      <c r="Z160" s="112">
        <f>X160+V160</f>
        <v>41292</v>
      </c>
      <c r="AA160" s="112"/>
      <c r="AB160" s="112"/>
      <c r="AC160" s="112">
        <f>AA160+Y160</f>
        <v>41191</v>
      </c>
      <c r="AD160" s="112">
        <f>AB160+Z160</f>
        <v>41292</v>
      </c>
      <c r="AE160" s="112"/>
      <c r="AF160" s="112"/>
      <c r="AG160" s="112"/>
      <c r="AH160" s="112">
        <f>AE160+AC160</f>
        <v>41191</v>
      </c>
      <c r="AI160" s="112"/>
      <c r="AJ160" s="112">
        <f>AG160+AD160</f>
        <v>41292</v>
      </c>
      <c r="AK160" s="113"/>
      <c r="AL160" s="113"/>
      <c r="AM160" s="112">
        <f>AK160+AH160</f>
        <v>41191</v>
      </c>
      <c r="AN160" s="112">
        <f>AI160</f>
        <v>0</v>
      </c>
      <c r="AO160" s="112">
        <f>AJ160</f>
        <v>41292</v>
      </c>
      <c r="AP160" s="112">
        <f>AR160-AO160</f>
        <v>11327</v>
      </c>
      <c r="AQ160" s="112"/>
      <c r="AR160" s="112">
        <v>52619</v>
      </c>
      <c r="AS160" s="112"/>
      <c r="AT160" s="112">
        <v>52619</v>
      </c>
      <c r="AU160" s="96"/>
      <c r="AV160" s="96"/>
      <c r="AW160" s="96"/>
      <c r="AX160" s="112">
        <v>52619</v>
      </c>
      <c r="AY160" s="112">
        <v>52619</v>
      </c>
      <c r="AZ160" s="97"/>
      <c r="BA160" s="97"/>
      <c r="BB160" s="112">
        <v>52619</v>
      </c>
      <c r="BC160" s="112">
        <v>52619</v>
      </c>
      <c r="BD160" s="114"/>
      <c r="BE160" s="115"/>
      <c r="BF160" s="112">
        <f>BD160+BB160</f>
        <v>52619</v>
      </c>
      <c r="BG160" s="112">
        <f>BE160+BC160</f>
        <v>52619</v>
      </c>
      <c r="BH160" s="114"/>
      <c r="BI160" s="115"/>
      <c r="BJ160" s="112">
        <f>BH160+BF160</f>
        <v>52619</v>
      </c>
      <c r="BK160" s="112">
        <f>BI160+BG160</f>
        <v>52619</v>
      </c>
      <c r="BL160" s="114"/>
      <c r="BM160" s="115"/>
      <c r="BN160" s="112">
        <f>BL160+BJ160</f>
        <v>52619</v>
      </c>
      <c r="BO160" s="112">
        <f>BM160+BK160</f>
        <v>52619</v>
      </c>
      <c r="BP160" s="116"/>
      <c r="BQ160" s="116"/>
      <c r="BR160" s="108">
        <f>BN160+BP160</f>
        <v>52619</v>
      </c>
      <c r="BS160" s="108"/>
      <c r="BT160" s="108">
        <f>BO160+BQ160</f>
        <v>52619</v>
      </c>
      <c r="BU160" s="116"/>
      <c r="BV160" s="116"/>
      <c r="BW160" s="108">
        <f>BR160+BU160</f>
        <v>52619</v>
      </c>
      <c r="BX160" s="108"/>
      <c r="BY160" s="108">
        <f>BT160+BV160</f>
        <v>52619</v>
      </c>
    </row>
    <row r="161" spans="1:77" ht="33" hidden="1">
      <c r="A161" s="104"/>
      <c r="B161" s="105" t="s">
        <v>79</v>
      </c>
      <c r="C161" s="106" t="s">
        <v>30</v>
      </c>
      <c r="D161" s="106" t="s">
        <v>51</v>
      </c>
      <c r="E161" s="111" t="s">
        <v>117</v>
      </c>
      <c r="F161" s="106"/>
      <c r="G161" s="112"/>
      <c r="H161" s="112"/>
      <c r="I161" s="112"/>
      <c r="J161" s="112">
        <f aca="true" t="shared" si="182" ref="J161:R161">J162</f>
        <v>114</v>
      </c>
      <c r="K161" s="112">
        <f t="shared" si="182"/>
        <v>114</v>
      </c>
      <c r="L161" s="112">
        <f t="shared" si="182"/>
        <v>0</v>
      </c>
      <c r="M161" s="112"/>
      <c r="N161" s="112">
        <f t="shared" si="182"/>
        <v>101</v>
      </c>
      <c r="O161" s="112">
        <f t="shared" si="182"/>
        <v>0</v>
      </c>
      <c r="P161" s="112">
        <f t="shared" si="182"/>
        <v>0</v>
      </c>
      <c r="Q161" s="112">
        <f t="shared" si="182"/>
        <v>101</v>
      </c>
      <c r="R161" s="112">
        <f t="shared" si="182"/>
        <v>0</v>
      </c>
      <c r="S161" s="112">
        <f aca="true" t="shared" si="183" ref="S161:Z161">S162+S163</f>
        <v>0</v>
      </c>
      <c r="T161" s="112">
        <f t="shared" si="183"/>
        <v>101</v>
      </c>
      <c r="U161" s="112">
        <f t="shared" si="183"/>
        <v>0</v>
      </c>
      <c r="V161" s="112">
        <f t="shared" si="183"/>
        <v>0</v>
      </c>
      <c r="W161" s="112">
        <f t="shared" si="183"/>
        <v>0</v>
      </c>
      <c r="X161" s="112">
        <f t="shared" si="183"/>
        <v>0</v>
      </c>
      <c r="Y161" s="112">
        <f t="shared" si="183"/>
        <v>101</v>
      </c>
      <c r="Z161" s="112">
        <f t="shared" si="183"/>
        <v>0</v>
      </c>
      <c r="AA161" s="112">
        <f aca="true" t="shared" si="184" ref="AA161:AJ161">AA162+AA163</f>
        <v>0</v>
      </c>
      <c r="AB161" s="112">
        <f t="shared" si="184"/>
        <v>0</v>
      </c>
      <c r="AC161" s="112">
        <f t="shared" si="184"/>
        <v>101</v>
      </c>
      <c r="AD161" s="112">
        <f t="shared" si="184"/>
        <v>0</v>
      </c>
      <c r="AE161" s="112">
        <f t="shared" si="184"/>
        <v>0</v>
      </c>
      <c r="AF161" s="112"/>
      <c r="AG161" s="112">
        <f t="shared" si="184"/>
        <v>0</v>
      </c>
      <c r="AH161" s="112">
        <f t="shared" si="184"/>
        <v>101</v>
      </c>
      <c r="AI161" s="112"/>
      <c r="AJ161" s="112">
        <f t="shared" si="184"/>
        <v>0</v>
      </c>
      <c r="AK161" s="112">
        <f aca="true" t="shared" si="185" ref="AK161:AT161">AK162+AK163</f>
        <v>0</v>
      </c>
      <c r="AL161" s="112">
        <f t="shared" si="185"/>
        <v>0</v>
      </c>
      <c r="AM161" s="112">
        <f t="shared" si="185"/>
        <v>101</v>
      </c>
      <c r="AN161" s="112">
        <f t="shared" si="185"/>
        <v>0</v>
      </c>
      <c r="AO161" s="112">
        <f t="shared" si="185"/>
        <v>0</v>
      </c>
      <c r="AP161" s="112">
        <f t="shared" si="185"/>
        <v>0</v>
      </c>
      <c r="AQ161" s="112">
        <f t="shared" si="185"/>
        <v>0</v>
      </c>
      <c r="AR161" s="112">
        <f t="shared" si="185"/>
        <v>0</v>
      </c>
      <c r="AS161" s="112">
        <f t="shared" si="185"/>
        <v>0</v>
      </c>
      <c r="AT161" s="112">
        <f t="shared" si="185"/>
        <v>0</v>
      </c>
      <c r="AU161" s="96"/>
      <c r="AV161" s="96"/>
      <c r="AW161" s="96"/>
      <c r="AX161" s="112">
        <f>AX162+AX163</f>
        <v>0</v>
      </c>
      <c r="AY161" s="112">
        <f>AY162+AY163</f>
        <v>0</v>
      </c>
      <c r="AZ161" s="97"/>
      <c r="BA161" s="97"/>
      <c r="BB161" s="112">
        <f>BB162+BB163</f>
        <v>0</v>
      </c>
      <c r="BC161" s="112">
        <f>BC162+BC163</f>
        <v>0</v>
      </c>
      <c r="BD161" s="114"/>
      <c r="BE161" s="115"/>
      <c r="BF161" s="125"/>
      <c r="BG161" s="125"/>
      <c r="BH161" s="114"/>
      <c r="BI161" s="115"/>
      <c r="BJ161" s="125"/>
      <c r="BK161" s="125"/>
      <c r="BL161" s="114"/>
      <c r="BM161" s="115"/>
      <c r="BN161" s="125"/>
      <c r="BO161" s="125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</row>
    <row r="162" spans="1:77" ht="66" hidden="1">
      <c r="A162" s="104"/>
      <c r="B162" s="105" t="s">
        <v>38</v>
      </c>
      <c r="C162" s="106" t="s">
        <v>30</v>
      </c>
      <c r="D162" s="106" t="s">
        <v>51</v>
      </c>
      <c r="E162" s="111" t="s">
        <v>117</v>
      </c>
      <c r="F162" s="106" t="s">
        <v>39</v>
      </c>
      <c r="G162" s="112"/>
      <c r="H162" s="112"/>
      <c r="I162" s="112"/>
      <c r="J162" s="112">
        <f>K162-G162</f>
        <v>114</v>
      </c>
      <c r="K162" s="112">
        <v>114</v>
      </c>
      <c r="L162" s="112"/>
      <c r="M162" s="112"/>
      <c r="N162" s="112">
        <v>101</v>
      </c>
      <c r="O162" s="109"/>
      <c r="P162" s="112"/>
      <c r="Q162" s="112">
        <f>P162+N162</f>
        <v>101</v>
      </c>
      <c r="R162" s="112">
        <f>O162</f>
        <v>0</v>
      </c>
      <c r="S162" s="112">
        <f>T162-Q162</f>
        <v>-101</v>
      </c>
      <c r="T162" s="112"/>
      <c r="U162" s="112">
        <f>R162</f>
        <v>0</v>
      </c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96"/>
      <c r="AV162" s="96"/>
      <c r="AW162" s="96"/>
      <c r="AX162" s="112"/>
      <c r="AY162" s="112"/>
      <c r="AZ162" s="97"/>
      <c r="BA162" s="97"/>
      <c r="BB162" s="112"/>
      <c r="BC162" s="112"/>
      <c r="BD162" s="114"/>
      <c r="BE162" s="115"/>
      <c r="BF162" s="125"/>
      <c r="BG162" s="125"/>
      <c r="BH162" s="114"/>
      <c r="BI162" s="115"/>
      <c r="BJ162" s="125"/>
      <c r="BK162" s="125"/>
      <c r="BL162" s="114"/>
      <c r="BM162" s="115"/>
      <c r="BN162" s="125"/>
      <c r="BO162" s="125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</row>
    <row r="163" spans="1:77" ht="49.5" hidden="1">
      <c r="A163" s="104"/>
      <c r="B163" s="141" t="s">
        <v>300</v>
      </c>
      <c r="C163" s="106" t="s">
        <v>30</v>
      </c>
      <c r="D163" s="106" t="s">
        <v>51</v>
      </c>
      <c r="E163" s="111" t="s">
        <v>279</v>
      </c>
      <c r="F163" s="106"/>
      <c r="G163" s="112"/>
      <c r="H163" s="112"/>
      <c r="I163" s="112"/>
      <c r="J163" s="112"/>
      <c r="K163" s="112"/>
      <c r="L163" s="112"/>
      <c r="M163" s="112"/>
      <c r="N163" s="112"/>
      <c r="O163" s="109"/>
      <c r="P163" s="112"/>
      <c r="Q163" s="112"/>
      <c r="R163" s="112"/>
      <c r="S163" s="112">
        <f>S164</f>
        <v>101</v>
      </c>
      <c r="T163" s="112">
        <f>T164</f>
        <v>101</v>
      </c>
      <c r="U163" s="112">
        <f>U164</f>
        <v>0</v>
      </c>
      <c r="V163" s="112">
        <f>V164</f>
        <v>0</v>
      </c>
      <c r="W163" s="112">
        <f aca="true" t="shared" si="186" ref="W163:AM164">W164</f>
        <v>0</v>
      </c>
      <c r="X163" s="112">
        <f t="shared" si="186"/>
        <v>0</v>
      </c>
      <c r="Y163" s="112">
        <f t="shared" si="186"/>
        <v>101</v>
      </c>
      <c r="Z163" s="112">
        <f t="shared" si="186"/>
        <v>0</v>
      </c>
      <c r="AA163" s="112">
        <f t="shared" si="186"/>
        <v>0</v>
      </c>
      <c r="AB163" s="112">
        <f t="shared" si="186"/>
        <v>0</v>
      </c>
      <c r="AC163" s="112">
        <f t="shared" si="186"/>
        <v>101</v>
      </c>
      <c r="AD163" s="112">
        <f t="shared" si="186"/>
        <v>0</v>
      </c>
      <c r="AE163" s="112">
        <f t="shared" si="186"/>
        <v>0</v>
      </c>
      <c r="AF163" s="112"/>
      <c r="AG163" s="112">
        <f t="shared" si="186"/>
        <v>0</v>
      </c>
      <c r="AH163" s="112">
        <f t="shared" si="186"/>
        <v>101</v>
      </c>
      <c r="AI163" s="112"/>
      <c r="AJ163" s="112">
        <f t="shared" si="186"/>
        <v>0</v>
      </c>
      <c r="AK163" s="112">
        <f t="shared" si="186"/>
        <v>0</v>
      </c>
      <c r="AL163" s="112">
        <f t="shared" si="186"/>
        <v>0</v>
      </c>
      <c r="AM163" s="112">
        <f t="shared" si="186"/>
        <v>101</v>
      </c>
      <c r="AN163" s="112">
        <f aca="true" t="shared" si="187" ref="AK163:AT164">AN164</f>
        <v>0</v>
      </c>
      <c r="AO163" s="112">
        <f t="shared" si="187"/>
        <v>0</v>
      </c>
      <c r="AP163" s="112">
        <f t="shared" si="187"/>
        <v>0</v>
      </c>
      <c r="AQ163" s="112">
        <f t="shared" si="187"/>
        <v>0</v>
      </c>
      <c r="AR163" s="112">
        <f t="shared" si="187"/>
        <v>0</v>
      </c>
      <c r="AS163" s="112">
        <f t="shared" si="187"/>
        <v>0</v>
      </c>
      <c r="AT163" s="112">
        <f t="shared" si="187"/>
        <v>0</v>
      </c>
      <c r="AU163" s="96"/>
      <c r="AV163" s="96"/>
      <c r="AW163" s="96"/>
      <c r="AX163" s="112">
        <f>AX164</f>
        <v>0</v>
      </c>
      <c r="AY163" s="112">
        <f>AY164</f>
        <v>0</v>
      </c>
      <c r="AZ163" s="97"/>
      <c r="BA163" s="97"/>
      <c r="BB163" s="112">
        <f>BB164</f>
        <v>0</v>
      </c>
      <c r="BC163" s="112">
        <f>BC164</f>
        <v>0</v>
      </c>
      <c r="BD163" s="114"/>
      <c r="BE163" s="115"/>
      <c r="BF163" s="125"/>
      <c r="BG163" s="125"/>
      <c r="BH163" s="114"/>
      <c r="BI163" s="115"/>
      <c r="BJ163" s="125"/>
      <c r="BK163" s="125"/>
      <c r="BL163" s="114"/>
      <c r="BM163" s="115"/>
      <c r="BN163" s="125"/>
      <c r="BO163" s="125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</row>
    <row r="164" spans="1:77" ht="66" hidden="1">
      <c r="A164" s="104"/>
      <c r="B164" s="142" t="s">
        <v>301</v>
      </c>
      <c r="C164" s="106" t="s">
        <v>30</v>
      </c>
      <c r="D164" s="106" t="s">
        <v>51</v>
      </c>
      <c r="E164" s="111" t="s">
        <v>283</v>
      </c>
      <c r="F164" s="106"/>
      <c r="G164" s="112"/>
      <c r="H164" s="112"/>
      <c r="I164" s="112"/>
      <c r="J164" s="112"/>
      <c r="K164" s="112"/>
      <c r="L164" s="112"/>
      <c r="M164" s="112"/>
      <c r="N164" s="112"/>
      <c r="O164" s="109"/>
      <c r="P164" s="112"/>
      <c r="Q164" s="112"/>
      <c r="R164" s="112"/>
      <c r="S164" s="112">
        <f>S165</f>
        <v>101</v>
      </c>
      <c r="T164" s="112">
        <v>101</v>
      </c>
      <c r="U164" s="112"/>
      <c r="V164" s="112"/>
      <c r="W164" s="112">
        <f>W165</f>
        <v>0</v>
      </c>
      <c r="X164" s="112">
        <f t="shared" si="186"/>
        <v>0</v>
      </c>
      <c r="Y164" s="112">
        <f t="shared" si="186"/>
        <v>101</v>
      </c>
      <c r="Z164" s="112">
        <f t="shared" si="186"/>
        <v>0</v>
      </c>
      <c r="AA164" s="112">
        <f t="shared" si="186"/>
        <v>0</v>
      </c>
      <c r="AB164" s="112">
        <f t="shared" si="186"/>
        <v>0</v>
      </c>
      <c r="AC164" s="112">
        <f t="shared" si="186"/>
        <v>101</v>
      </c>
      <c r="AD164" s="112">
        <f t="shared" si="186"/>
        <v>0</v>
      </c>
      <c r="AE164" s="112">
        <f t="shared" si="186"/>
        <v>0</v>
      </c>
      <c r="AF164" s="112"/>
      <c r="AG164" s="112">
        <f t="shared" si="186"/>
        <v>0</v>
      </c>
      <c r="AH164" s="112">
        <f t="shared" si="186"/>
        <v>101</v>
      </c>
      <c r="AI164" s="112"/>
      <c r="AJ164" s="112">
        <f t="shared" si="186"/>
        <v>0</v>
      </c>
      <c r="AK164" s="112">
        <f t="shared" si="187"/>
        <v>0</v>
      </c>
      <c r="AL164" s="112">
        <f t="shared" si="187"/>
        <v>0</v>
      </c>
      <c r="AM164" s="112">
        <f t="shared" si="187"/>
        <v>101</v>
      </c>
      <c r="AN164" s="112">
        <f t="shared" si="187"/>
        <v>0</v>
      </c>
      <c r="AO164" s="112">
        <f t="shared" si="187"/>
        <v>0</v>
      </c>
      <c r="AP164" s="112">
        <f t="shared" si="187"/>
        <v>0</v>
      </c>
      <c r="AQ164" s="112">
        <f t="shared" si="187"/>
        <v>0</v>
      </c>
      <c r="AR164" s="112">
        <f t="shared" si="187"/>
        <v>0</v>
      </c>
      <c r="AS164" s="112">
        <f t="shared" si="187"/>
        <v>0</v>
      </c>
      <c r="AT164" s="112">
        <f t="shared" si="187"/>
        <v>0</v>
      </c>
      <c r="AU164" s="96"/>
      <c r="AV164" s="96"/>
      <c r="AW164" s="96"/>
      <c r="AX164" s="112">
        <f>AX165</f>
        <v>0</v>
      </c>
      <c r="AY164" s="112">
        <f>AY165</f>
        <v>0</v>
      </c>
      <c r="AZ164" s="97"/>
      <c r="BA164" s="97"/>
      <c r="BB164" s="112">
        <f>BB165</f>
        <v>0</v>
      </c>
      <c r="BC164" s="112">
        <f>BC165</f>
        <v>0</v>
      </c>
      <c r="BD164" s="114"/>
      <c r="BE164" s="115"/>
      <c r="BF164" s="125"/>
      <c r="BG164" s="125"/>
      <c r="BH164" s="114"/>
      <c r="BI164" s="115"/>
      <c r="BJ164" s="125"/>
      <c r="BK164" s="125"/>
      <c r="BL164" s="114"/>
      <c r="BM164" s="115"/>
      <c r="BN164" s="125"/>
      <c r="BO164" s="125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</row>
    <row r="165" spans="1:77" ht="66" hidden="1">
      <c r="A165" s="104"/>
      <c r="B165" s="105" t="s">
        <v>38</v>
      </c>
      <c r="C165" s="106" t="s">
        <v>30</v>
      </c>
      <c r="D165" s="106" t="s">
        <v>51</v>
      </c>
      <c r="E165" s="111" t="s">
        <v>283</v>
      </c>
      <c r="F165" s="106" t="s">
        <v>39</v>
      </c>
      <c r="G165" s="112"/>
      <c r="H165" s="112"/>
      <c r="I165" s="112"/>
      <c r="J165" s="112"/>
      <c r="K165" s="112"/>
      <c r="L165" s="112"/>
      <c r="M165" s="112"/>
      <c r="N165" s="112"/>
      <c r="O165" s="109"/>
      <c r="P165" s="112"/>
      <c r="Q165" s="112"/>
      <c r="R165" s="112"/>
      <c r="S165" s="112">
        <f>T165-Q165</f>
        <v>101</v>
      </c>
      <c r="T165" s="112">
        <v>101</v>
      </c>
      <c r="U165" s="112"/>
      <c r="V165" s="112"/>
      <c r="W165" s="112"/>
      <c r="X165" s="112"/>
      <c r="Y165" s="112">
        <f>W165+T165</f>
        <v>101</v>
      </c>
      <c r="Z165" s="112">
        <f>X165+V165</f>
        <v>0</v>
      </c>
      <c r="AA165" s="112"/>
      <c r="AB165" s="112"/>
      <c r="AC165" s="112">
        <f>AA165+Y165</f>
        <v>101</v>
      </c>
      <c r="AD165" s="112">
        <f>AB165+Z165</f>
        <v>0</v>
      </c>
      <c r="AE165" s="112"/>
      <c r="AF165" s="112"/>
      <c r="AG165" s="112"/>
      <c r="AH165" s="112">
        <f>AE165+AC165</f>
        <v>101</v>
      </c>
      <c r="AI165" s="112"/>
      <c r="AJ165" s="112">
        <f>AG165+AD165</f>
        <v>0</v>
      </c>
      <c r="AK165" s="113"/>
      <c r="AL165" s="113"/>
      <c r="AM165" s="112">
        <f>AK165+AH165</f>
        <v>101</v>
      </c>
      <c r="AN165" s="112">
        <f>AI165</f>
        <v>0</v>
      </c>
      <c r="AO165" s="112">
        <f>AJ165</f>
        <v>0</v>
      </c>
      <c r="AP165" s="112">
        <f>AR165-AO165</f>
        <v>0</v>
      </c>
      <c r="AQ165" s="112"/>
      <c r="AR165" s="112"/>
      <c r="AS165" s="112"/>
      <c r="AT165" s="112"/>
      <c r="AU165" s="96"/>
      <c r="AV165" s="96"/>
      <c r="AW165" s="96"/>
      <c r="AX165" s="112"/>
      <c r="AY165" s="112"/>
      <c r="AZ165" s="97"/>
      <c r="BA165" s="97"/>
      <c r="BB165" s="112"/>
      <c r="BC165" s="112"/>
      <c r="BD165" s="114"/>
      <c r="BE165" s="115"/>
      <c r="BF165" s="125"/>
      <c r="BG165" s="125"/>
      <c r="BH165" s="114"/>
      <c r="BI165" s="115"/>
      <c r="BJ165" s="125"/>
      <c r="BK165" s="125"/>
      <c r="BL165" s="114"/>
      <c r="BM165" s="115"/>
      <c r="BN165" s="125"/>
      <c r="BO165" s="125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</row>
    <row r="166" spans="1:77" s="2" customFormat="1" ht="56.25">
      <c r="A166" s="118"/>
      <c r="B166" s="99" t="s">
        <v>121</v>
      </c>
      <c r="C166" s="100" t="s">
        <v>40</v>
      </c>
      <c r="D166" s="100" t="s">
        <v>55</v>
      </c>
      <c r="E166" s="101"/>
      <c r="F166" s="100"/>
      <c r="G166" s="117">
        <f aca="true" t="shared" si="188" ref="G166:W167">G167</f>
        <v>2453</v>
      </c>
      <c r="H166" s="117">
        <f t="shared" si="188"/>
        <v>2453</v>
      </c>
      <c r="I166" s="117">
        <f t="shared" si="188"/>
        <v>0</v>
      </c>
      <c r="J166" s="117">
        <f t="shared" si="188"/>
        <v>228</v>
      </c>
      <c r="K166" s="117">
        <f t="shared" si="188"/>
        <v>2681</v>
      </c>
      <c r="L166" s="117">
        <f t="shared" si="188"/>
        <v>0</v>
      </c>
      <c r="M166" s="117"/>
      <c r="N166" s="117">
        <f t="shared" si="188"/>
        <v>2890</v>
      </c>
      <c r="O166" s="117">
        <f t="shared" si="188"/>
        <v>0</v>
      </c>
      <c r="P166" s="117">
        <f t="shared" si="188"/>
        <v>0</v>
      </c>
      <c r="Q166" s="117">
        <f t="shared" si="188"/>
        <v>2890</v>
      </c>
      <c r="R166" s="117">
        <f t="shared" si="188"/>
        <v>0</v>
      </c>
      <c r="S166" s="117">
        <f t="shared" si="188"/>
        <v>-704</v>
      </c>
      <c r="T166" s="117">
        <f t="shared" si="188"/>
        <v>2186</v>
      </c>
      <c r="U166" s="117">
        <f t="shared" si="188"/>
        <v>0</v>
      </c>
      <c r="V166" s="117">
        <f t="shared" si="188"/>
        <v>2186</v>
      </c>
      <c r="W166" s="117">
        <f t="shared" si="188"/>
        <v>0</v>
      </c>
      <c r="X166" s="117">
        <f aca="true" t="shared" si="189" ref="W166:AM167">X167</f>
        <v>0</v>
      </c>
      <c r="Y166" s="117">
        <f t="shared" si="189"/>
        <v>2186</v>
      </c>
      <c r="Z166" s="117">
        <f t="shared" si="189"/>
        <v>2186</v>
      </c>
      <c r="AA166" s="117">
        <f t="shared" si="189"/>
        <v>0</v>
      </c>
      <c r="AB166" s="117">
        <f t="shared" si="189"/>
        <v>0</v>
      </c>
      <c r="AC166" s="117">
        <f t="shared" si="189"/>
        <v>2186</v>
      </c>
      <c r="AD166" s="117">
        <f t="shared" si="189"/>
        <v>2186</v>
      </c>
      <c r="AE166" s="117">
        <f t="shared" si="189"/>
        <v>0</v>
      </c>
      <c r="AF166" s="117"/>
      <c r="AG166" s="117">
        <f t="shared" si="189"/>
        <v>0</v>
      </c>
      <c r="AH166" s="117">
        <f t="shared" si="189"/>
        <v>2186</v>
      </c>
      <c r="AI166" s="117"/>
      <c r="AJ166" s="117">
        <f t="shared" si="189"/>
        <v>2186</v>
      </c>
      <c r="AK166" s="117">
        <f t="shared" si="189"/>
        <v>0</v>
      </c>
      <c r="AL166" s="117">
        <f t="shared" si="189"/>
        <v>0</v>
      </c>
      <c r="AM166" s="117">
        <f t="shared" si="189"/>
        <v>2186</v>
      </c>
      <c r="AN166" s="117">
        <f aca="true" t="shared" si="190" ref="AK166:AT167">AN167</f>
        <v>0</v>
      </c>
      <c r="AO166" s="117">
        <f t="shared" si="190"/>
        <v>2186</v>
      </c>
      <c r="AP166" s="117">
        <f t="shared" si="190"/>
        <v>984</v>
      </c>
      <c r="AQ166" s="117">
        <f t="shared" si="190"/>
        <v>0</v>
      </c>
      <c r="AR166" s="117">
        <f t="shared" si="190"/>
        <v>3170</v>
      </c>
      <c r="AS166" s="117">
        <f t="shared" si="190"/>
        <v>0</v>
      </c>
      <c r="AT166" s="117">
        <f t="shared" si="190"/>
        <v>3170</v>
      </c>
      <c r="AU166" s="96"/>
      <c r="AV166" s="96"/>
      <c r="AW166" s="96"/>
      <c r="AX166" s="117">
        <f>AX167</f>
        <v>3170</v>
      </c>
      <c r="AY166" s="117">
        <f>AY167</f>
        <v>3170</v>
      </c>
      <c r="AZ166" s="97"/>
      <c r="BA166" s="97"/>
      <c r="BB166" s="117">
        <f>BB167</f>
        <v>3170</v>
      </c>
      <c r="BC166" s="117">
        <f>BC167</f>
        <v>3170</v>
      </c>
      <c r="BD166" s="117">
        <f aca="true" t="shared" si="191" ref="BD166:BW167">BD167</f>
        <v>0</v>
      </c>
      <c r="BE166" s="117">
        <f t="shared" si="191"/>
        <v>0</v>
      </c>
      <c r="BF166" s="117">
        <f t="shared" si="191"/>
        <v>3170</v>
      </c>
      <c r="BG166" s="117">
        <f t="shared" si="191"/>
        <v>3170</v>
      </c>
      <c r="BH166" s="117">
        <f t="shared" si="191"/>
        <v>0</v>
      </c>
      <c r="BI166" s="117">
        <f t="shared" si="191"/>
        <v>0</v>
      </c>
      <c r="BJ166" s="117">
        <f t="shared" si="191"/>
        <v>3170</v>
      </c>
      <c r="BK166" s="117">
        <f t="shared" si="191"/>
        <v>3170</v>
      </c>
      <c r="BL166" s="117">
        <f t="shared" si="191"/>
        <v>0</v>
      </c>
      <c r="BM166" s="117">
        <f t="shared" si="191"/>
        <v>0</v>
      </c>
      <c r="BN166" s="117">
        <f t="shared" si="191"/>
        <v>3170</v>
      </c>
      <c r="BO166" s="117">
        <f t="shared" si="191"/>
        <v>3170</v>
      </c>
      <c r="BP166" s="117">
        <f t="shared" si="191"/>
        <v>0</v>
      </c>
      <c r="BQ166" s="117">
        <f t="shared" si="191"/>
        <v>0</v>
      </c>
      <c r="BR166" s="117">
        <f t="shared" si="191"/>
        <v>3170</v>
      </c>
      <c r="BS166" s="117"/>
      <c r="BT166" s="117">
        <f t="shared" si="191"/>
        <v>3170</v>
      </c>
      <c r="BU166" s="117">
        <f t="shared" si="191"/>
        <v>0</v>
      </c>
      <c r="BV166" s="117">
        <f>BV167</f>
        <v>0</v>
      </c>
      <c r="BW166" s="117">
        <f t="shared" si="191"/>
        <v>3170</v>
      </c>
      <c r="BX166" s="117"/>
      <c r="BY166" s="117">
        <f aca="true" t="shared" si="192" ref="BW166:BY167">BY167</f>
        <v>3170</v>
      </c>
    </row>
    <row r="167" spans="1:77" ht="33">
      <c r="A167" s="104"/>
      <c r="B167" s="105" t="s">
        <v>20</v>
      </c>
      <c r="C167" s="106" t="s">
        <v>40</v>
      </c>
      <c r="D167" s="106" t="s">
        <v>55</v>
      </c>
      <c r="E167" s="111" t="s">
        <v>130</v>
      </c>
      <c r="F167" s="106"/>
      <c r="G167" s="112">
        <f t="shared" si="188"/>
        <v>2453</v>
      </c>
      <c r="H167" s="112">
        <f t="shared" si="188"/>
        <v>2453</v>
      </c>
      <c r="I167" s="112">
        <f t="shared" si="188"/>
        <v>0</v>
      </c>
      <c r="J167" s="112">
        <f t="shared" si="188"/>
        <v>228</v>
      </c>
      <c r="K167" s="112">
        <f t="shared" si="188"/>
        <v>2681</v>
      </c>
      <c r="L167" s="112">
        <f t="shared" si="188"/>
        <v>0</v>
      </c>
      <c r="M167" s="112"/>
      <c r="N167" s="112">
        <f t="shared" si="188"/>
        <v>2890</v>
      </c>
      <c r="O167" s="112">
        <f t="shared" si="188"/>
        <v>0</v>
      </c>
      <c r="P167" s="112">
        <f t="shared" si="188"/>
        <v>0</v>
      </c>
      <c r="Q167" s="112">
        <f t="shared" si="188"/>
        <v>2890</v>
      </c>
      <c r="R167" s="112">
        <f t="shared" si="188"/>
        <v>0</v>
      </c>
      <c r="S167" s="112">
        <f t="shared" si="188"/>
        <v>-704</v>
      </c>
      <c r="T167" s="112">
        <f t="shared" si="188"/>
        <v>2186</v>
      </c>
      <c r="U167" s="112">
        <f t="shared" si="188"/>
        <v>0</v>
      </c>
      <c r="V167" s="112">
        <f t="shared" si="188"/>
        <v>2186</v>
      </c>
      <c r="W167" s="112">
        <f t="shared" si="189"/>
        <v>0</v>
      </c>
      <c r="X167" s="112">
        <f t="shared" si="189"/>
        <v>0</v>
      </c>
      <c r="Y167" s="112">
        <f t="shared" si="189"/>
        <v>2186</v>
      </c>
      <c r="Z167" s="112">
        <f t="shared" si="189"/>
        <v>2186</v>
      </c>
      <c r="AA167" s="112">
        <f t="shared" si="189"/>
        <v>0</v>
      </c>
      <c r="AB167" s="112">
        <f t="shared" si="189"/>
        <v>0</v>
      </c>
      <c r="AC167" s="112">
        <f t="shared" si="189"/>
        <v>2186</v>
      </c>
      <c r="AD167" s="112">
        <f t="shared" si="189"/>
        <v>2186</v>
      </c>
      <c r="AE167" s="112">
        <f t="shared" si="189"/>
        <v>0</v>
      </c>
      <c r="AF167" s="112"/>
      <c r="AG167" s="112">
        <f t="shared" si="189"/>
        <v>0</v>
      </c>
      <c r="AH167" s="112">
        <f t="shared" si="189"/>
        <v>2186</v>
      </c>
      <c r="AI167" s="112"/>
      <c r="AJ167" s="112">
        <f t="shared" si="189"/>
        <v>2186</v>
      </c>
      <c r="AK167" s="112">
        <f t="shared" si="190"/>
        <v>0</v>
      </c>
      <c r="AL167" s="112">
        <f t="shared" si="190"/>
        <v>0</v>
      </c>
      <c r="AM167" s="112">
        <f t="shared" si="190"/>
        <v>2186</v>
      </c>
      <c r="AN167" s="112">
        <f t="shared" si="190"/>
        <v>0</v>
      </c>
      <c r="AO167" s="112">
        <f t="shared" si="190"/>
        <v>2186</v>
      </c>
      <c r="AP167" s="112">
        <f t="shared" si="190"/>
        <v>984</v>
      </c>
      <c r="AQ167" s="112">
        <f t="shared" si="190"/>
        <v>0</v>
      </c>
      <c r="AR167" s="112">
        <f t="shared" si="190"/>
        <v>3170</v>
      </c>
      <c r="AS167" s="112">
        <f t="shared" si="190"/>
        <v>0</v>
      </c>
      <c r="AT167" s="112">
        <f t="shared" si="190"/>
        <v>3170</v>
      </c>
      <c r="AU167" s="96"/>
      <c r="AV167" s="96"/>
      <c r="AW167" s="96"/>
      <c r="AX167" s="112">
        <f>AX168</f>
        <v>3170</v>
      </c>
      <c r="AY167" s="112">
        <f>AY168</f>
        <v>3170</v>
      </c>
      <c r="AZ167" s="97"/>
      <c r="BA167" s="97"/>
      <c r="BB167" s="112">
        <f>BB168</f>
        <v>3170</v>
      </c>
      <c r="BC167" s="112">
        <f>BC168</f>
        <v>3170</v>
      </c>
      <c r="BD167" s="112">
        <f t="shared" si="191"/>
        <v>0</v>
      </c>
      <c r="BE167" s="112">
        <f t="shared" si="191"/>
        <v>0</v>
      </c>
      <c r="BF167" s="112">
        <f t="shared" si="191"/>
        <v>3170</v>
      </c>
      <c r="BG167" s="112">
        <f t="shared" si="191"/>
        <v>3170</v>
      </c>
      <c r="BH167" s="112">
        <f t="shared" si="191"/>
        <v>0</v>
      </c>
      <c r="BI167" s="112">
        <f t="shared" si="191"/>
        <v>0</v>
      </c>
      <c r="BJ167" s="112">
        <f t="shared" si="191"/>
        <v>3170</v>
      </c>
      <c r="BK167" s="112">
        <f t="shared" si="191"/>
        <v>3170</v>
      </c>
      <c r="BL167" s="112">
        <f t="shared" si="191"/>
        <v>0</v>
      </c>
      <c r="BM167" s="112">
        <f t="shared" si="191"/>
        <v>0</v>
      </c>
      <c r="BN167" s="112">
        <f t="shared" si="191"/>
        <v>3170</v>
      </c>
      <c r="BO167" s="112">
        <f t="shared" si="191"/>
        <v>3170</v>
      </c>
      <c r="BP167" s="112">
        <f t="shared" si="191"/>
        <v>0</v>
      </c>
      <c r="BQ167" s="112">
        <f t="shared" si="191"/>
        <v>0</v>
      </c>
      <c r="BR167" s="112">
        <f t="shared" si="191"/>
        <v>3170</v>
      </c>
      <c r="BS167" s="112"/>
      <c r="BT167" s="112">
        <f t="shared" si="191"/>
        <v>3170</v>
      </c>
      <c r="BU167" s="112">
        <f>BU168</f>
        <v>0</v>
      </c>
      <c r="BV167" s="112">
        <f>BV168</f>
        <v>0</v>
      </c>
      <c r="BW167" s="112">
        <f t="shared" si="192"/>
        <v>3170</v>
      </c>
      <c r="BX167" s="112"/>
      <c r="BY167" s="112">
        <f t="shared" si="192"/>
        <v>3170</v>
      </c>
    </row>
    <row r="168" spans="1:77" ht="33">
      <c r="A168" s="104"/>
      <c r="B168" s="105" t="s">
        <v>35</v>
      </c>
      <c r="C168" s="106" t="s">
        <v>40</v>
      </c>
      <c r="D168" s="106" t="s">
        <v>55</v>
      </c>
      <c r="E168" s="111" t="s">
        <v>130</v>
      </c>
      <c r="F168" s="106" t="s">
        <v>36</v>
      </c>
      <c r="G168" s="108">
        <f>H168+I168</f>
        <v>2453</v>
      </c>
      <c r="H168" s="108">
        <v>2453</v>
      </c>
      <c r="I168" s="108"/>
      <c r="J168" s="112">
        <f>K168-G168</f>
        <v>228</v>
      </c>
      <c r="K168" s="112">
        <v>2681</v>
      </c>
      <c r="L168" s="112"/>
      <c r="M168" s="112"/>
      <c r="N168" s="108">
        <v>2890</v>
      </c>
      <c r="O168" s="109"/>
      <c r="P168" s="112"/>
      <c r="Q168" s="112">
        <f>P168+N168</f>
        <v>2890</v>
      </c>
      <c r="R168" s="112">
        <f>O168</f>
        <v>0</v>
      </c>
      <c r="S168" s="112">
        <f>T168-Q168</f>
        <v>-704</v>
      </c>
      <c r="T168" s="112">
        <v>2186</v>
      </c>
      <c r="U168" s="112">
        <f>R168</f>
        <v>0</v>
      </c>
      <c r="V168" s="112">
        <v>2186</v>
      </c>
      <c r="W168" s="112"/>
      <c r="X168" s="112"/>
      <c r="Y168" s="112">
        <f>W168+T168</f>
        <v>2186</v>
      </c>
      <c r="Z168" s="112">
        <f>X168+V168</f>
        <v>2186</v>
      </c>
      <c r="AA168" s="112"/>
      <c r="AB168" s="112"/>
      <c r="AC168" s="112">
        <f>AA168+Y168</f>
        <v>2186</v>
      </c>
      <c r="AD168" s="112">
        <f>AB168+Z168</f>
        <v>2186</v>
      </c>
      <c r="AE168" s="112"/>
      <c r="AF168" s="112"/>
      <c r="AG168" s="112"/>
      <c r="AH168" s="112">
        <f>AE168+AC168</f>
        <v>2186</v>
      </c>
      <c r="AI168" s="112"/>
      <c r="AJ168" s="112">
        <f>AG168+AD168</f>
        <v>2186</v>
      </c>
      <c r="AK168" s="113"/>
      <c r="AL168" s="113"/>
      <c r="AM168" s="112">
        <f>AK168+AH168</f>
        <v>2186</v>
      </c>
      <c r="AN168" s="112">
        <f>AI168</f>
        <v>0</v>
      </c>
      <c r="AO168" s="112">
        <f>AJ168</f>
        <v>2186</v>
      </c>
      <c r="AP168" s="112">
        <f>AR168-AO168</f>
        <v>984</v>
      </c>
      <c r="AQ168" s="112"/>
      <c r="AR168" s="112">
        <v>3170</v>
      </c>
      <c r="AS168" s="112"/>
      <c r="AT168" s="112">
        <v>3170</v>
      </c>
      <c r="AU168" s="96"/>
      <c r="AV168" s="96"/>
      <c r="AW168" s="96"/>
      <c r="AX168" s="112">
        <v>3170</v>
      </c>
      <c r="AY168" s="112">
        <v>3170</v>
      </c>
      <c r="AZ168" s="97"/>
      <c r="BA168" s="97"/>
      <c r="BB168" s="112">
        <v>3170</v>
      </c>
      <c r="BC168" s="112">
        <v>3170</v>
      </c>
      <c r="BD168" s="114"/>
      <c r="BE168" s="115"/>
      <c r="BF168" s="112">
        <f>BD168+BB168</f>
        <v>3170</v>
      </c>
      <c r="BG168" s="112">
        <f>BE168+BC168</f>
        <v>3170</v>
      </c>
      <c r="BH168" s="114"/>
      <c r="BI168" s="115"/>
      <c r="BJ168" s="112">
        <f>BH168+BF168</f>
        <v>3170</v>
      </c>
      <c r="BK168" s="112">
        <f>BI168+BG168</f>
        <v>3170</v>
      </c>
      <c r="BL168" s="114"/>
      <c r="BM168" s="115"/>
      <c r="BN168" s="112">
        <f>BL168+BJ168</f>
        <v>3170</v>
      </c>
      <c r="BO168" s="112">
        <f>BM168+BK168</f>
        <v>3170</v>
      </c>
      <c r="BP168" s="116"/>
      <c r="BQ168" s="116"/>
      <c r="BR168" s="108">
        <f>BN168+BP168</f>
        <v>3170</v>
      </c>
      <c r="BS168" s="108"/>
      <c r="BT168" s="108">
        <f>BO168+BQ168</f>
        <v>3170</v>
      </c>
      <c r="BU168" s="116"/>
      <c r="BV168" s="116"/>
      <c r="BW168" s="108">
        <f>BR168+BU168</f>
        <v>3170</v>
      </c>
      <c r="BX168" s="108"/>
      <c r="BY168" s="108">
        <f>BT168+BV168</f>
        <v>3170</v>
      </c>
    </row>
    <row r="169" spans="1:77" ht="16.5">
      <c r="A169" s="129"/>
      <c r="B169" s="164"/>
      <c r="C169" s="165"/>
      <c r="D169" s="165"/>
      <c r="E169" s="166"/>
      <c r="F169" s="165"/>
      <c r="G169" s="167"/>
      <c r="H169" s="167"/>
      <c r="I169" s="167"/>
      <c r="J169" s="126"/>
      <c r="K169" s="126"/>
      <c r="L169" s="126"/>
      <c r="M169" s="126"/>
      <c r="N169" s="167"/>
      <c r="O169" s="109"/>
      <c r="P169" s="109"/>
      <c r="Q169" s="127"/>
      <c r="R169" s="127"/>
      <c r="S169" s="112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13"/>
      <c r="AL169" s="113"/>
      <c r="AM169" s="126"/>
      <c r="AN169" s="126"/>
      <c r="AO169" s="126"/>
      <c r="AP169" s="112"/>
      <c r="AQ169" s="112"/>
      <c r="AR169" s="112"/>
      <c r="AS169" s="112"/>
      <c r="AT169" s="112"/>
      <c r="AU169" s="96"/>
      <c r="AV169" s="96"/>
      <c r="AW169" s="96"/>
      <c r="AX169" s="112"/>
      <c r="AY169" s="112"/>
      <c r="AZ169" s="97"/>
      <c r="BA169" s="97"/>
      <c r="BB169" s="112"/>
      <c r="BC169" s="112"/>
      <c r="BD169" s="114"/>
      <c r="BE169" s="115"/>
      <c r="BF169" s="125"/>
      <c r="BG169" s="125"/>
      <c r="BH169" s="114"/>
      <c r="BI169" s="115"/>
      <c r="BJ169" s="125"/>
      <c r="BK169" s="125"/>
      <c r="BL169" s="114"/>
      <c r="BM169" s="115"/>
      <c r="BN169" s="125"/>
      <c r="BO169" s="125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</row>
    <row r="170" spans="1:77" s="5" customFormat="1" ht="60.75">
      <c r="A170" s="89">
        <v>907</v>
      </c>
      <c r="B170" s="90" t="s">
        <v>298</v>
      </c>
      <c r="C170" s="93"/>
      <c r="D170" s="93"/>
      <c r="E170" s="92"/>
      <c r="F170" s="93"/>
      <c r="G170" s="150" t="e">
        <f>#REF!</f>
        <v>#REF!</v>
      </c>
      <c r="H170" s="150" t="e">
        <f>#REF!</f>
        <v>#REF!</v>
      </c>
      <c r="I170" s="150" t="e">
        <f>#REF!</f>
        <v>#REF!</v>
      </c>
      <c r="J170" s="150">
        <f>J174</f>
        <v>91623</v>
      </c>
      <c r="K170" s="150">
        <f>K174</f>
        <v>144960</v>
      </c>
      <c r="L170" s="150">
        <f>L174</f>
        <v>0</v>
      </c>
      <c r="M170" s="150"/>
      <c r="N170" s="150">
        <f>N178</f>
        <v>28800</v>
      </c>
      <c r="O170" s="150">
        <f aca="true" t="shared" si="193" ref="O170:AO170">O174</f>
        <v>0</v>
      </c>
      <c r="P170" s="150">
        <f t="shared" si="193"/>
        <v>0</v>
      </c>
      <c r="Q170" s="150">
        <f t="shared" si="193"/>
        <v>28800</v>
      </c>
      <c r="R170" s="150">
        <f t="shared" si="193"/>
        <v>0</v>
      </c>
      <c r="S170" s="150">
        <f t="shared" si="193"/>
        <v>-21095</v>
      </c>
      <c r="T170" s="150">
        <f t="shared" si="193"/>
        <v>7705</v>
      </c>
      <c r="U170" s="150">
        <f t="shared" si="193"/>
        <v>0</v>
      </c>
      <c r="V170" s="150">
        <f t="shared" si="193"/>
        <v>7705</v>
      </c>
      <c r="W170" s="150">
        <f t="shared" si="193"/>
        <v>0</v>
      </c>
      <c r="X170" s="150">
        <f t="shared" si="193"/>
        <v>0</v>
      </c>
      <c r="Y170" s="150">
        <f t="shared" si="193"/>
        <v>7705</v>
      </c>
      <c r="Z170" s="150">
        <f t="shared" si="193"/>
        <v>7705</v>
      </c>
      <c r="AA170" s="150">
        <f t="shared" si="193"/>
        <v>0</v>
      </c>
      <c r="AB170" s="150">
        <f t="shared" si="193"/>
        <v>0</v>
      </c>
      <c r="AC170" s="150">
        <f t="shared" si="193"/>
        <v>7705</v>
      </c>
      <c r="AD170" s="150">
        <f t="shared" si="193"/>
        <v>7705</v>
      </c>
      <c r="AE170" s="150">
        <f t="shared" si="193"/>
        <v>0</v>
      </c>
      <c r="AF170" s="150"/>
      <c r="AG170" s="150">
        <f t="shared" si="193"/>
        <v>0</v>
      </c>
      <c r="AH170" s="150">
        <f t="shared" si="193"/>
        <v>7705</v>
      </c>
      <c r="AI170" s="150"/>
      <c r="AJ170" s="150">
        <f t="shared" si="193"/>
        <v>7705</v>
      </c>
      <c r="AK170" s="150">
        <f t="shared" si="193"/>
        <v>0</v>
      </c>
      <c r="AL170" s="150">
        <f t="shared" si="193"/>
        <v>0</v>
      </c>
      <c r="AM170" s="150">
        <f t="shared" si="193"/>
        <v>7705</v>
      </c>
      <c r="AN170" s="150">
        <f t="shared" si="193"/>
        <v>0</v>
      </c>
      <c r="AO170" s="150">
        <f t="shared" si="193"/>
        <v>7705</v>
      </c>
      <c r="AP170" s="150">
        <f>AP174+AP171</f>
        <v>9254</v>
      </c>
      <c r="AQ170" s="150">
        <f>AQ174+AQ171</f>
        <v>0</v>
      </c>
      <c r="AR170" s="150">
        <f>AR174+AR171</f>
        <v>16959</v>
      </c>
      <c r="AS170" s="150">
        <f>AS174+AS171</f>
        <v>0</v>
      </c>
      <c r="AT170" s="150">
        <f>AT174+AT171</f>
        <v>16959</v>
      </c>
      <c r="AU170" s="96"/>
      <c r="AV170" s="96"/>
      <c r="AW170" s="96"/>
      <c r="AX170" s="150">
        <f>AX174+AX171</f>
        <v>16959</v>
      </c>
      <c r="AY170" s="150">
        <f>AY174+AY171</f>
        <v>16959</v>
      </c>
      <c r="AZ170" s="97"/>
      <c r="BA170" s="97"/>
      <c r="BB170" s="150">
        <f aca="true" t="shared" si="194" ref="BB170:BG170">BB174+BB171</f>
        <v>16959</v>
      </c>
      <c r="BC170" s="150">
        <f t="shared" si="194"/>
        <v>16959</v>
      </c>
      <c r="BD170" s="150">
        <f t="shared" si="194"/>
        <v>0</v>
      </c>
      <c r="BE170" s="150">
        <f t="shared" si="194"/>
        <v>0</v>
      </c>
      <c r="BF170" s="150">
        <f t="shared" si="194"/>
        <v>16959</v>
      </c>
      <c r="BG170" s="150">
        <f t="shared" si="194"/>
        <v>16959</v>
      </c>
      <c r="BH170" s="150">
        <f aca="true" t="shared" si="195" ref="BH170:BO170">BH174+BH171</f>
        <v>0</v>
      </c>
      <c r="BI170" s="150">
        <f t="shared" si="195"/>
        <v>0</v>
      </c>
      <c r="BJ170" s="150">
        <f t="shared" si="195"/>
        <v>16959</v>
      </c>
      <c r="BK170" s="150">
        <f t="shared" si="195"/>
        <v>16959</v>
      </c>
      <c r="BL170" s="150">
        <f t="shared" si="195"/>
        <v>0</v>
      </c>
      <c r="BM170" s="150">
        <f t="shared" si="195"/>
        <v>0</v>
      </c>
      <c r="BN170" s="150">
        <f t="shared" si="195"/>
        <v>16959</v>
      </c>
      <c r="BO170" s="150">
        <f t="shared" si="195"/>
        <v>16959</v>
      </c>
      <c r="BP170" s="150">
        <f>BP174+BP171</f>
        <v>0</v>
      </c>
      <c r="BQ170" s="150">
        <f>BQ174+BQ171</f>
        <v>0</v>
      </c>
      <c r="BR170" s="150">
        <f>BR174+BR171</f>
        <v>16959</v>
      </c>
      <c r="BS170" s="150"/>
      <c r="BT170" s="150">
        <f>BT174+BT171</f>
        <v>16959</v>
      </c>
      <c r="BU170" s="150">
        <f>BU174+BU171</f>
        <v>0</v>
      </c>
      <c r="BV170" s="150">
        <f>BV174+BV171</f>
        <v>0</v>
      </c>
      <c r="BW170" s="150">
        <f>BW174+BW171</f>
        <v>16959</v>
      </c>
      <c r="BX170" s="150"/>
      <c r="BY170" s="150">
        <f>BY174+BY171</f>
        <v>16959</v>
      </c>
    </row>
    <row r="171" spans="1:77" s="5" customFormat="1" ht="20.25">
      <c r="A171" s="89"/>
      <c r="B171" s="168" t="s">
        <v>102</v>
      </c>
      <c r="C171" s="100" t="s">
        <v>55</v>
      </c>
      <c r="D171" s="100" t="s">
        <v>28</v>
      </c>
      <c r="E171" s="92"/>
      <c r="F171" s="93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02">
        <f>AP172</f>
        <v>22</v>
      </c>
      <c r="AQ171" s="102">
        <f aca="true" t="shared" si="196" ref="AQ171:AT172">AQ172</f>
        <v>0</v>
      </c>
      <c r="AR171" s="102">
        <f t="shared" si="196"/>
        <v>22</v>
      </c>
      <c r="AS171" s="102">
        <f t="shared" si="196"/>
        <v>0</v>
      </c>
      <c r="AT171" s="102">
        <f t="shared" si="196"/>
        <v>22</v>
      </c>
      <c r="AU171" s="96"/>
      <c r="AV171" s="96"/>
      <c r="AW171" s="96"/>
      <c r="AX171" s="102">
        <f>AX172</f>
        <v>22</v>
      </c>
      <c r="AY171" s="102">
        <f>AY172</f>
        <v>22</v>
      </c>
      <c r="AZ171" s="97"/>
      <c r="BA171" s="97"/>
      <c r="BB171" s="102">
        <f>BB172</f>
        <v>22</v>
      </c>
      <c r="BC171" s="102">
        <f>BC172</f>
        <v>22</v>
      </c>
      <c r="BD171" s="102">
        <f aca="true" t="shared" si="197" ref="BD171:BW172">BD172</f>
        <v>0</v>
      </c>
      <c r="BE171" s="102">
        <f t="shared" si="197"/>
        <v>0</v>
      </c>
      <c r="BF171" s="102">
        <f t="shared" si="197"/>
        <v>22</v>
      </c>
      <c r="BG171" s="102">
        <f t="shared" si="197"/>
        <v>22</v>
      </c>
      <c r="BH171" s="102">
        <f t="shared" si="197"/>
        <v>0</v>
      </c>
      <c r="BI171" s="102">
        <f t="shared" si="197"/>
        <v>0</v>
      </c>
      <c r="BJ171" s="102">
        <f t="shared" si="197"/>
        <v>22</v>
      </c>
      <c r="BK171" s="102">
        <f t="shared" si="197"/>
        <v>22</v>
      </c>
      <c r="BL171" s="102">
        <f t="shared" si="197"/>
        <v>0</v>
      </c>
      <c r="BM171" s="102">
        <f t="shared" si="197"/>
        <v>0</v>
      </c>
      <c r="BN171" s="102">
        <f t="shared" si="197"/>
        <v>22</v>
      </c>
      <c r="BO171" s="102">
        <f t="shared" si="197"/>
        <v>22</v>
      </c>
      <c r="BP171" s="102">
        <f t="shared" si="197"/>
        <v>0</v>
      </c>
      <c r="BQ171" s="102">
        <f t="shared" si="197"/>
        <v>0</v>
      </c>
      <c r="BR171" s="102">
        <f t="shared" si="197"/>
        <v>22</v>
      </c>
      <c r="BS171" s="102"/>
      <c r="BT171" s="102">
        <f t="shared" si="197"/>
        <v>22</v>
      </c>
      <c r="BU171" s="102">
        <f t="shared" si="197"/>
        <v>0</v>
      </c>
      <c r="BV171" s="102">
        <f>BV172</f>
        <v>0</v>
      </c>
      <c r="BW171" s="102">
        <f t="shared" si="197"/>
        <v>22</v>
      </c>
      <c r="BX171" s="102"/>
      <c r="BY171" s="102">
        <f aca="true" t="shared" si="198" ref="BW171:BY172">BY172</f>
        <v>22</v>
      </c>
    </row>
    <row r="172" spans="1:77" s="5" customFormat="1" ht="50.25">
      <c r="A172" s="89"/>
      <c r="B172" s="105" t="s">
        <v>342</v>
      </c>
      <c r="C172" s="106" t="s">
        <v>55</v>
      </c>
      <c r="D172" s="106" t="s">
        <v>28</v>
      </c>
      <c r="E172" s="111" t="s">
        <v>113</v>
      </c>
      <c r="F172" s="106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08">
        <f>AP173</f>
        <v>22</v>
      </c>
      <c r="AQ172" s="108">
        <f t="shared" si="196"/>
        <v>0</v>
      </c>
      <c r="AR172" s="108">
        <f t="shared" si="196"/>
        <v>22</v>
      </c>
      <c r="AS172" s="108">
        <f t="shared" si="196"/>
        <v>0</v>
      </c>
      <c r="AT172" s="108">
        <f t="shared" si="196"/>
        <v>22</v>
      </c>
      <c r="AU172" s="96"/>
      <c r="AV172" s="96"/>
      <c r="AW172" s="96"/>
      <c r="AX172" s="108">
        <f>AX173</f>
        <v>22</v>
      </c>
      <c r="AY172" s="108">
        <f>AY173</f>
        <v>22</v>
      </c>
      <c r="AZ172" s="97"/>
      <c r="BA172" s="97"/>
      <c r="BB172" s="108">
        <f>BB173</f>
        <v>22</v>
      </c>
      <c r="BC172" s="108">
        <f>BC173</f>
        <v>22</v>
      </c>
      <c r="BD172" s="108">
        <f t="shared" si="197"/>
        <v>0</v>
      </c>
      <c r="BE172" s="108">
        <f t="shared" si="197"/>
        <v>0</v>
      </c>
      <c r="BF172" s="108">
        <f t="shared" si="197"/>
        <v>22</v>
      </c>
      <c r="BG172" s="108">
        <f t="shared" si="197"/>
        <v>22</v>
      </c>
      <c r="BH172" s="108">
        <f t="shared" si="197"/>
        <v>0</v>
      </c>
      <c r="BI172" s="108">
        <f t="shared" si="197"/>
        <v>0</v>
      </c>
      <c r="BJ172" s="108">
        <f t="shared" si="197"/>
        <v>22</v>
      </c>
      <c r="BK172" s="108">
        <f t="shared" si="197"/>
        <v>22</v>
      </c>
      <c r="BL172" s="108">
        <f t="shared" si="197"/>
        <v>0</v>
      </c>
      <c r="BM172" s="108">
        <f t="shared" si="197"/>
        <v>0</v>
      </c>
      <c r="BN172" s="108">
        <f t="shared" si="197"/>
        <v>22</v>
      </c>
      <c r="BO172" s="108">
        <f t="shared" si="197"/>
        <v>22</v>
      </c>
      <c r="BP172" s="108">
        <f t="shared" si="197"/>
        <v>0</v>
      </c>
      <c r="BQ172" s="108">
        <f t="shared" si="197"/>
        <v>0</v>
      </c>
      <c r="BR172" s="108">
        <f t="shared" si="197"/>
        <v>22</v>
      </c>
      <c r="BS172" s="108"/>
      <c r="BT172" s="108">
        <f t="shared" si="197"/>
        <v>22</v>
      </c>
      <c r="BU172" s="108">
        <f>BU173</f>
        <v>0</v>
      </c>
      <c r="BV172" s="108">
        <f>BV173</f>
        <v>0</v>
      </c>
      <c r="BW172" s="108">
        <f t="shared" si="198"/>
        <v>22</v>
      </c>
      <c r="BX172" s="108"/>
      <c r="BY172" s="108">
        <f t="shared" si="198"/>
        <v>22</v>
      </c>
    </row>
    <row r="173" spans="1:77" s="5" customFormat="1" ht="99.75">
      <c r="A173" s="89"/>
      <c r="B173" s="105" t="s">
        <v>256</v>
      </c>
      <c r="C173" s="106" t="s">
        <v>55</v>
      </c>
      <c r="D173" s="106" t="s">
        <v>28</v>
      </c>
      <c r="E173" s="111" t="s">
        <v>113</v>
      </c>
      <c r="F173" s="106" t="s">
        <v>114</v>
      </c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12">
        <f>AR173-AO173</f>
        <v>22</v>
      </c>
      <c r="AQ173" s="112"/>
      <c r="AR173" s="108">
        <v>22</v>
      </c>
      <c r="AS173" s="108"/>
      <c r="AT173" s="108">
        <v>22</v>
      </c>
      <c r="AU173" s="96"/>
      <c r="AV173" s="96"/>
      <c r="AW173" s="96"/>
      <c r="AX173" s="108">
        <v>22</v>
      </c>
      <c r="AY173" s="108">
        <v>22</v>
      </c>
      <c r="AZ173" s="97"/>
      <c r="BA173" s="97"/>
      <c r="BB173" s="108">
        <v>22</v>
      </c>
      <c r="BC173" s="108">
        <v>22</v>
      </c>
      <c r="BD173" s="159"/>
      <c r="BE173" s="160"/>
      <c r="BF173" s="112">
        <f>BD173+BB173</f>
        <v>22</v>
      </c>
      <c r="BG173" s="112">
        <f>BE173+BC173</f>
        <v>22</v>
      </c>
      <c r="BH173" s="159"/>
      <c r="BI173" s="160"/>
      <c r="BJ173" s="112">
        <f>BH173+BF173</f>
        <v>22</v>
      </c>
      <c r="BK173" s="112">
        <f>BI173+BG173</f>
        <v>22</v>
      </c>
      <c r="BL173" s="159"/>
      <c r="BM173" s="160"/>
      <c r="BN173" s="112">
        <f>BL173+BJ173</f>
        <v>22</v>
      </c>
      <c r="BO173" s="112">
        <f>BM173+BK173</f>
        <v>22</v>
      </c>
      <c r="BP173" s="161"/>
      <c r="BQ173" s="161"/>
      <c r="BR173" s="108">
        <f>BN173+BP173</f>
        <v>22</v>
      </c>
      <c r="BS173" s="108"/>
      <c r="BT173" s="108">
        <f>BO173+BQ173</f>
        <v>22</v>
      </c>
      <c r="BU173" s="161"/>
      <c r="BV173" s="161"/>
      <c r="BW173" s="108">
        <f>BR173+BU173</f>
        <v>22</v>
      </c>
      <c r="BX173" s="108"/>
      <c r="BY173" s="108">
        <f>BT173+BV173</f>
        <v>22</v>
      </c>
    </row>
    <row r="174" spans="1:77" s="5" customFormat="1" ht="37.5">
      <c r="A174" s="89"/>
      <c r="B174" s="99" t="s">
        <v>75</v>
      </c>
      <c r="C174" s="100" t="s">
        <v>1</v>
      </c>
      <c r="D174" s="100" t="s">
        <v>30</v>
      </c>
      <c r="E174" s="101"/>
      <c r="F174" s="100"/>
      <c r="G174" s="102"/>
      <c r="H174" s="102"/>
      <c r="I174" s="102"/>
      <c r="J174" s="102">
        <f>J178</f>
        <v>91623</v>
      </c>
      <c r="K174" s="102">
        <f>K178</f>
        <v>144960</v>
      </c>
      <c r="L174" s="102">
        <f>L178</f>
        <v>0</v>
      </c>
      <c r="M174" s="102"/>
      <c r="N174" s="102">
        <f aca="true" t="shared" si="199" ref="N174:AD174">N178</f>
        <v>28800</v>
      </c>
      <c r="O174" s="102">
        <f t="shared" si="199"/>
        <v>0</v>
      </c>
      <c r="P174" s="102">
        <f t="shared" si="199"/>
        <v>0</v>
      </c>
      <c r="Q174" s="102">
        <f t="shared" si="199"/>
        <v>28800</v>
      </c>
      <c r="R174" s="102">
        <f t="shared" si="199"/>
        <v>0</v>
      </c>
      <c r="S174" s="102">
        <f t="shared" si="199"/>
        <v>-21095</v>
      </c>
      <c r="T174" s="102">
        <f t="shared" si="199"/>
        <v>7705</v>
      </c>
      <c r="U174" s="102">
        <f t="shared" si="199"/>
        <v>0</v>
      </c>
      <c r="V174" s="102">
        <f t="shared" si="199"/>
        <v>7705</v>
      </c>
      <c r="W174" s="102">
        <f t="shared" si="199"/>
        <v>0</v>
      </c>
      <c r="X174" s="102">
        <f t="shared" si="199"/>
        <v>0</v>
      </c>
      <c r="Y174" s="102">
        <f t="shared" si="199"/>
        <v>7705</v>
      </c>
      <c r="Z174" s="102">
        <f t="shared" si="199"/>
        <v>7705</v>
      </c>
      <c r="AA174" s="102">
        <f t="shared" si="199"/>
        <v>0</v>
      </c>
      <c r="AB174" s="102">
        <f t="shared" si="199"/>
        <v>0</v>
      </c>
      <c r="AC174" s="102">
        <f t="shared" si="199"/>
        <v>7705</v>
      </c>
      <c r="AD174" s="102">
        <f t="shared" si="199"/>
        <v>7705</v>
      </c>
      <c r="AE174" s="102">
        <f>AE178+AE175</f>
        <v>0</v>
      </c>
      <c r="AF174" s="102"/>
      <c r="AG174" s="102">
        <f>AG178+AG175</f>
        <v>0</v>
      </c>
      <c r="AH174" s="102">
        <f>AH178+AH175</f>
        <v>7705</v>
      </c>
      <c r="AI174" s="102"/>
      <c r="AJ174" s="102">
        <f aca="true" t="shared" si="200" ref="AJ174:AO174">AJ178+AJ175</f>
        <v>7705</v>
      </c>
      <c r="AK174" s="102">
        <f t="shared" si="200"/>
        <v>0</v>
      </c>
      <c r="AL174" s="102">
        <f t="shared" si="200"/>
        <v>0</v>
      </c>
      <c r="AM174" s="102">
        <f t="shared" si="200"/>
        <v>7705</v>
      </c>
      <c r="AN174" s="102">
        <f t="shared" si="200"/>
        <v>0</v>
      </c>
      <c r="AO174" s="102">
        <f t="shared" si="200"/>
        <v>7705</v>
      </c>
      <c r="AP174" s="102">
        <f>AP178+AP175</f>
        <v>9232</v>
      </c>
      <c r="AQ174" s="102">
        <f>AQ178+AQ175</f>
        <v>0</v>
      </c>
      <c r="AR174" s="102">
        <f>AR178+AR175</f>
        <v>16937</v>
      </c>
      <c r="AS174" s="102">
        <f>AS178+AS175</f>
        <v>0</v>
      </c>
      <c r="AT174" s="102">
        <f>AT178+AT175</f>
        <v>16937</v>
      </c>
      <c r="AU174" s="96"/>
      <c r="AV174" s="96"/>
      <c r="AW174" s="96"/>
      <c r="AX174" s="102">
        <f>AX178+AX175</f>
        <v>16937</v>
      </c>
      <c r="AY174" s="102">
        <f>AY178+AY175</f>
        <v>16937</v>
      </c>
      <c r="AZ174" s="97"/>
      <c r="BA174" s="97"/>
      <c r="BB174" s="102">
        <f aca="true" t="shared" si="201" ref="BB174:BG174">BB178+BB175</f>
        <v>16937</v>
      </c>
      <c r="BC174" s="102">
        <f t="shared" si="201"/>
        <v>16937</v>
      </c>
      <c r="BD174" s="102">
        <f t="shared" si="201"/>
        <v>0</v>
      </c>
      <c r="BE174" s="102">
        <f t="shared" si="201"/>
        <v>0</v>
      </c>
      <c r="BF174" s="102">
        <f t="shared" si="201"/>
        <v>16937</v>
      </c>
      <c r="BG174" s="102">
        <f t="shared" si="201"/>
        <v>16937</v>
      </c>
      <c r="BH174" s="102">
        <f aca="true" t="shared" si="202" ref="BH174:BO174">BH178+BH175</f>
        <v>0</v>
      </c>
      <c r="BI174" s="102">
        <f t="shared" si="202"/>
        <v>0</v>
      </c>
      <c r="BJ174" s="102">
        <f t="shared" si="202"/>
        <v>16937</v>
      </c>
      <c r="BK174" s="102">
        <f t="shared" si="202"/>
        <v>16937</v>
      </c>
      <c r="BL174" s="102">
        <f t="shared" si="202"/>
        <v>0</v>
      </c>
      <c r="BM174" s="102">
        <f t="shared" si="202"/>
        <v>0</v>
      </c>
      <c r="BN174" s="102">
        <f t="shared" si="202"/>
        <v>16937</v>
      </c>
      <c r="BO174" s="102">
        <f t="shared" si="202"/>
        <v>16937</v>
      </c>
      <c r="BP174" s="102">
        <f>BP178+BP175</f>
        <v>0</v>
      </c>
      <c r="BQ174" s="102">
        <f>BQ178+BQ175</f>
        <v>0</v>
      </c>
      <c r="BR174" s="102">
        <f>BR178+BR175</f>
        <v>16937</v>
      </c>
      <c r="BS174" s="102"/>
      <c r="BT174" s="102">
        <f>BT178+BT175</f>
        <v>16937</v>
      </c>
      <c r="BU174" s="102">
        <f>BU178+BU175</f>
        <v>0</v>
      </c>
      <c r="BV174" s="102">
        <f>BV178+BV175</f>
        <v>0</v>
      </c>
      <c r="BW174" s="102">
        <f>BW178+BW175</f>
        <v>16937</v>
      </c>
      <c r="BX174" s="102"/>
      <c r="BY174" s="102">
        <f>BY178+BY175</f>
        <v>16937</v>
      </c>
    </row>
    <row r="175" spans="1:77" s="3" customFormat="1" ht="16.5">
      <c r="A175" s="104"/>
      <c r="B175" s="105" t="s">
        <v>203</v>
      </c>
      <c r="C175" s="106" t="s">
        <v>1</v>
      </c>
      <c r="D175" s="106" t="s">
        <v>30</v>
      </c>
      <c r="E175" s="111" t="s">
        <v>202</v>
      </c>
      <c r="F175" s="106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>
        <f aca="true" t="shared" si="203" ref="AE175:AT176">AE176</f>
        <v>7705</v>
      </c>
      <c r="AF175" s="108"/>
      <c r="AG175" s="108">
        <f t="shared" si="203"/>
        <v>7705</v>
      </c>
      <c r="AH175" s="108">
        <f t="shared" si="203"/>
        <v>7705</v>
      </c>
      <c r="AI175" s="108"/>
      <c r="AJ175" s="108">
        <f t="shared" si="203"/>
        <v>7705</v>
      </c>
      <c r="AK175" s="108">
        <f t="shared" si="203"/>
        <v>0</v>
      </c>
      <c r="AL175" s="108">
        <f t="shared" si="203"/>
        <v>0</v>
      </c>
      <c r="AM175" s="108">
        <f t="shared" si="203"/>
        <v>7705</v>
      </c>
      <c r="AN175" s="108">
        <f t="shared" si="203"/>
        <v>0</v>
      </c>
      <c r="AO175" s="108">
        <f t="shared" si="203"/>
        <v>7705</v>
      </c>
      <c r="AP175" s="108">
        <f t="shared" si="203"/>
        <v>9232</v>
      </c>
      <c r="AQ175" s="108">
        <f t="shared" si="203"/>
        <v>0</v>
      </c>
      <c r="AR175" s="108">
        <f t="shared" si="203"/>
        <v>16937</v>
      </c>
      <c r="AS175" s="108">
        <f t="shared" si="203"/>
        <v>0</v>
      </c>
      <c r="AT175" s="108">
        <f t="shared" si="203"/>
        <v>16937</v>
      </c>
      <c r="AU175" s="96"/>
      <c r="AV175" s="96"/>
      <c r="AW175" s="96"/>
      <c r="AX175" s="108">
        <f>AX176</f>
        <v>16937</v>
      </c>
      <c r="AY175" s="108">
        <f>AY176</f>
        <v>16937</v>
      </c>
      <c r="AZ175" s="97"/>
      <c r="BA175" s="97"/>
      <c r="BB175" s="108">
        <f>BB176</f>
        <v>16937</v>
      </c>
      <c r="BC175" s="108">
        <f>BC176</f>
        <v>16937</v>
      </c>
      <c r="BD175" s="108">
        <f aca="true" t="shared" si="204" ref="BD175:BW176">BD176</f>
        <v>0</v>
      </c>
      <c r="BE175" s="108">
        <f t="shared" si="204"/>
        <v>0</v>
      </c>
      <c r="BF175" s="108">
        <f t="shared" si="204"/>
        <v>16937</v>
      </c>
      <c r="BG175" s="108">
        <f t="shared" si="204"/>
        <v>16937</v>
      </c>
      <c r="BH175" s="108">
        <f t="shared" si="204"/>
        <v>0</v>
      </c>
      <c r="BI175" s="108">
        <f t="shared" si="204"/>
        <v>0</v>
      </c>
      <c r="BJ175" s="108">
        <f t="shared" si="204"/>
        <v>16937</v>
      </c>
      <c r="BK175" s="108">
        <f t="shared" si="204"/>
        <v>16937</v>
      </c>
      <c r="BL175" s="108">
        <f t="shared" si="204"/>
        <v>0</v>
      </c>
      <c r="BM175" s="108">
        <f t="shared" si="204"/>
        <v>0</v>
      </c>
      <c r="BN175" s="108">
        <f t="shared" si="204"/>
        <v>16937</v>
      </c>
      <c r="BO175" s="108">
        <f t="shared" si="204"/>
        <v>16937</v>
      </c>
      <c r="BP175" s="108">
        <f t="shared" si="204"/>
        <v>0</v>
      </c>
      <c r="BQ175" s="108">
        <f t="shared" si="204"/>
        <v>0</v>
      </c>
      <c r="BR175" s="108">
        <f t="shared" si="204"/>
        <v>16937</v>
      </c>
      <c r="BS175" s="108"/>
      <c r="BT175" s="108">
        <f t="shared" si="204"/>
        <v>16937</v>
      </c>
      <c r="BU175" s="108">
        <f t="shared" si="204"/>
        <v>0</v>
      </c>
      <c r="BV175" s="108">
        <f>BV176</f>
        <v>0</v>
      </c>
      <c r="BW175" s="108">
        <f t="shared" si="204"/>
        <v>16937</v>
      </c>
      <c r="BX175" s="108"/>
      <c r="BY175" s="108">
        <f aca="true" t="shared" si="205" ref="BW175:BY176">BY176</f>
        <v>16937</v>
      </c>
    </row>
    <row r="176" spans="1:77" s="3" customFormat="1" ht="108.75" customHeight="1">
      <c r="A176" s="104"/>
      <c r="B176" s="105" t="s">
        <v>398</v>
      </c>
      <c r="C176" s="106" t="s">
        <v>1</v>
      </c>
      <c r="D176" s="106" t="s">
        <v>30</v>
      </c>
      <c r="E176" s="111" t="s">
        <v>314</v>
      </c>
      <c r="F176" s="106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>
        <f t="shared" si="203"/>
        <v>7705</v>
      </c>
      <c r="AF176" s="108"/>
      <c r="AG176" s="108">
        <f t="shared" si="203"/>
        <v>7705</v>
      </c>
      <c r="AH176" s="108">
        <f t="shared" si="203"/>
        <v>7705</v>
      </c>
      <c r="AI176" s="108"/>
      <c r="AJ176" s="108">
        <f t="shared" si="203"/>
        <v>7705</v>
      </c>
      <c r="AK176" s="108">
        <f t="shared" si="203"/>
        <v>0</v>
      </c>
      <c r="AL176" s="108">
        <f t="shared" si="203"/>
        <v>0</v>
      </c>
      <c r="AM176" s="108">
        <f t="shared" si="203"/>
        <v>7705</v>
      </c>
      <c r="AN176" s="108">
        <f t="shared" si="203"/>
        <v>0</v>
      </c>
      <c r="AO176" s="108">
        <f t="shared" si="203"/>
        <v>7705</v>
      </c>
      <c r="AP176" s="108">
        <f t="shared" si="203"/>
        <v>9232</v>
      </c>
      <c r="AQ176" s="108">
        <f t="shared" si="203"/>
        <v>0</v>
      </c>
      <c r="AR176" s="108">
        <f t="shared" si="203"/>
        <v>16937</v>
      </c>
      <c r="AS176" s="108">
        <f t="shared" si="203"/>
        <v>0</v>
      </c>
      <c r="AT176" s="108">
        <f t="shared" si="203"/>
        <v>16937</v>
      </c>
      <c r="AU176" s="96"/>
      <c r="AV176" s="96"/>
      <c r="AW176" s="96"/>
      <c r="AX176" s="108">
        <f>AX177</f>
        <v>16937</v>
      </c>
      <c r="AY176" s="108">
        <f>AY177</f>
        <v>16937</v>
      </c>
      <c r="AZ176" s="97"/>
      <c r="BA176" s="97"/>
      <c r="BB176" s="108">
        <f>BB177</f>
        <v>16937</v>
      </c>
      <c r="BC176" s="108">
        <f>BC177</f>
        <v>16937</v>
      </c>
      <c r="BD176" s="108">
        <f t="shared" si="204"/>
        <v>0</v>
      </c>
      <c r="BE176" s="108">
        <f t="shared" si="204"/>
        <v>0</v>
      </c>
      <c r="BF176" s="108">
        <f t="shared" si="204"/>
        <v>16937</v>
      </c>
      <c r="BG176" s="108">
        <f t="shared" si="204"/>
        <v>16937</v>
      </c>
      <c r="BH176" s="108">
        <f t="shared" si="204"/>
        <v>0</v>
      </c>
      <c r="BI176" s="108">
        <f t="shared" si="204"/>
        <v>0</v>
      </c>
      <c r="BJ176" s="108">
        <f t="shared" si="204"/>
        <v>16937</v>
      </c>
      <c r="BK176" s="108">
        <f t="shared" si="204"/>
        <v>16937</v>
      </c>
      <c r="BL176" s="108">
        <f t="shared" si="204"/>
        <v>0</v>
      </c>
      <c r="BM176" s="108">
        <f t="shared" si="204"/>
        <v>0</v>
      </c>
      <c r="BN176" s="108">
        <f t="shared" si="204"/>
        <v>16937</v>
      </c>
      <c r="BO176" s="108">
        <f t="shared" si="204"/>
        <v>16937</v>
      </c>
      <c r="BP176" s="108">
        <f t="shared" si="204"/>
        <v>0</v>
      </c>
      <c r="BQ176" s="108">
        <f t="shared" si="204"/>
        <v>0</v>
      </c>
      <c r="BR176" s="108">
        <f t="shared" si="204"/>
        <v>16937</v>
      </c>
      <c r="BS176" s="108"/>
      <c r="BT176" s="108">
        <f t="shared" si="204"/>
        <v>16937</v>
      </c>
      <c r="BU176" s="108">
        <f>BU177</f>
        <v>0</v>
      </c>
      <c r="BV176" s="108">
        <f>BV177</f>
        <v>0</v>
      </c>
      <c r="BW176" s="108">
        <f t="shared" si="205"/>
        <v>16937</v>
      </c>
      <c r="BX176" s="108"/>
      <c r="BY176" s="108">
        <f t="shared" si="205"/>
        <v>16937</v>
      </c>
    </row>
    <row r="177" spans="1:77" s="5" customFormat="1" ht="20.25">
      <c r="A177" s="89"/>
      <c r="B177" s="105" t="s">
        <v>185</v>
      </c>
      <c r="C177" s="106" t="s">
        <v>1</v>
      </c>
      <c r="D177" s="106" t="s">
        <v>30</v>
      </c>
      <c r="E177" s="111" t="s">
        <v>314</v>
      </c>
      <c r="F177" s="106" t="s">
        <v>76</v>
      </c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>
        <v>7705</v>
      </c>
      <c r="AF177" s="108"/>
      <c r="AG177" s="108">
        <v>7705</v>
      </c>
      <c r="AH177" s="112">
        <f>AE177+AC177</f>
        <v>7705</v>
      </c>
      <c r="AI177" s="112"/>
      <c r="AJ177" s="112">
        <f>AG177+AD177</f>
        <v>7705</v>
      </c>
      <c r="AK177" s="169"/>
      <c r="AL177" s="169"/>
      <c r="AM177" s="112">
        <f>AK177+AH177</f>
        <v>7705</v>
      </c>
      <c r="AN177" s="112">
        <f>AI177</f>
        <v>0</v>
      </c>
      <c r="AO177" s="112">
        <f>AJ177</f>
        <v>7705</v>
      </c>
      <c r="AP177" s="112">
        <f>AR177-AO177</f>
        <v>9232</v>
      </c>
      <c r="AQ177" s="112"/>
      <c r="AR177" s="112">
        <v>16937</v>
      </c>
      <c r="AS177" s="112"/>
      <c r="AT177" s="112">
        <v>16937</v>
      </c>
      <c r="AU177" s="96"/>
      <c r="AV177" s="96"/>
      <c r="AW177" s="96"/>
      <c r="AX177" s="112">
        <v>16937</v>
      </c>
      <c r="AY177" s="112">
        <v>16937</v>
      </c>
      <c r="AZ177" s="97"/>
      <c r="BA177" s="97"/>
      <c r="BB177" s="112">
        <v>16937</v>
      </c>
      <c r="BC177" s="112">
        <v>16937</v>
      </c>
      <c r="BD177" s="159"/>
      <c r="BE177" s="160"/>
      <c r="BF177" s="112">
        <f>BD177+BB177</f>
        <v>16937</v>
      </c>
      <c r="BG177" s="112">
        <f>BE177+BC177</f>
        <v>16937</v>
      </c>
      <c r="BH177" s="159"/>
      <c r="BI177" s="160"/>
      <c r="BJ177" s="112">
        <f>BH177+BF177</f>
        <v>16937</v>
      </c>
      <c r="BK177" s="112">
        <f>BI177+BG177</f>
        <v>16937</v>
      </c>
      <c r="BL177" s="159"/>
      <c r="BM177" s="160"/>
      <c r="BN177" s="112">
        <f>BL177+BJ177</f>
        <v>16937</v>
      </c>
      <c r="BO177" s="112">
        <f>BM177+BK177</f>
        <v>16937</v>
      </c>
      <c r="BP177" s="161"/>
      <c r="BQ177" s="161"/>
      <c r="BR177" s="108">
        <f>BN177+BP177</f>
        <v>16937</v>
      </c>
      <c r="BS177" s="108"/>
      <c r="BT177" s="108">
        <f>BO177+BQ177</f>
        <v>16937</v>
      </c>
      <c r="BU177" s="161"/>
      <c r="BV177" s="161"/>
      <c r="BW177" s="108">
        <f>BR177+BU177</f>
        <v>16937</v>
      </c>
      <c r="BX177" s="108"/>
      <c r="BY177" s="108">
        <f>BT177+BV177</f>
        <v>16937</v>
      </c>
    </row>
    <row r="178" spans="1:77" ht="33" hidden="1">
      <c r="A178" s="129"/>
      <c r="B178" s="105" t="s">
        <v>79</v>
      </c>
      <c r="C178" s="106" t="s">
        <v>1</v>
      </c>
      <c r="D178" s="106" t="s">
        <v>30</v>
      </c>
      <c r="E178" s="111" t="s">
        <v>117</v>
      </c>
      <c r="F178" s="106"/>
      <c r="G178" s="108">
        <f>H178+I178</f>
        <v>53337</v>
      </c>
      <c r="H178" s="108">
        <f>H179</f>
        <v>53337</v>
      </c>
      <c r="I178" s="108">
        <f>I179</f>
        <v>0</v>
      </c>
      <c r="J178" s="108">
        <f>J179</f>
        <v>91623</v>
      </c>
      <c r="K178" s="108">
        <f>K179</f>
        <v>144960</v>
      </c>
      <c r="L178" s="108">
        <f>L179</f>
        <v>0</v>
      </c>
      <c r="M178" s="108"/>
      <c r="N178" s="108">
        <f>N179</f>
        <v>28800</v>
      </c>
      <c r="O178" s="108">
        <f>O179</f>
        <v>0</v>
      </c>
      <c r="P178" s="108">
        <f>P179</f>
        <v>0</v>
      </c>
      <c r="Q178" s="108">
        <f>Q179</f>
        <v>28800</v>
      </c>
      <c r="R178" s="108">
        <f>R179</f>
        <v>0</v>
      </c>
      <c r="S178" s="108">
        <f aca="true" t="shared" si="206" ref="S178:Z178">S179+S180</f>
        <v>-21095</v>
      </c>
      <c r="T178" s="108">
        <f t="shared" si="206"/>
        <v>7705</v>
      </c>
      <c r="U178" s="108">
        <f t="shared" si="206"/>
        <v>0</v>
      </c>
      <c r="V178" s="108">
        <f t="shared" si="206"/>
        <v>7705</v>
      </c>
      <c r="W178" s="108">
        <f t="shared" si="206"/>
        <v>0</v>
      </c>
      <c r="X178" s="108">
        <f t="shared" si="206"/>
        <v>0</v>
      </c>
      <c r="Y178" s="108">
        <f t="shared" si="206"/>
        <v>7705</v>
      </c>
      <c r="Z178" s="108">
        <f t="shared" si="206"/>
        <v>7705</v>
      </c>
      <c r="AA178" s="108">
        <f aca="true" t="shared" si="207" ref="AA178:AJ178">AA179+AA180</f>
        <v>0</v>
      </c>
      <c r="AB178" s="108">
        <f t="shared" si="207"/>
        <v>0</v>
      </c>
      <c r="AC178" s="108">
        <f t="shared" si="207"/>
        <v>7705</v>
      </c>
      <c r="AD178" s="108">
        <f t="shared" si="207"/>
        <v>7705</v>
      </c>
      <c r="AE178" s="108">
        <f t="shared" si="207"/>
        <v>-7705</v>
      </c>
      <c r="AF178" s="108"/>
      <c r="AG178" s="108">
        <f t="shared" si="207"/>
        <v>-7705</v>
      </c>
      <c r="AH178" s="108">
        <f t="shared" si="207"/>
        <v>0</v>
      </c>
      <c r="AI178" s="108"/>
      <c r="AJ178" s="108">
        <f t="shared" si="207"/>
        <v>0</v>
      </c>
      <c r="AK178" s="113"/>
      <c r="AL178" s="113"/>
      <c r="AM178" s="113"/>
      <c r="AN178" s="113"/>
      <c r="AO178" s="113"/>
      <c r="AP178" s="128"/>
      <c r="AQ178" s="128"/>
      <c r="AR178" s="128"/>
      <c r="AS178" s="128"/>
      <c r="AT178" s="128"/>
      <c r="AU178" s="96"/>
      <c r="AV178" s="96"/>
      <c r="AW178" s="96"/>
      <c r="AX178" s="128"/>
      <c r="AY178" s="128"/>
      <c r="AZ178" s="97"/>
      <c r="BA178" s="97"/>
      <c r="BB178" s="128"/>
      <c r="BC178" s="128"/>
      <c r="BD178" s="114"/>
      <c r="BE178" s="115"/>
      <c r="BF178" s="125"/>
      <c r="BG178" s="125"/>
      <c r="BH178" s="114"/>
      <c r="BI178" s="115"/>
      <c r="BJ178" s="125"/>
      <c r="BK178" s="125"/>
      <c r="BL178" s="114"/>
      <c r="BM178" s="115"/>
      <c r="BN178" s="125"/>
      <c r="BO178" s="125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</row>
    <row r="179" spans="1:77" ht="16.5" hidden="1">
      <c r="A179" s="129"/>
      <c r="B179" s="105" t="s">
        <v>185</v>
      </c>
      <c r="C179" s="106" t="s">
        <v>1</v>
      </c>
      <c r="D179" s="106" t="s">
        <v>30</v>
      </c>
      <c r="E179" s="111" t="s">
        <v>117</v>
      </c>
      <c r="F179" s="106" t="s">
        <v>76</v>
      </c>
      <c r="G179" s="108">
        <f>H179+I179</f>
        <v>53337</v>
      </c>
      <c r="H179" s="108">
        <v>53337</v>
      </c>
      <c r="I179" s="108"/>
      <c r="J179" s="112">
        <f>K179-G179</f>
        <v>91623</v>
      </c>
      <c r="K179" s="112">
        <v>144960</v>
      </c>
      <c r="L179" s="112"/>
      <c r="M179" s="112"/>
      <c r="N179" s="108">
        <v>28800</v>
      </c>
      <c r="O179" s="109"/>
      <c r="P179" s="112"/>
      <c r="Q179" s="112">
        <f>P179+N179</f>
        <v>28800</v>
      </c>
      <c r="R179" s="112">
        <f>O179</f>
        <v>0</v>
      </c>
      <c r="S179" s="112">
        <f>T179-Q179</f>
        <v>-28800</v>
      </c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3"/>
      <c r="AL179" s="113"/>
      <c r="AM179" s="113"/>
      <c r="AN179" s="113"/>
      <c r="AO179" s="113"/>
      <c r="AP179" s="128"/>
      <c r="AQ179" s="128"/>
      <c r="AR179" s="128"/>
      <c r="AS179" s="128"/>
      <c r="AT179" s="128"/>
      <c r="AU179" s="96"/>
      <c r="AV179" s="96"/>
      <c r="AW179" s="96"/>
      <c r="AX179" s="128"/>
      <c r="AY179" s="128"/>
      <c r="AZ179" s="97"/>
      <c r="BA179" s="97"/>
      <c r="BB179" s="128"/>
      <c r="BC179" s="128"/>
      <c r="BD179" s="114"/>
      <c r="BE179" s="115"/>
      <c r="BF179" s="125"/>
      <c r="BG179" s="125"/>
      <c r="BH179" s="114"/>
      <c r="BI179" s="115"/>
      <c r="BJ179" s="125"/>
      <c r="BK179" s="125"/>
      <c r="BL179" s="114"/>
      <c r="BM179" s="115"/>
      <c r="BN179" s="125"/>
      <c r="BO179" s="125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</row>
    <row r="180" spans="1:77" ht="33" hidden="1">
      <c r="A180" s="129"/>
      <c r="B180" s="141" t="s">
        <v>399</v>
      </c>
      <c r="C180" s="106" t="s">
        <v>1</v>
      </c>
      <c r="D180" s="106" t="s">
        <v>30</v>
      </c>
      <c r="E180" s="111" t="s">
        <v>282</v>
      </c>
      <c r="F180" s="106"/>
      <c r="G180" s="108"/>
      <c r="H180" s="108"/>
      <c r="I180" s="108"/>
      <c r="J180" s="112"/>
      <c r="K180" s="112"/>
      <c r="L180" s="112"/>
      <c r="M180" s="112"/>
      <c r="N180" s="108"/>
      <c r="O180" s="109"/>
      <c r="P180" s="112"/>
      <c r="Q180" s="112"/>
      <c r="R180" s="112"/>
      <c r="S180" s="112">
        <f aca="true" t="shared" si="208" ref="S180:AJ180">S181</f>
        <v>7705</v>
      </c>
      <c r="T180" s="112">
        <f t="shared" si="208"/>
        <v>7705</v>
      </c>
      <c r="U180" s="112">
        <f t="shared" si="208"/>
        <v>0</v>
      </c>
      <c r="V180" s="112">
        <f t="shared" si="208"/>
        <v>7705</v>
      </c>
      <c r="W180" s="112">
        <f t="shared" si="208"/>
        <v>0</v>
      </c>
      <c r="X180" s="112">
        <f t="shared" si="208"/>
        <v>0</v>
      </c>
      <c r="Y180" s="112">
        <f t="shared" si="208"/>
        <v>7705</v>
      </c>
      <c r="Z180" s="112">
        <f t="shared" si="208"/>
        <v>7705</v>
      </c>
      <c r="AA180" s="112">
        <f t="shared" si="208"/>
        <v>0</v>
      </c>
      <c r="AB180" s="112">
        <f t="shared" si="208"/>
        <v>0</v>
      </c>
      <c r="AC180" s="112">
        <f t="shared" si="208"/>
        <v>7705</v>
      </c>
      <c r="AD180" s="112">
        <f t="shared" si="208"/>
        <v>7705</v>
      </c>
      <c r="AE180" s="112">
        <f t="shared" si="208"/>
        <v>-7705</v>
      </c>
      <c r="AF180" s="112"/>
      <c r="AG180" s="112">
        <f t="shared" si="208"/>
        <v>-7705</v>
      </c>
      <c r="AH180" s="112">
        <f t="shared" si="208"/>
        <v>0</v>
      </c>
      <c r="AI180" s="112"/>
      <c r="AJ180" s="112">
        <f t="shared" si="208"/>
        <v>0</v>
      </c>
      <c r="AK180" s="113"/>
      <c r="AL180" s="113"/>
      <c r="AM180" s="113"/>
      <c r="AN180" s="113"/>
      <c r="AO180" s="113"/>
      <c r="AP180" s="128"/>
      <c r="AQ180" s="128"/>
      <c r="AR180" s="128"/>
      <c r="AS180" s="128"/>
      <c r="AT180" s="128"/>
      <c r="AU180" s="96"/>
      <c r="AV180" s="96"/>
      <c r="AW180" s="96"/>
      <c r="AX180" s="128"/>
      <c r="AY180" s="128"/>
      <c r="AZ180" s="97"/>
      <c r="BA180" s="97"/>
      <c r="BB180" s="128"/>
      <c r="BC180" s="128"/>
      <c r="BD180" s="114"/>
      <c r="BE180" s="115"/>
      <c r="BF180" s="125"/>
      <c r="BG180" s="125"/>
      <c r="BH180" s="114"/>
      <c r="BI180" s="115"/>
      <c r="BJ180" s="125"/>
      <c r="BK180" s="125"/>
      <c r="BL180" s="114"/>
      <c r="BM180" s="115"/>
      <c r="BN180" s="125"/>
      <c r="BO180" s="125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</row>
    <row r="181" spans="1:77" ht="16.5" hidden="1">
      <c r="A181" s="129"/>
      <c r="B181" s="105" t="s">
        <v>185</v>
      </c>
      <c r="C181" s="106" t="s">
        <v>1</v>
      </c>
      <c r="D181" s="106" t="s">
        <v>30</v>
      </c>
      <c r="E181" s="111" t="s">
        <v>282</v>
      </c>
      <c r="F181" s="106" t="s">
        <v>76</v>
      </c>
      <c r="G181" s="108"/>
      <c r="H181" s="108"/>
      <c r="I181" s="108"/>
      <c r="J181" s="112"/>
      <c r="K181" s="112"/>
      <c r="L181" s="112"/>
      <c r="M181" s="112"/>
      <c r="N181" s="108"/>
      <c r="O181" s="109"/>
      <c r="P181" s="112"/>
      <c r="Q181" s="112"/>
      <c r="R181" s="112"/>
      <c r="S181" s="112">
        <f>T181-Q181</f>
        <v>7705</v>
      </c>
      <c r="T181" s="112">
        <v>7705</v>
      </c>
      <c r="U181" s="112"/>
      <c r="V181" s="112">
        <v>7705</v>
      </c>
      <c r="W181" s="112"/>
      <c r="X181" s="112"/>
      <c r="Y181" s="112">
        <f>W181+T181</f>
        <v>7705</v>
      </c>
      <c r="Z181" s="112">
        <f>X181+V181</f>
        <v>7705</v>
      </c>
      <c r="AA181" s="112"/>
      <c r="AB181" s="112"/>
      <c r="AC181" s="112">
        <f>AA181+Y181</f>
        <v>7705</v>
      </c>
      <c r="AD181" s="112">
        <f>AB181+Z181</f>
        <v>7705</v>
      </c>
      <c r="AE181" s="112">
        <v>-7705</v>
      </c>
      <c r="AF181" s="112"/>
      <c r="AG181" s="112">
        <v>-7705</v>
      </c>
      <c r="AH181" s="112">
        <f>AE181+AC181</f>
        <v>0</v>
      </c>
      <c r="AI181" s="112"/>
      <c r="AJ181" s="112">
        <f>AG181+AD181</f>
        <v>0</v>
      </c>
      <c r="AK181" s="113"/>
      <c r="AL181" s="113"/>
      <c r="AM181" s="113"/>
      <c r="AN181" s="113"/>
      <c r="AO181" s="113"/>
      <c r="AP181" s="128"/>
      <c r="AQ181" s="128"/>
      <c r="AR181" s="128"/>
      <c r="AS181" s="128"/>
      <c r="AT181" s="128"/>
      <c r="AU181" s="96"/>
      <c r="AV181" s="96"/>
      <c r="AW181" s="96"/>
      <c r="AX181" s="128"/>
      <c r="AY181" s="128"/>
      <c r="AZ181" s="97"/>
      <c r="BA181" s="97"/>
      <c r="BB181" s="128"/>
      <c r="BC181" s="128"/>
      <c r="BD181" s="114"/>
      <c r="BE181" s="115"/>
      <c r="BF181" s="125"/>
      <c r="BG181" s="125"/>
      <c r="BH181" s="114"/>
      <c r="BI181" s="115"/>
      <c r="BJ181" s="125"/>
      <c r="BK181" s="125"/>
      <c r="BL181" s="114"/>
      <c r="BM181" s="115"/>
      <c r="BN181" s="125"/>
      <c r="BO181" s="125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</row>
    <row r="182" spans="1:77" ht="16.5">
      <c r="A182" s="129"/>
      <c r="B182" s="105"/>
      <c r="C182" s="106"/>
      <c r="D182" s="106"/>
      <c r="E182" s="111"/>
      <c r="F182" s="106"/>
      <c r="G182" s="108"/>
      <c r="H182" s="108"/>
      <c r="I182" s="108"/>
      <c r="J182" s="112"/>
      <c r="K182" s="112"/>
      <c r="L182" s="112"/>
      <c r="M182" s="112"/>
      <c r="N182" s="108"/>
      <c r="O182" s="109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3"/>
      <c r="AL182" s="113"/>
      <c r="AM182" s="113"/>
      <c r="AN182" s="113"/>
      <c r="AO182" s="113"/>
      <c r="AP182" s="128"/>
      <c r="AQ182" s="128"/>
      <c r="AR182" s="128"/>
      <c r="AS182" s="128"/>
      <c r="AT182" s="128"/>
      <c r="AU182" s="96"/>
      <c r="AV182" s="96"/>
      <c r="AW182" s="96"/>
      <c r="AX182" s="128"/>
      <c r="AY182" s="128"/>
      <c r="AZ182" s="97"/>
      <c r="BA182" s="97"/>
      <c r="BB182" s="128"/>
      <c r="BC182" s="128"/>
      <c r="BD182" s="114"/>
      <c r="BE182" s="115"/>
      <c r="BF182" s="125"/>
      <c r="BG182" s="125"/>
      <c r="BH182" s="114"/>
      <c r="BI182" s="115"/>
      <c r="BJ182" s="125"/>
      <c r="BK182" s="125"/>
      <c r="BL182" s="114"/>
      <c r="BM182" s="115"/>
      <c r="BN182" s="125"/>
      <c r="BO182" s="125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</row>
    <row r="183" spans="1:77" s="39" customFormat="1" ht="141.75">
      <c r="A183" s="89">
        <v>908</v>
      </c>
      <c r="B183" s="90" t="s">
        <v>332</v>
      </c>
      <c r="C183" s="93"/>
      <c r="D183" s="93"/>
      <c r="E183" s="92"/>
      <c r="F183" s="93"/>
      <c r="G183" s="150"/>
      <c r="H183" s="150"/>
      <c r="I183" s="150"/>
      <c r="J183" s="94"/>
      <c r="K183" s="94"/>
      <c r="L183" s="94"/>
      <c r="M183" s="94"/>
      <c r="N183" s="150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170"/>
      <c r="AL183" s="170"/>
      <c r="AM183" s="170"/>
      <c r="AN183" s="170"/>
      <c r="AO183" s="170"/>
      <c r="AP183" s="94">
        <f>AP184</f>
        <v>12525</v>
      </c>
      <c r="AQ183" s="94">
        <f>AQ184</f>
        <v>0</v>
      </c>
      <c r="AR183" s="94">
        <f>AR184</f>
        <v>12525</v>
      </c>
      <c r="AS183" s="94">
        <f>AS184</f>
        <v>0</v>
      </c>
      <c r="AT183" s="94">
        <f>AT184</f>
        <v>0</v>
      </c>
      <c r="AU183" s="171"/>
      <c r="AV183" s="171"/>
      <c r="AW183" s="171"/>
      <c r="AX183" s="94">
        <f aca="true" t="shared" si="209" ref="AX183:BO185">AX184</f>
        <v>12525</v>
      </c>
      <c r="AY183" s="94">
        <f t="shared" si="209"/>
        <v>0</v>
      </c>
      <c r="AZ183" s="120"/>
      <c r="BA183" s="120"/>
      <c r="BB183" s="94">
        <f t="shared" si="209"/>
        <v>12525</v>
      </c>
      <c r="BC183" s="94">
        <f t="shared" si="209"/>
        <v>0</v>
      </c>
      <c r="BD183" s="94">
        <f t="shared" si="209"/>
        <v>0</v>
      </c>
      <c r="BE183" s="94">
        <f t="shared" si="209"/>
        <v>0</v>
      </c>
      <c r="BF183" s="94">
        <f t="shared" si="209"/>
        <v>12525</v>
      </c>
      <c r="BG183" s="94">
        <f t="shared" si="209"/>
        <v>0</v>
      </c>
      <c r="BH183" s="94">
        <f t="shared" si="209"/>
        <v>0</v>
      </c>
      <c r="BI183" s="94">
        <f t="shared" si="209"/>
        <v>0</v>
      </c>
      <c r="BJ183" s="94">
        <f t="shared" si="209"/>
        <v>12525</v>
      </c>
      <c r="BK183" s="94">
        <f t="shared" si="209"/>
        <v>0</v>
      </c>
      <c r="BL183" s="94">
        <f t="shared" si="209"/>
        <v>0</v>
      </c>
      <c r="BM183" s="94">
        <f t="shared" si="209"/>
        <v>0</v>
      </c>
      <c r="BN183" s="94">
        <f t="shared" si="209"/>
        <v>12525</v>
      </c>
      <c r="BO183" s="94">
        <f t="shared" si="209"/>
        <v>0</v>
      </c>
      <c r="BP183" s="94">
        <f>BP184</f>
        <v>0</v>
      </c>
      <c r="BQ183" s="94">
        <f>BQ184</f>
        <v>0</v>
      </c>
      <c r="BR183" s="94">
        <f>BR184</f>
        <v>12525</v>
      </c>
      <c r="BS183" s="94"/>
      <c r="BT183" s="94">
        <f>BT184</f>
        <v>0</v>
      </c>
      <c r="BU183" s="94">
        <f>BU184</f>
        <v>0</v>
      </c>
      <c r="BV183" s="94">
        <f>BV184</f>
        <v>0</v>
      </c>
      <c r="BW183" s="94">
        <f>BW184</f>
        <v>12525</v>
      </c>
      <c r="BX183" s="94"/>
      <c r="BY183" s="94">
        <f>BY184</f>
        <v>0</v>
      </c>
    </row>
    <row r="184" spans="1:77" s="38" customFormat="1" ht="37.5">
      <c r="A184" s="118"/>
      <c r="B184" s="99" t="s">
        <v>327</v>
      </c>
      <c r="C184" s="100" t="s">
        <v>28</v>
      </c>
      <c r="D184" s="100" t="s">
        <v>40</v>
      </c>
      <c r="E184" s="132"/>
      <c r="F184" s="100"/>
      <c r="G184" s="102"/>
      <c r="H184" s="102"/>
      <c r="I184" s="102"/>
      <c r="J184" s="117"/>
      <c r="K184" s="117"/>
      <c r="L184" s="117"/>
      <c r="M184" s="117"/>
      <c r="N184" s="102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72"/>
      <c r="AL184" s="172"/>
      <c r="AM184" s="172"/>
      <c r="AN184" s="172"/>
      <c r="AO184" s="172"/>
      <c r="AP184" s="117">
        <f>AP185</f>
        <v>12525</v>
      </c>
      <c r="AQ184" s="117">
        <f aca="true" t="shared" si="210" ref="AQ184:AT185">AQ185</f>
        <v>0</v>
      </c>
      <c r="AR184" s="117">
        <f t="shared" si="210"/>
        <v>12525</v>
      </c>
      <c r="AS184" s="117">
        <f t="shared" si="210"/>
        <v>0</v>
      </c>
      <c r="AT184" s="117">
        <f t="shared" si="210"/>
        <v>0</v>
      </c>
      <c r="AU184" s="171"/>
      <c r="AV184" s="171"/>
      <c r="AW184" s="171"/>
      <c r="AX184" s="117">
        <f t="shared" si="209"/>
        <v>12525</v>
      </c>
      <c r="AY184" s="117">
        <f t="shared" si="209"/>
        <v>0</v>
      </c>
      <c r="AZ184" s="120"/>
      <c r="BA184" s="120"/>
      <c r="BB184" s="117">
        <f t="shared" si="209"/>
        <v>12525</v>
      </c>
      <c r="BC184" s="117">
        <f t="shared" si="209"/>
        <v>0</v>
      </c>
      <c r="BD184" s="117">
        <f t="shared" si="209"/>
        <v>0</v>
      </c>
      <c r="BE184" s="117">
        <f t="shared" si="209"/>
        <v>0</v>
      </c>
      <c r="BF184" s="117">
        <f t="shared" si="209"/>
        <v>12525</v>
      </c>
      <c r="BG184" s="117">
        <f t="shared" si="209"/>
        <v>0</v>
      </c>
      <c r="BH184" s="117">
        <f t="shared" si="209"/>
        <v>0</v>
      </c>
      <c r="BI184" s="117">
        <f t="shared" si="209"/>
        <v>0</v>
      </c>
      <c r="BJ184" s="117">
        <f t="shared" si="209"/>
        <v>12525</v>
      </c>
      <c r="BK184" s="117">
        <f t="shared" si="209"/>
        <v>0</v>
      </c>
      <c r="BL184" s="117">
        <f t="shared" si="209"/>
        <v>0</v>
      </c>
      <c r="BM184" s="117">
        <f t="shared" si="209"/>
        <v>0</v>
      </c>
      <c r="BN184" s="117">
        <f aca="true" t="shared" si="211" ref="BN184:BY185">BN185</f>
        <v>12525</v>
      </c>
      <c r="BO184" s="117">
        <f t="shared" si="211"/>
        <v>0</v>
      </c>
      <c r="BP184" s="117">
        <f t="shared" si="211"/>
        <v>0</v>
      </c>
      <c r="BQ184" s="117">
        <f t="shared" si="211"/>
        <v>0</v>
      </c>
      <c r="BR184" s="117">
        <f t="shared" si="211"/>
        <v>12525</v>
      </c>
      <c r="BS184" s="117"/>
      <c r="BT184" s="117">
        <f t="shared" si="211"/>
        <v>0</v>
      </c>
      <c r="BU184" s="117">
        <f t="shared" si="211"/>
        <v>0</v>
      </c>
      <c r="BV184" s="117">
        <f t="shared" si="211"/>
        <v>0</v>
      </c>
      <c r="BW184" s="117">
        <f t="shared" si="211"/>
        <v>12525</v>
      </c>
      <c r="BX184" s="117"/>
      <c r="BY184" s="117">
        <f t="shared" si="211"/>
        <v>0</v>
      </c>
    </row>
    <row r="185" spans="1:77" s="11" customFormat="1" ht="16.5">
      <c r="A185" s="129"/>
      <c r="B185" s="105" t="s">
        <v>331</v>
      </c>
      <c r="C185" s="106" t="s">
        <v>28</v>
      </c>
      <c r="D185" s="106" t="s">
        <v>40</v>
      </c>
      <c r="E185" s="107" t="s">
        <v>328</v>
      </c>
      <c r="F185" s="106"/>
      <c r="G185" s="108"/>
      <c r="H185" s="108"/>
      <c r="I185" s="108"/>
      <c r="J185" s="112"/>
      <c r="K185" s="112"/>
      <c r="L185" s="112"/>
      <c r="M185" s="112"/>
      <c r="N185" s="108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26"/>
      <c r="AL185" s="126"/>
      <c r="AM185" s="126"/>
      <c r="AN185" s="126"/>
      <c r="AO185" s="126"/>
      <c r="AP185" s="112">
        <f>AP186</f>
        <v>12525</v>
      </c>
      <c r="AQ185" s="112">
        <f t="shared" si="210"/>
        <v>0</v>
      </c>
      <c r="AR185" s="112">
        <f t="shared" si="210"/>
        <v>12525</v>
      </c>
      <c r="AS185" s="112">
        <f t="shared" si="210"/>
        <v>0</v>
      </c>
      <c r="AT185" s="112">
        <f t="shared" si="210"/>
        <v>0</v>
      </c>
      <c r="AU185" s="162"/>
      <c r="AV185" s="162"/>
      <c r="AW185" s="162"/>
      <c r="AX185" s="112">
        <f t="shared" si="209"/>
        <v>12525</v>
      </c>
      <c r="AY185" s="112">
        <f t="shared" si="209"/>
        <v>0</v>
      </c>
      <c r="AZ185" s="97"/>
      <c r="BA185" s="97"/>
      <c r="BB185" s="112">
        <f t="shared" si="209"/>
        <v>12525</v>
      </c>
      <c r="BC185" s="112">
        <f t="shared" si="209"/>
        <v>0</v>
      </c>
      <c r="BD185" s="112">
        <f t="shared" si="209"/>
        <v>0</v>
      </c>
      <c r="BE185" s="112">
        <f t="shared" si="209"/>
        <v>0</v>
      </c>
      <c r="BF185" s="112">
        <f t="shared" si="209"/>
        <v>12525</v>
      </c>
      <c r="BG185" s="112">
        <f t="shared" si="209"/>
        <v>0</v>
      </c>
      <c r="BH185" s="112">
        <f t="shared" si="209"/>
        <v>0</v>
      </c>
      <c r="BI185" s="112">
        <f t="shared" si="209"/>
        <v>0</v>
      </c>
      <c r="BJ185" s="112">
        <f t="shared" si="209"/>
        <v>12525</v>
      </c>
      <c r="BK185" s="112">
        <f t="shared" si="209"/>
        <v>0</v>
      </c>
      <c r="BL185" s="112">
        <f t="shared" si="209"/>
        <v>0</v>
      </c>
      <c r="BM185" s="112">
        <f t="shared" si="209"/>
        <v>0</v>
      </c>
      <c r="BN185" s="112">
        <f t="shared" si="211"/>
        <v>12525</v>
      </c>
      <c r="BO185" s="112">
        <f t="shared" si="211"/>
        <v>0</v>
      </c>
      <c r="BP185" s="112">
        <f t="shared" si="211"/>
        <v>0</v>
      </c>
      <c r="BQ185" s="112">
        <f t="shared" si="211"/>
        <v>0</v>
      </c>
      <c r="BR185" s="112">
        <f t="shared" si="211"/>
        <v>12525</v>
      </c>
      <c r="BS185" s="112"/>
      <c r="BT185" s="112">
        <f t="shared" si="211"/>
        <v>0</v>
      </c>
      <c r="BU185" s="112">
        <f t="shared" si="211"/>
        <v>0</v>
      </c>
      <c r="BV185" s="112">
        <f t="shared" si="211"/>
        <v>0</v>
      </c>
      <c r="BW185" s="112">
        <f t="shared" si="211"/>
        <v>12525</v>
      </c>
      <c r="BX185" s="112"/>
      <c r="BY185" s="112">
        <f t="shared" si="211"/>
        <v>0</v>
      </c>
    </row>
    <row r="186" spans="1:77" ht="72.75" customHeight="1">
      <c r="A186" s="129"/>
      <c r="B186" s="105" t="s">
        <v>38</v>
      </c>
      <c r="C186" s="106" t="s">
        <v>28</v>
      </c>
      <c r="D186" s="106" t="s">
        <v>40</v>
      </c>
      <c r="E186" s="107" t="s">
        <v>328</v>
      </c>
      <c r="F186" s="106" t="s">
        <v>39</v>
      </c>
      <c r="G186" s="108"/>
      <c r="H186" s="108"/>
      <c r="I186" s="108"/>
      <c r="J186" s="112"/>
      <c r="K186" s="112"/>
      <c r="L186" s="112"/>
      <c r="M186" s="112"/>
      <c r="N186" s="108"/>
      <c r="O186" s="109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3"/>
      <c r="AL186" s="113"/>
      <c r="AM186" s="113"/>
      <c r="AN186" s="113"/>
      <c r="AO186" s="113"/>
      <c r="AP186" s="112">
        <f>AR186-AO186</f>
        <v>12525</v>
      </c>
      <c r="AQ186" s="112"/>
      <c r="AR186" s="112">
        <v>12525</v>
      </c>
      <c r="AS186" s="112"/>
      <c r="AT186" s="112"/>
      <c r="AU186" s="96"/>
      <c r="AV186" s="96"/>
      <c r="AW186" s="96"/>
      <c r="AX186" s="112">
        <v>12525</v>
      </c>
      <c r="AY186" s="112"/>
      <c r="AZ186" s="97"/>
      <c r="BA186" s="97"/>
      <c r="BB186" s="112">
        <v>12525</v>
      </c>
      <c r="BC186" s="112"/>
      <c r="BD186" s="114"/>
      <c r="BE186" s="115"/>
      <c r="BF186" s="112">
        <f>BD186+BB186</f>
        <v>12525</v>
      </c>
      <c r="BG186" s="112">
        <f>BE186+BC186</f>
        <v>0</v>
      </c>
      <c r="BH186" s="114"/>
      <c r="BI186" s="115"/>
      <c r="BJ186" s="112">
        <f>BH186+BF186</f>
        <v>12525</v>
      </c>
      <c r="BK186" s="112">
        <f>BI186+BG186</f>
        <v>0</v>
      </c>
      <c r="BL186" s="114"/>
      <c r="BM186" s="115"/>
      <c r="BN186" s="112">
        <f>BL186+BJ186</f>
        <v>12525</v>
      </c>
      <c r="BO186" s="112">
        <f>BM186+BK186</f>
        <v>0</v>
      </c>
      <c r="BP186" s="116"/>
      <c r="BQ186" s="116"/>
      <c r="BR186" s="108">
        <f>BN186+BP186</f>
        <v>12525</v>
      </c>
      <c r="BS186" s="108"/>
      <c r="BT186" s="108">
        <f>BO186+BQ186</f>
        <v>0</v>
      </c>
      <c r="BU186" s="116"/>
      <c r="BV186" s="116"/>
      <c r="BW186" s="108">
        <f>BR186+BU186</f>
        <v>12525</v>
      </c>
      <c r="BX186" s="108"/>
      <c r="BY186" s="108">
        <f>BT186+BV186</f>
        <v>0</v>
      </c>
    </row>
    <row r="187" spans="1:77" ht="16.5">
      <c r="A187" s="129"/>
      <c r="B187" s="105"/>
      <c r="C187" s="106"/>
      <c r="D187" s="106"/>
      <c r="E187" s="111"/>
      <c r="F187" s="106"/>
      <c r="G187" s="108"/>
      <c r="H187" s="108"/>
      <c r="I187" s="108"/>
      <c r="J187" s="112"/>
      <c r="K187" s="112"/>
      <c r="L187" s="112"/>
      <c r="M187" s="112"/>
      <c r="N187" s="108"/>
      <c r="O187" s="109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3"/>
      <c r="AL187" s="113"/>
      <c r="AM187" s="113"/>
      <c r="AN187" s="113"/>
      <c r="AO187" s="113"/>
      <c r="AP187" s="128"/>
      <c r="AQ187" s="128"/>
      <c r="AR187" s="128"/>
      <c r="AS187" s="128"/>
      <c r="AT187" s="128"/>
      <c r="AU187" s="96"/>
      <c r="AV187" s="96"/>
      <c r="AW187" s="96"/>
      <c r="AX187" s="128"/>
      <c r="AY187" s="128"/>
      <c r="AZ187" s="97"/>
      <c r="BA187" s="97"/>
      <c r="BB187" s="128"/>
      <c r="BC187" s="128"/>
      <c r="BD187" s="114"/>
      <c r="BE187" s="115"/>
      <c r="BF187" s="125"/>
      <c r="BG187" s="125"/>
      <c r="BH187" s="114"/>
      <c r="BI187" s="115"/>
      <c r="BJ187" s="125"/>
      <c r="BK187" s="125"/>
      <c r="BL187" s="114"/>
      <c r="BM187" s="115"/>
      <c r="BN187" s="125"/>
      <c r="BO187" s="125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</row>
    <row r="188" spans="1:77" s="5" customFormat="1" ht="81">
      <c r="A188" s="89">
        <v>909</v>
      </c>
      <c r="B188" s="90" t="s">
        <v>200</v>
      </c>
      <c r="C188" s="157"/>
      <c r="D188" s="157"/>
      <c r="E188" s="173"/>
      <c r="F188" s="157"/>
      <c r="G188" s="150">
        <f aca="true" t="shared" si="212" ref="G188:L188">G203+G220+G189+G212+G215+G230</f>
        <v>568688</v>
      </c>
      <c r="H188" s="150">
        <f t="shared" si="212"/>
        <v>568688</v>
      </c>
      <c r="I188" s="150">
        <f t="shared" si="212"/>
        <v>0</v>
      </c>
      <c r="J188" s="150">
        <f t="shared" si="212"/>
        <v>219272</v>
      </c>
      <c r="K188" s="150">
        <f t="shared" si="212"/>
        <v>787960</v>
      </c>
      <c r="L188" s="150">
        <f t="shared" si="212"/>
        <v>0</v>
      </c>
      <c r="M188" s="150"/>
      <c r="N188" s="150">
        <f aca="true" t="shared" si="213" ref="N188:AE188">N203+N220+N189+N212+N215+N230</f>
        <v>891876</v>
      </c>
      <c r="O188" s="150">
        <f t="shared" si="213"/>
        <v>0</v>
      </c>
      <c r="P188" s="150">
        <f t="shared" si="213"/>
        <v>0</v>
      </c>
      <c r="Q188" s="150">
        <f t="shared" si="213"/>
        <v>891876</v>
      </c>
      <c r="R188" s="150">
        <f t="shared" si="213"/>
        <v>0</v>
      </c>
      <c r="S188" s="150">
        <f t="shared" si="213"/>
        <v>-470684</v>
      </c>
      <c r="T188" s="150">
        <f t="shared" si="213"/>
        <v>421192</v>
      </c>
      <c r="U188" s="150">
        <f t="shared" si="213"/>
        <v>0</v>
      </c>
      <c r="V188" s="150">
        <f t="shared" si="213"/>
        <v>421192</v>
      </c>
      <c r="W188" s="150">
        <f t="shared" si="213"/>
        <v>0</v>
      </c>
      <c r="X188" s="150">
        <f t="shared" si="213"/>
        <v>0</v>
      </c>
      <c r="Y188" s="150">
        <f t="shared" si="213"/>
        <v>421192</v>
      </c>
      <c r="Z188" s="150">
        <f t="shared" si="213"/>
        <v>421192</v>
      </c>
      <c r="AA188" s="150">
        <f t="shared" si="213"/>
        <v>0</v>
      </c>
      <c r="AB188" s="150">
        <f t="shared" si="213"/>
        <v>0</v>
      </c>
      <c r="AC188" s="150">
        <f t="shared" si="213"/>
        <v>421192</v>
      </c>
      <c r="AD188" s="150">
        <f t="shared" si="213"/>
        <v>421192</v>
      </c>
      <c r="AE188" s="150">
        <f t="shared" si="213"/>
        <v>0</v>
      </c>
      <c r="AF188" s="150"/>
      <c r="AG188" s="150">
        <f>AG203+AG220+AG189+AG212+AG215+AG230</f>
        <v>0</v>
      </c>
      <c r="AH188" s="150">
        <f>AH203+AH220+AH189+AH212+AH215+AH230</f>
        <v>421192</v>
      </c>
      <c r="AI188" s="150"/>
      <c r="AJ188" s="150">
        <f aca="true" t="shared" si="214" ref="AJ188:AT188">AJ203+AJ220+AJ189+AJ212+AJ215+AJ230</f>
        <v>421192</v>
      </c>
      <c r="AK188" s="150">
        <f t="shared" si="214"/>
        <v>0</v>
      </c>
      <c r="AL188" s="150">
        <f t="shared" si="214"/>
        <v>0</v>
      </c>
      <c r="AM188" s="150">
        <f t="shared" si="214"/>
        <v>421192</v>
      </c>
      <c r="AN188" s="150">
        <f t="shared" si="214"/>
        <v>0</v>
      </c>
      <c r="AO188" s="150">
        <f t="shared" si="214"/>
        <v>421192</v>
      </c>
      <c r="AP188" s="150">
        <f t="shared" si="214"/>
        <v>62533</v>
      </c>
      <c r="AQ188" s="150">
        <f t="shared" si="214"/>
        <v>0</v>
      </c>
      <c r="AR188" s="150">
        <f t="shared" si="214"/>
        <v>483725</v>
      </c>
      <c r="AS188" s="150">
        <f t="shared" si="214"/>
        <v>0</v>
      </c>
      <c r="AT188" s="150">
        <f t="shared" si="214"/>
        <v>483725</v>
      </c>
      <c r="AU188" s="96"/>
      <c r="AV188" s="96"/>
      <c r="AW188" s="96"/>
      <c r="AX188" s="150">
        <f>AX203+AX220+AX189+AX212+AX215+AX230</f>
        <v>483725</v>
      </c>
      <c r="AY188" s="150">
        <f>AY203+AY220+AY189+AY212+AY215+AY230</f>
        <v>483725</v>
      </c>
      <c r="AZ188" s="97"/>
      <c r="BA188" s="97"/>
      <c r="BB188" s="150">
        <f aca="true" t="shared" si="215" ref="BB188:BG188">BB203+BB220+BB189+BB212+BB215+BB230</f>
        <v>483725</v>
      </c>
      <c r="BC188" s="150">
        <f t="shared" si="215"/>
        <v>483725</v>
      </c>
      <c r="BD188" s="150">
        <f t="shared" si="215"/>
        <v>50000</v>
      </c>
      <c r="BE188" s="150">
        <f t="shared" si="215"/>
        <v>0</v>
      </c>
      <c r="BF188" s="150">
        <f t="shared" si="215"/>
        <v>533725</v>
      </c>
      <c r="BG188" s="150">
        <f t="shared" si="215"/>
        <v>483725</v>
      </c>
      <c r="BH188" s="150">
        <f aca="true" t="shared" si="216" ref="BH188:BO188">BH203+BH220+BH189+BH212+BH215+BH230</f>
        <v>0</v>
      </c>
      <c r="BI188" s="150">
        <f t="shared" si="216"/>
        <v>0</v>
      </c>
      <c r="BJ188" s="150">
        <f t="shared" si="216"/>
        <v>533725</v>
      </c>
      <c r="BK188" s="150">
        <f t="shared" si="216"/>
        <v>483725</v>
      </c>
      <c r="BL188" s="150">
        <f t="shared" si="216"/>
        <v>70000</v>
      </c>
      <c r="BM188" s="150">
        <f t="shared" si="216"/>
        <v>70000</v>
      </c>
      <c r="BN188" s="150">
        <f t="shared" si="216"/>
        <v>603725</v>
      </c>
      <c r="BO188" s="150">
        <f t="shared" si="216"/>
        <v>553725</v>
      </c>
      <c r="BP188" s="150">
        <f>BP203+BP220+BP189+BP212+BP215+BP230</f>
        <v>0</v>
      </c>
      <c r="BQ188" s="150">
        <f>BQ203+BQ220+BQ189+BQ212+BQ215+BQ230</f>
        <v>0</v>
      </c>
      <c r="BR188" s="150">
        <f>BR203+BR220+BR189+BR212+BR215+BR230</f>
        <v>603725</v>
      </c>
      <c r="BS188" s="150"/>
      <c r="BT188" s="150">
        <f>BT203+BT220+BT189+BT212+BT215+BT230</f>
        <v>553725</v>
      </c>
      <c r="BU188" s="150">
        <f>BU203+BU220+BU189+BU212+BU215+BU230</f>
        <v>0</v>
      </c>
      <c r="BV188" s="150">
        <f>BV203+BV220+BV189+BV212+BV215+BV230</f>
        <v>0</v>
      </c>
      <c r="BW188" s="150">
        <f>BW203+BW220+BW189+BW212+BW215+BW230</f>
        <v>603725</v>
      </c>
      <c r="BX188" s="150"/>
      <c r="BY188" s="150">
        <f>BY203+BY220+BY189+BY212+BY215+BY230</f>
        <v>553725</v>
      </c>
    </row>
    <row r="189" spans="1:77" s="6" customFormat="1" ht="18.75">
      <c r="A189" s="118"/>
      <c r="B189" s="99" t="s">
        <v>97</v>
      </c>
      <c r="C189" s="100" t="s">
        <v>31</v>
      </c>
      <c r="D189" s="100" t="s">
        <v>53</v>
      </c>
      <c r="E189" s="101"/>
      <c r="F189" s="100"/>
      <c r="G189" s="102">
        <f>G190+G192+G195</f>
        <v>274994</v>
      </c>
      <c r="H189" s="102">
        <f aca="true" t="shared" si="217" ref="H189:N189">H190+H192+H195</f>
        <v>274994</v>
      </c>
      <c r="I189" s="102">
        <f t="shared" si="217"/>
        <v>0</v>
      </c>
      <c r="J189" s="102">
        <f t="shared" si="217"/>
        <v>94406</v>
      </c>
      <c r="K189" s="102">
        <f t="shared" si="217"/>
        <v>369400</v>
      </c>
      <c r="L189" s="102">
        <f t="shared" si="217"/>
        <v>0</v>
      </c>
      <c r="M189" s="102"/>
      <c r="N189" s="102">
        <f t="shared" si="217"/>
        <v>412530</v>
      </c>
      <c r="O189" s="102">
        <f aca="true" t="shared" si="218" ref="O189:V189">O190+O192+O195</f>
        <v>0</v>
      </c>
      <c r="P189" s="102">
        <f t="shared" si="218"/>
        <v>0</v>
      </c>
      <c r="Q189" s="102">
        <f t="shared" si="218"/>
        <v>412530</v>
      </c>
      <c r="R189" s="102">
        <f t="shared" si="218"/>
        <v>0</v>
      </c>
      <c r="S189" s="102">
        <f t="shared" si="218"/>
        <v>-239355</v>
      </c>
      <c r="T189" s="102">
        <f t="shared" si="218"/>
        <v>173175</v>
      </c>
      <c r="U189" s="102">
        <f t="shared" si="218"/>
        <v>0</v>
      </c>
      <c r="V189" s="102">
        <f t="shared" si="218"/>
        <v>177686</v>
      </c>
      <c r="W189" s="102">
        <f aca="true" t="shared" si="219" ref="W189:AD189">W190+W192+W195</f>
        <v>0</v>
      </c>
      <c r="X189" s="102">
        <f t="shared" si="219"/>
        <v>0</v>
      </c>
      <c r="Y189" s="102">
        <f t="shared" si="219"/>
        <v>173175</v>
      </c>
      <c r="Z189" s="102">
        <f t="shared" si="219"/>
        <v>177686</v>
      </c>
      <c r="AA189" s="102">
        <f t="shared" si="219"/>
        <v>0</v>
      </c>
      <c r="AB189" s="102">
        <f t="shared" si="219"/>
        <v>0</v>
      </c>
      <c r="AC189" s="102">
        <f t="shared" si="219"/>
        <v>173175</v>
      </c>
      <c r="AD189" s="102">
        <f t="shared" si="219"/>
        <v>177686</v>
      </c>
      <c r="AE189" s="102">
        <f>AE190+AE192+AE195</f>
        <v>0</v>
      </c>
      <c r="AF189" s="102"/>
      <c r="AG189" s="102">
        <f>AG190+AG192+AG195</f>
        <v>0</v>
      </c>
      <c r="AH189" s="102">
        <f>AH190+AH192+AH195</f>
        <v>173175</v>
      </c>
      <c r="AI189" s="102"/>
      <c r="AJ189" s="102">
        <f>AJ190+AJ192+AJ195</f>
        <v>177686</v>
      </c>
      <c r="AK189" s="123"/>
      <c r="AL189" s="123"/>
      <c r="AM189" s="102">
        <f aca="true" t="shared" si="220" ref="AM189:AT189">AM190+AM192+AM195</f>
        <v>173175</v>
      </c>
      <c r="AN189" s="102">
        <f t="shared" si="220"/>
        <v>0</v>
      </c>
      <c r="AO189" s="102">
        <f t="shared" si="220"/>
        <v>177686</v>
      </c>
      <c r="AP189" s="102">
        <f t="shared" si="220"/>
        <v>17080</v>
      </c>
      <c r="AQ189" s="102">
        <f t="shared" si="220"/>
        <v>0</v>
      </c>
      <c r="AR189" s="102">
        <f t="shared" si="220"/>
        <v>194766</v>
      </c>
      <c r="AS189" s="102">
        <f t="shared" si="220"/>
        <v>0</v>
      </c>
      <c r="AT189" s="102">
        <f t="shared" si="220"/>
        <v>197255</v>
      </c>
      <c r="AU189" s="119"/>
      <c r="AV189" s="119"/>
      <c r="AW189" s="119"/>
      <c r="AX189" s="102">
        <f>AX190+AX192+AX195</f>
        <v>194766</v>
      </c>
      <c r="AY189" s="102">
        <f>AY190+AY192+AY195</f>
        <v>197255</v>
      </c>
      <c r="AZ189" s="120"/>
      <c r="BA189" s="120"/>
      <c r="BB189" s="102">
        <f aca="true" t="shared" si="221" ref="BB189:BG189">BB190+BB192+BB195</f>
        <v>194766</v>
      </c>
      <c r="BC189" s="102">
        <f t="shared" si="221"/>
        <v>197255</v>
      </c>
      <c r="BD189" s="102">
        <f t="shared" si="221"/>
        <v>0</v>
      </c>
      <c r="BE189" s="102">
        <f t="shared" si="221"/>
        <v>0</v>
      </c>
      <c r="BF189" s="102">
        <f t="shared" si="221"/>
        <v>194766</v>
      </c>
      <c r="BG189" s="102">
        <f t="shared" si="221"/>
        <v>197255</v>
      </c>
      <c r="BH189" s="102">
        <f aca="true" t="shared" si="222" ref="BH189:BO189">BH190+BH192+BH195</f>
        <v>0</v>
      </c>
      <c r="BI189" s="102">
        <f t="shared" si="222"/>
        <v>0</v>
      </c>
      <c r="BJ189" s="102">
        <f t="shared" si="222"/>
        <v>194766</v>
      </c>
      <c r="BK189" s="102">
        <f t="shared" si="222"/>
        <v>197255</v>
      </c>
      <c r="BL189" s="102">
        <f t="shared" si="222"/>
        <v>0</v>
      </c>
      <c r="BM189" s="102">
        <f t="shared" si="222"/>
        <v>0</v>
      </c>
      <c r="BN189" s="102">
        <f t="shared" si="222"/>
        <v>194766</v>
      </c>
      <c r="BO189" s="102">
        <f t="shared" si="222"/>
        <v>197255</v>
      </c>
      <c r="BP189" s="102">
        <f>BP190+BP192+BP195</f>
        <v>0</v>
      </c>
      <c r="BQ189" s="102">
        <f>BQ190+BQ192+BQ195</f>
        <v>0</v>
      </c>
      <c r="BR189" s="102">
        <f>BR190+BR192+BR195</f>
        <v>194766</v>
      </c>
      <c r="BS189" s="102"/>
      <c r="BT189" s="102">
        <f>BT190+BT192+BT195</f>
        <v>197255</v>
      </c>
      <c r="BU189" s="102">
        <f>BU190+BU192+BU195</f>
        <v>0</v>
      </c>
      <c r="BV189" s="102">
        <f>BV190+BV192+BV195</f>
        <v>0</v>
      </c>
      <c r="BW189" s="102">
        <f>BW190+BW192+BW195</f>
        <v>194766</v>
      </c>
      <c r="BX189" s="102"/>
      <c r="BY189" s="102">
        <f>BY190+BY192+BY195</f>
        <v>197255</v>
      </c>
    </row>
    <row r="190" spans="1:77" s="6" customFormat="1" ht="90" customHeight="1" hidden="1">
      <c r="A190" s="118"/>
      <c r="B190" s="105" t="s">
        <v>32</v>
      </c>
      <c r="C190" s="106" t="s">
        <v>31</v>
      </c>
      <c r="D190" s="106" t="s">
        <v>53</v>
      </c>
      <c r="E190" s="136" t="s">
        <v>110</v>
      </c>
      <c r="F190" s="100"/>
      <c r="G190" s="102"/>
      <c r="H190" s="102"/>
      <c r="I190" s="102"/>
      <c r="J190" s="108">
        <f aca="true" t="shared" si="223" ref="J190:AJ190">J191</f>
        <v>9403</v>
      </c>
      <c r="K190" s="108">
        <f t="shared" si="223"/>
        <v>9403</v>
      </c>
      <c r="L190" s="108">
        <f t="shared" si="223"/>
        <v>0</v>
      </c>
      <c r="M190" s="108"/>
      <c r="N190" s="108">
        <f t="shared" si="223"/>
        <v>9073</v>
      </c>
      <c r="O190" s="108">
        <f t="shared" si="223"/>
        <v>0</v>
      </c>
      <c r="P190" s="108">
        <f t="shared" si="223"/>
        <v>0</v>
      </c>
      <c r="Q190" s="108">
        <f t="shared" si="223"/>
        <v>9073</v>
      </c>
      <c r="R190" s="108">
        <f t="shared" si="223"/>
        <v>0</v>
      </c>
      <c r="S190" s="108">
        <f t="shared" si="223"/>
        <v>-9073</v>
      </c>
      <c r="T190" s="108">
        <f t="shared" si="223"/>
        <v>0</v>
      </c>
      <c r="U190" s="108">
        <f t="shared" si="223"/>
        <v>0</v>
      </c>
      <c r="V190" s="108">
        <f t="shared" si="223"/>
        <v>0</v>
      </c>
      <c r="W190" s="108">
        <f t="shared" si="223"/>
        <v>0</v>
      </c>
      <c r="X190" s="108">
        <f t="shared" si="223"/>
        <v>0</v>
      </c>
      <c r="Y190" s="108">
        <f t="shared" si="223"/>
        <v>0</v>
      </c>
      <c r="Z190" s="108">
        <f t="shared" si="223"/>
        <v>0</v>
      </c>
      <c r="AA190" s="108">
        <f t="shared" si="223"/>
        <v>0</v>
      </c>
      <c r="AB190" s="108">
        <f t="shared" si="223"/>
        <v>0</v>
      </c>
      <c r="AC190" s="108">
        <f t="shared" si="223"/>
        <v>0</v>
      </c>
      <c r="AD190" s="108">
        <f t="shared" si="223"/>
        <v>0</v>
      </c>
      <c r="AE190" s="108">
        <f t="shared" si="223"/>
        <v>0</v>
      </c>
      <c r="AF190" s="108"/>
      <c r="AG190" s="108">
        <f t="shared" si="223"/>
        <v>0</v>
      </c>
      <c r="AH190" s="108">
        <f t="shared" si="223"/>
        <v>0</v>
      </c>
      <c r="AI190" s="108"/>
      <c r="AJ190" s="108">
        <f t="shared" si="223"/>
        <v>0</v>
      </c>
      <c r="AK190" s="123"/>
      <c r="AL190" s="123"/>
      <c r="AM190" s="123"/>
      <c r="AN190" s="123"/>
      <c r="AO190" s="123"/>
      <c r="AP190" s="174"/>
      <c r="AQ190" s="174"/>
      <c r="AR190" s="174"/>
      <c r="AS190" s="174"/>
      <c r="AT190" s="174"/>
      <c r="AU190" s="119"/>
      <c r="AV190" s="119"/>
      <c r="AW190" s="119"/>
      <c r="AX190" s="174"/>
      <c r="AY190" s="174"/>
      <c r="AZ190" s="120"/>
      <c r="BA190" s="120"/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4"/>
      <c r="BQ190" s="174"/>
      <c r="BR190" s="174"/>
      <c r="BS190" s="174"/>
      <c r="BT190" s="174"/>
      <c r="BU190" s="174"/>
      <c r="BV190" s="174"/>
      <c r="BW190" s="174"/>
      <c r="BX190" s="174"/>
      <c r="BY190" s="174"/>
    </row>
    <row r="191" spans="1:77" s="6" customFormat="1" ht="33.75" hidden="1">
      <c r="A191" s="118"/>
      <c r="B191" s="105" t="s">
        <v>219</v>
      </c>
      <c r="C191" s="106" t="s">
        <v>31</v>
      </c>
      <c r="D191" s="106" t="s">
        <v>53</v>
      </c>
      <c r="E191" s="136" t="s">
        <v>110</v>
      </c>
      <c r="F191" s="106" t="s">
        <v>220</v>
      </c>
      <c r="G191" s="108"/>
      <c r="H191" s="108"/>
      <c r="I191" s="108"/>
      <c r="J191" s="112">
        <f>K191-G191</f>
        <v>9403</v>
      </c>
      <c r="K191" s="108">
        <v>9403</v>
      </c>
      <c r="L191" s="108"/>
      <c r="M191" s="108"/>
      <c r="N191" s="108">
        <v>9073</v>
      </c>
      <c r="O191" s="117"/>
      <c r="P191" s="112"/>
      <c r="Q191" s="112">
        <f>P191+N191</f>
        <v>9073</v>
      </c>
      <c r="R191" s="112">
        <f>O191</f>
        <v>0</v>
      </c>
      <c r="S191" s="112">
        <f>T191-Q191</f>
        <v>-9073</v>
      </c>
      <c r="T191" s="112"/>
      <c r="U191" s="112">
        <f>R191</f>
        <v>0</v>
      </c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23"/>
      <c r="AL191" s="123"/>
      <c r="AM191" s="123"/>
      <c r="AN191" s="123"/>
      <c r="AO191" s="123"/>
      <c r="AP191" s="133"/>
      <c r="AQ191" s="133"/>
      <c r="AR191" s="133"/>
      <c r="AS191" s="133"/>
      <c r="AT191" s="133"/>
      <c r="AU191" s="119"/>
      <c r="AV191" s="119"/>
      <c r="AW191" s="119"/>
      <c r="AX191" s="133"/>
      <c r="AY191" s="133"/>
      <c r="AZ191" s="120"/>
      <c r="BA191" s="120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</row>
    <row r="192" spans="1:77" ht="24.75" customHeight="1">
      <c r="A192" s="129"/>
      <c r="B192" s="105" t="s">
        <v>98</v>
      </c>
      <c r="C192" s="106" t="s">
        <v>31</v>
      </c>
      <c r="D192" s="106" t="s">
        <v>53</v>
      </c>
      <c r="E192" s="111" t="s">
        <v>160</v>
      </c>
      <c r="F192" s="106"/>
      <c r="G192" s="108">
        <f aca="true" t="shared" si="224" ref="G192:W193">G193</f>
        <v>1968</v>
      </c>
      <c r="H192" s="108">
        <f t="shared" si="224"/>
        <v>1968</v>
      </c>
      <c r="I192" s="108">
        <f t="shared" si="224"/>
        <v>0</v>
      </c>
      <c r="J192" s="108">
        <f t="shared" si="224"/>
        <v>225</v>
      </c>
      <c r="K192" s="108">
        <f t="shared" si="224"/>
        <v>2193</v>
      </c>
      <c r="L192" s="108">
        <f t="shared" si="224"/>
        <v>0</v>
      </c>
      <c r="M192" s="108"/>
      <c r="N192" s="108">
        <f t="shared" si="224"/>
        <v>2530</v>
      </c>
      <c r="O192" s="108">
        <f t="shared" si="224"/>
        <v>0</v>
      </c>
      <c r="P192" s="108">
        <f t="shared" si="224"/>
        <v>0</v>
      </c>
      <c r="Q192" s="108">
        <f t="shared" si="224"/>
        <v>2530</v>
      </c>
      <c r="R192" s="108">
        <f t="shared" si="224"/>
        <v>0</v>
      </c>
      <c r="S192" s="108">
        <f t="shared" si="224"/>
        <v>-2530</v>
      </c>
      <c r="T192" s="108">
        <f t="shared" si="224"/>
        <v>0</v>
      </c>
      <c r="U192" s="108">
        <f t="shared" si="224"/>
        <v>0</v>
      </c>
      <c r="V192" s="108">
        <f t="shared" si="224"/>
        <v>0</v>
      </c>
      <c r="W192" s="108">
        <f t="shared" si="224"/>
        <v>0</v>
      </c>
      <c r="X192" s="108">
        <f aca="true" t="shared" si="225" ref="W192:AJ193">X193</f>
        <v>0</v>
      </c>
      <c r="Y192" s="108">
        <f t="shared" si="225"/>
        <v>0</v>
      </c>
      <c r="Z192" s="108">
        <f t="shared" si="225"/>
        <v>0</v>
      </c>
      <c r="AA192" s="108">
        <f t="shared" si="225"/>
        <v>0</v>
      </c>
      <c r="AB192" s="108">
        <f t="shared" si="225"/>
        <v>0</v>
      </c>
      <c r="AC192" s="108">
        <f t="shared" si="225"/>
        <v>0</v>
      </c>
      <c r="AD192" s="108">
        <f t="shared" si="225"/>
        <v>0</v>
      </c>
      <c r="AE192" s="108">
        <f t="shared" si="225"/>
        <v>0</v>
      </c>
      <c r="AF192" s="108"/>
      <c r="AG192" s="108">
        <f t="shared" si="225"/>
        <v>0</v>
      </c>
      <c r="AH192" s="108">
        <f t="shared" si="225"/>
        <v>0</v>
      </c>
      <c r="AI192" s="108"/>
      <c r="AJ192" s="108">
        <f t="shared" si="225"/>
        <v>0</v>
      </c>
      <c r="AK192" s="113"/>
      <c r="AL192" s="113"/>
      <c r="AM192" s="113"/>
      <c r="AN192" s="113"/>
      <c r="AO192" s="113"/>
      <c r="AP192" s="112">
        <f>AP193</f>
        <v>2543</v>
      </c>
      <c r="AQ192" s="112">
        <f aca="true" t="shared" si="226" ref="AQ192:AT193">AQ193</f>
        <v>0</v>
      </c>
      <c r="AR192" s="112">
        <f t="shared" si="226"/>
        <v>2543</v>
      </c>
      <c r="AS192" s="112">
        <f t="shared" si="226"/>
        <v>0</v>
      </c>
      <c r="AT192" s="112">
        <f t="shared" si="226"/>
        <v>2543</v>
      </c>
      <c r="AU192" s="96"/>
      <c r="AV192" s="96"/>
      <c r="AW192" s="96"/>
      <c r="AX192" s="112">
        <f>AX193</f>
        <v>2543</v>
      </c>
      <c r="AY192" s="112">
        <f>AY193</f>
        <v>2543</v>
      </c>
      <c r="AZ192" s="97"/>
      <c r="BA192" s="97"/>
      <c r="BB192" s="112">
        <f>BB193</f>
        <v>2543</v>
      </c>
      <c r="BC192" s="112">
        <f>BC193</f>
        <v>2543</v>
      </c>
      <c r="BD192" s="112">
        <f aca="true" t="shared" si="227" ref="BD192:BW193">BD193</f>
        <v>0</v>
      </c>
      <c r="BE192" s="112">
        <f t="shared" si="227"/>
        <v>0</v>
      </c>
      <c r="BF192" s="112">
        <f t="shared" si="227"/>
        <v>2543</v>
      </c>
      <c r="BG192" s="112">
        <f t="shared" si="227"/>
        <v>2543</v>
      </c>
      <c r="BH192" s="112">
        <f t="shared" si="227"/>
        <v>0</v>
      </c>
      <c r="BI192" s="112">
        <f t="shared" si="227"/>
        <v>0</v>
      </c>
      <c r="BJ192" s="112">
        <f t="shared" si="227"/>
        <v>2543</v>
      </c>
      <c r="BK192" s="112">
        <f t="shared" si="227"/>
        <v>2543</v>
      </c>
      <c r="BL192" s="112">
        <f t="shared" si="227"/>
        <v>0</v>
      </c>
      <c r="BM192" s="112">
        <f t="shared" si="227"/>
        <v>0</v>
      </c>
      <c r="BN192" s="112">
        <f t="shared" si="227"/>
        <v>2543</v>
      </c>
      <c r="BO192" s="112">
        <f t="shared" si="227"/>
        <v>2543</v>
      </c>
      <c r="BP192" s="112">
        <f t="shared" si="227"/>
        <v>0</v>
      </c>
      <c r="BQ192" s="112">
        <f t="shared" si="227"/>
        <v>0</v>
      </c>
      <c r="BR192" s="112">
        <f t="shared" si="227"/>
        <v>2543</v>
      </c>
      <c r="BS192" s="112"/>
      <c r="BT192" s="112">
        <f t="shared" si="227"/>
        <v>2543</v>
      </c>
      <c r="BU192" s="112">
        <f t="shared" si="227"/>
        <v>0</v>
      </c>
      <c r="BV192" s="112">
        <f>BV193</f>
        <v>0</v>
      </c>
      <c r="BW192" s="112">
        <f t="shared" si="227"/>
        <v>2543</v>
      </c>
      <c r="BX192" s="112"/>
      <c r="BY192" s="112">
        <f aca="true" t="shared" si="228" ref="BW192:BY193">BY193</f>
        <v>2543</v>
      </c>
    </row>
    <row r="193" spans="1:77" ht="147" customHeight="1">
      <c r="A193" s="129"/>
      <c r="B193" s="153" t="s">
        <v>375</v>
      </c>
      <c r="C193" s="106" t="s">
        <v>31</v>
      </c>
      <c r="D193" s="106" t="s">
        <v>53</v>
      </c>
      <c r="E193" s="111" t="s">
        <v>181</v>
      </c>
      <c r="F193" s="106"/>
      <c r="G193" s="108">
        <f t="shared" si="224"/>
        <v>1968</v>
      </c>
      <c r="H193" s="108">
        <f t="shared" si="224"/>
        <v>1968</v>
      </c>
      <c r="I193" s="108">
        <f t="shared" si="224"/>
        <v>0</v>
      </c>
      <c r="J193" s="108">
        <f t="shared" si="224"/>
        <v>225</v>
      </c>
      <c r="K193" s="108">
        <f t="shared" si="224"/>
        <v>2193</v>
      </c>
      <c r="L193" s="108">
        <f t="shared" si="224"/>
        <v>0</v>
      </c>
      <c r="M193" s="108"/>
      <c r="N193" s="108">
        <f t="shared" si="224"/>
        <v>2530</v>
      </c>
      <c r="O193" s="108">
        <f t="shared" si="224"/>
        <v>0</v>
      </c>
      <c r="P193" s="108">
        <f t="shared" si="224"/>
        <v>0</v>
      </c>
      <c r="Q193" s="108">
        <f t="shared" si="224"/>
        <v>2530</v>
      </c>
      <c r="R193" s="108">
        <f t="shared" si="224"/>
        <v>0</v>
      </c>
      <c r="S193" s="112">
        <f>S194</f>
        <v>-2530</v>
      </c>
      <c r="T193" s="108">
        <f t="shared" si="224"/>
        <v>0</v>
      </c>
      <c r="U193" s="108">
        <f t="shared" si="224"/>
        <v>0</v>
      </c>
      <c r="V193" s="108">
        <f t="shared" si="224"/>
        <v>0</v>
      </c>
      <c r="W193" s="108">
        <f t="shared" si="225"/>
        <v>0</v>
      </c>
      <c r="X193" s="108">
        <f t="shared" si="225"/>
        <v>0</v>
      </c>
      <c r="Y193" s="108">
        <f t="shared" si="225"/>
        <v>0</v>
      </c>
      <c r="Z193" s="108">
        <f t="shared" si="225"/>
        <v>0</v>
      </c>
      <c r="AA193" s="108">
        <f t="shared" si="225"/>
        <v>0</v>
      </c>
      <c r="AB193" s="108">
        <f t="shared" si="225"/>
        <v>0</v>
      </c>
      <c r="AC193" s="108">
        <f t="shared" si="225"/>
        <v>0</v>
      </c>
      <c r="AD193" s="108">
        <f t="shared" si="225"/>
        <v>0</v>
      </c>
      <c r="AE193" s="108">
        <f t="shared" si="225"/>
        <v>0</v>
      </c>
      <c r="AF193" s="108"/>
      <c r="AG193" s="108">
        <f t="shared" si="225"/>
        <v>0</v>
      </c>
      <c r="AH193" s="108">
        <f t="shared" si="225"/>
        <v>0</v>
      </c>
      <c r="AI193" s="108"/>
      <c r="AJ193" s="108">
        <f t="shared" si="225"/>
        <v>0</v>
      </c>
      <c r="AK193" s="113"/>
      <c r="AL193" s="113"/>
      <c r="AM193" s="113"/>
      <c r="AN193" s="113"/>
      <c r="AO193" s="113"/>
      <c r="AP193" s="112">
        <f>AP194</f>
        <v>2543</v>
      </c>
      <c r="AQ193" s="112">
        <f t="shared" si="226"/>
        <v>0</v>
      </c>
      <c r="AR193" s="112">
        <f t="shared" si="226"/>
        <v>2543</v>
      </c>
      <c r="AS193" s="112">
        <f t="shared" si="226"/>
        <v>0</v>
      </c>
      <c r="AT193" s="112">
        <f t="shared" si="226"/>
        <v>2543</v>
      </c>
      <c r="AU193" s="96"/>
      <c r="AV193" s="96"/>
      <c r="AW193" s="96"/>
      <c r="AX193" s="112">
        <f>AX194</f>
        <v>2543</v>
      </c>
      <c r="AY193" s="112">
        <f>AY194</f>
        <v>2543</v>
      </c>
      <c r="AZ193" s="97"/>
      <c r="BA193" s="97"/>
      <c r="BB193" s="112">
        <f>BB194</f>
        <v>2543</v>
      </c>
      <c r="BC193" s="112">
        <f>BC194</f>
        <v>2543</v>
      </c>
      <c r="BD193" s="112">
        <f t="shared" si="227"/>
        <v>0</v>
      </c>
      <c r="BE193" s="112">
        <f t="shared" si="227"/>
        <v>0</v>
      </c>
      <c r="BF193" s="112">
        <f t="shared" si="227"/>
        <v>2543</v>
      </c>
      <c r="BG193" s="112">
        <f t="shared" si="227"/>
        <v>2543</v>
      </c>
      <c r="BH193" s="112">
        <f t="shared" si="227"/>
        <v>0</v>
      </c>
      <c r="BI193" s="112">
        <f t="shared" si="227"/>
        <v>0</v>
      </c>
      <c r="BJ193" s="112">
        <f t="shared" si="227"/>
        <v>2543</v>
      </c>
      <c r="BK193" s="112">
        <f t="shared" si="227"/>
        <v>2543</v>
      </c>
      <c r="BL193" s="112">
        <f t="shared" si="227"/>
        <v>0</v>
      </c>
      <c r="BM193" s="112">
        <f t="shared" si="227"/>
        <v>0</v>
      </c>
      <c r="BN193" s="112">
        <f t="shared" si="227"/>
        <v>2543</v>
      </c>
      <c r="BO193" s="112">
        <f t="shared" si="227"/>
        <v>2543</v>
      </c>
      <c r="BP193" s="112">
        <f t="shared" si="227"/>
        <v>0</v>
      </c>
      <c r="BQ193" s="112">
        <f t="shared" si="227"/>
        <v>0</v>
      </c>
      <c r="BR193" s="112">
        <f t="shared" si="227"/>
        <v>2543</v>
      </c>
      <c r="BS193" s="112"/>
      <c r="BT193" s="112">
        <f t="shared" si="227"/>
        <v>2543</v>
      </c>
      <c r="BU193" s="112">
        <f>BU194</f>
        <v>0</v>
      </c>
      <c r="BV193" s="112">
        <f>BV194</f>
        <v>0</v>
      </c>
      <c r="BW193" s="112">
        <f t="shared" si="228"/>
        <v>2543</v>
      </c>
      <c r="BX193" s="112"/>
      <c r="BY193" s="112">
        <f t="shared" si="228"/>
        <v>2543</v>
      </c>
    </row>
    <row r="194" spans="1:77" ht="111.75" customHeight="1">
      <c r="A194" s="129"/>
      <c r="B194" s="137" t="s">
        <v>228</v>
      </c>
      <c r="C194" s="106" t="s">
        <v>31</v>
      </c>
      <c r="D194" s="106" t="s">
        <v>53</v>
      </c>
      <c r="E194" s="111" t="s">
        <v>181</v>
      </c>
      <c r="F194" s="106" t="s">
        <v>50</v>
      </c>
      <c r="G194" s="108">
        <f>H194</f>
        <v>1968</v>
      </c>
      <c r="H194" s="108">
        <v>1968</v>
      </c>
      <c r="I194" s="108">
        <v>0</v>
      </c>
      <c r="J194" s="112">
        <f>K194-G194</f>
        <v>225</v>
      </c>
      <c r="K194" s="112">
        <v>2193</v>
      </c>
      <c r="L194" s="112"/>
      <c r="M194" s="112"/>
      <c r="N194" s="108">
        <v>2530</v>
      </c>
      <c r="O194" s="109"/>
      <c r="P194" s="112"/>
      <c r="Q194" s="112">
        <f>P194+N194</f>
        <v>2530</v>
      </c>
      <c r="R194" s="112">
        <f>O194</f>
        <v>0</v>
      </c>
      <c r="S194" s="112">
        <f>T194-Q194</f>
        <v>-2530</v>
      </c>
      <c r="T194" s="112"/>
      <c r="U194" s="112">
        <f>R194</f>
        <v>0</v>
      </c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3"/>
      <c r="AL194" s="113"/>
      <c r="AM194" s="113"/>
      <c r="AN194" s="113"/>
      <c r="AO194" s="113"/>
      <c r="AP194" s="112">
        <f>AR194-AO194</f>
        <v>2543</v>
      </c>
      <c r="AQ194" s="112"/>
      <c r="AR194" s="112">
        <v>2543</v>
      </c>
      <c r="AS194" s="112"/>
      <c r="AT194" s="112">
        <v>2543</v>
      </c>
      <c r="AU194" s="96"/>
      <c r="AV194" s="96"/>
      <c r="AW194" s="96"/>
      <c r="AX194" s="112">
        <v>2543</v>
      </c>
      <c r="AY194" s="112">
        <v>2543</v>
      </c>
      <c r="AZ194" s="97"/>
      <c r="BA194" s="97"/>
      <c r="BB194" s="112">
        <v>2543</v>
      </c>
      <c r="BC194" s="112">
        <v>2543</v>
      </c>
      <c r="BD194" s="114"/>
      <c r="BE194" s="115"/>
      <c r="BF194" s="112">
        <f>BD194+BB194</f>
        <v>2543</v>
      </c>
      <c r="BG194" s="112">
        <f>BE194+BC194</f>
        <v>2543</v>
      </c>
      <c r="BH194" s="114"/>
      <c r="BI194" s="115"/>
      <c r="BJ194" s="112">
        <f>BH194+BF194</f>
        <v>2543</v>
      </c>
      <c r="BK194" s="112">
        <f>BI194+BG194</f>
        <v>2543</v>
      </c>
      <c r="BL194" s="114"/>
      <c r="BM194" s="115"/>
      <c r="BN194" s="112">
        <f>BL194+BJ194</f>
        <v>2543</v>
      </c>
      <c r="BO194" s="112">
        <f>BM194+BK194</f>
        <v>2543</v>
      </c>
      <c r="BP194" s="116"/>
      <c r="BQ194" s="116"/>
      <c r="BR194" s="108">
        <f>BN194+BP194</f>
        <v>2543</v>
      </c>
      <c r="BS194" s="108"/>
      <c r="BT194" s="108">
        <f>BO194+BQ194</f>
        <v>2543</v>
      </c>
      <c r="BU194" s="116"/>
      <c r="BV194" s="116"/>
      <c r="BW194" s="108">
        <f>BR194+BU194</f>
        <v>2543</v>
      </c>
      <c r="BX194" s="108"/>
      <c r="BY194" s="108">
        <f>BT194+BV194</f>
        <v>2543</v>
      </c>
    </row>
    <row r="195" spans="1:77" ht="16.5">
      <c r="A195" s="129"/>
      <c r="B195" s="105" t="s">
        <v>100</v>
      </c>
      <c r="C195" s="106" t="s">
        <v>31</v>
      </c>
      <c r="D195" s="106" t="s">
        <v>53</v>
      </c>
      <c r="E195" s="111" t="s">
        <v>99</v>
      </c>
      <c r="F195" s="106"/>
      <c r="G195" s="108">
        <f aca="true" t="shared" si="229" ref="G195:N195">G197+G199+G201</f>
        <v>273026</v>
      </c>
      <c r="H195" s="108">
        <f t="shared" si="229"/>
        <v>273026</v>
      </c>
      <c r="I195" s="108">
        <f t="shared" si="229"/>
        <v>0</v>
      </c>
      <c r="J195" s="108">
        <f t="shared" si="229"/>
        <v>84778</v>
      </c>
      <c r="K195" s="108">
        <f t="shared" si="229"/>
        <v>357804</v>
      </c>
      <c r="L195" s="108">
        <f t="shared" si="229"/>
        <v>0</v>
      </c>
      <c r="M195" s="108"/>
      <c r="N195" s="108">
        <f t="shared" si="229"/>
        <v>400927</v>
      </c>
      <c r="O195" s="108">
        <f>O197+O199+O201</f>
        <v>0</v>
      </c>
      <c r="P195" s="108">
        <f>P197+P199+P201</f>
        <v>0</v>
      </c>
      <c r="Q195" s="108">
        <f>Q197+Q199+Q201</f>
        <v>400927</v>
      </c>
      <c r="R195" s="108">
        <f>R197+R199+R201</f>
        <v>0</v>
      </c>
      <c r="S195" s="108">
        <f aca="true" t="shared" si="230" ref="S195:Z195">S197+S199+S201+S196</f>
        <v>-227752</v>
      </c>
      <c r="T195" s="108">
        <f t="shared" si="230"/>
        <v>173175</v>
      </c>
      <c r="U195" s="108">
        <f t="shared" si="230"/>
        <v>0</v>
      </c>
      <c r="V195" s="108">
        <f t="shared" si="230"/>
        <v>177686</v>
      </c>
      <c r="W195" s="108">
        <f t="shared" si="230"/>
        <v>0</v>
      </c>
      <c r="X195" s="108">
        <f t="shared" si="230"/>
        <v>0</v>
      </c>
      <c r="Y195" s="108">
        <f t="shared" si="230"/>
        <v>173175</v>
      </c>
      <c r="Z195" s="108">
        <f t="shared" si="230"/>
        <v>177686</v>
      </c>
      <c r="AA195" s="108">
        <f aca="true" t="shared" si="231" ref="AA195:AO195">AA197+AA199+AA201+AA196</f>
        <v>0</v>
      </c>
      <c r="AB195" s="108">
        <f t="shared" si="231"/>
        <v>0</v>
      </c>
      <c r="AC195" s="108">
        <f t="shared" si="231"/>
        <v>173175</v>
      </c>
      <c r="AD195" s="108">
        <f t="shared" si="231"/>
        <v>177686</v>
      </c>
      <c r="AE195" s="108">
        <f t="shared" si="231"/>
        <v>0</v>
      </c>
      <c r="AF195" s="108"/>
      <c r="AG195" s="108">
        <f t="shared" si="231"/>
        <v>0</v>
      </c>
      <c r="AH195" s="108">
        <f t="shared" si="231"/>
        <v>173175</v>
      </c>
      <c r="AI195" s="108"/>
      <c r="AJ195" s="108">
        <f t="shared" si="231"/>
        <v>177686</v>
      </c>
      <c r="AK195" s="113"/>
      <c r="AL195" s="113"/>
      <c r="AM195" s="108">
        <f t="shared" si="231"/>
        <v>173175</v>
      </c>
      <c r="AN195" s="108">
        <f t="shared" si="231"/>
        <v>0</v>
      </c>
      <c r="AO195" s="108">
        <f t="shared" si="231"/>
        <v>177686</v>
      </c>
      <c r="AP195" s="108">
        <f>AP197+AP199+AP201+AP196</f>
        <v>14537</v>
      </c>
      <c r="AQ195" s="108">
        <f>AQ197+AQ199+AQ201+AQ196</f>
        <v>0</v>
      </c>
      <c r="AR195" s="108">
        <f>AR197+AR199+AR201+AR196</f>
        <v>192223</v>
      </c>
      <c r="AS195" s="108">
        <f>AS197+AS199+AS201+AS196</f>
        <v>0</v>
      </c>
      <c r="AT195" s="108">
        <f>AT197+AT199+AT201+AT196</f>
        <v>194712</v>
      </c>
      <c r="AU195" s="96"/>
      <c r="AV195" s="96"/>
      <c r="AW195" s="96"/>
      <c r="AX195" s="108">
        <f>AX197+AX199+AX201+AX196</f>
        <v>192223</v>
      </c>
      <c r="AY195" s="108">
        <f>AY197+AY199+AY201+AY196</f>
        <v>194712</v>
      </c>
      <c r="AZ195" s="97"/>
      <c r="BA195" s="97"/>
      <c r="BB195" s="108">
        <f aca="true" t="shared" si="232" ref="BB195:BG195">BB197+BB199+BB201+BB196</f>
        <v>192223</v>
      </c>
      <c r="BC195" s="108">
        <f t="shared" si="232"/>
        <v>194712</v>
      </c>
      <c r="BD195" s="108">
        <f t="shared" si="232"/>
        <v>0</v>
      </c>
      <c r="BE195" s="108">
        <f t="shared" si="232"/>
        <v>0</v>
      </c>
      <c r="BF195" s="108">
        <f t="shared" si="232"/>
        <v>192223</v>
      </c>
      <c r="BG195" s="108">
        <f t="shared" si="232"/>
        <v>194712</v>
      </c>
      <c r="BH195" s="108">
        <f aca="true" t="shared" si="233" ref="BH195:BM195">BH197+BH199+BH201+BH196</f>
        <v>0</v>
      </c>
      <c r="BI195" s="108">
        <f t="shared" si="233"/>
        <v>0</v>
      </c>
      <c r="BJ195" s="108">
        <f t="shared" si="233"/>
        <v>192223</v>
      </c>
      <c r="BK195" s="108">
        <f t="shared" si="233"/>
        <v>194712</v>
      </c>
      <c r="BL195" s="108">
        <f t="shared" si="233"/>
        <v>0</v>
      </c>
      <c r="BM195" s="108">
        <f t="shared" si="233"/>
        <v>0</v>
      </c>
      <c r="BN195" s="108">
        <f aca="true" t="shared" si="234" ref="BN195:BT195">BN197+BN199+BN201+BN196+BN210</f>
        <v>192223</v>
      </c>
      <c r="BO195" s="108">
        <f t="shared" si="234"/>
        <v>194712</v>
      </c>
      <c r="BP195" s="108">
        <f t="shared" si="234"/>
        <v>0</v>
      </c>
      <c r="BQ195" s="108">
        <f t="shared" si="234"/>
        <v>0</v>
      </c>
      <c r="BR195" s="108">
        <f t="shared" si="234"/>
        <v>192223</v>
      </c>
      <c r="BS195" s="108"/>
      <c r="BT195" s="108">
        <f t="shared" si="234"/>
        <v>194712</v>
      </c>
      <c r="BU195" s="108">
        <f>BU197+BU199+BU201+BU196+BU210</f>
        <v>0</v>
      </c>
      <c r="BV195" s="108">
        <f>BV197+BV199+BV201+BV196+BV210</f>
        <v>0</v>
      </c>
      <c r="BW195" s="108">
        <f>BW197+BW199+BW201+BW196+BW210</f>
        <v>192223</v>
      </c>
      <c r="BX195" s="108"/>
      <c r="BY195" s="108">
        <f>BY197+BY199+BY201+BY196+BY210</f>
        <v>194712</v>
      </c>
    </row>
    <row r="196" spans="1:77" ht="110.25" customHeight="1" hidden="1">
      <c r="A196" s="129"/>
      <c r="B196" s="137" t="s">
        <v>228</v>
      </c>
      <c r="C196" s="106" t="s">
        <v>31</v>
      </c>
      <c r="D196" s="106" t="s">
        <v>53</v>
      </c>
      <c r="E196" s="111" t="s">
        <v>240</v>
      </c>
      <c r="F196" s="106" t="s">
        <v>50</v>
      </c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12">
        <f>T196-Q196</f>
        <v>0</v>
      </c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13"/>
      <c r="AL196" s="113"/>
      <c r="AM196" s="126"/>
      <c r="AN196" s="126"/>
      <c r="AO196" s="126"/>
      <c r="AP196" s="112"/>
      <c r="AQ196" s="112"/>
      <c r="AR196" s="112"/>
      <c r="AS196" s="112"/>
      <c r="AT196" s="112"/>
      <c r="AU196" s="96"/>
      <c r="AV196" s="96"/>
      <c r="AW196" s="96"/>
      <c r="AX196" s="112"/>
      <c r="AY196" s="112"/>
      <c r="AZ196" s="97"/>
      <c r="BA196" s="97"/>
      <c r="BB196" s="112"/>
      <c r="BC196" s="112"/>
      <c r="BD196" s="112"/>
      <c r="BE196" s="112"/>
      <c r="BF196" s="112"/>
      <c r="BG196" s="112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2"/>
      <c r="BV196" s="112"/>
      <c r="BW196" s="112"/>
      <c r="BX196" s="112"/>
      <c r="BY196" s="112"/>
    </row>
    <row r="197" spans="1:77" ht="104.25" customHeight="1">
      <c r="A197" s="129"/>
      <c r="B197" s="153" t="s">
        <v>391</v>
      </c>
      <c r="C197" s="106" t="s">
        <v>31</v>
      </c>
      <c r="D197" s="106" t="s">
        <v>53</v>
      </c>
      <c r="E197" s="111" t="s">
        <v>182</v>
      </c>
      <c r="F197" s="106"/>
      <c r="G197" s="108">
        <f>H197+I197</f>
        <v>133494</v>
      </c>
      <c r="H197" s="108">
        <f aca="true" t="shared" si="235" ref="H197:AT197">H198</f>
        <v>133494</v>
      </c>
      <c r="I197" s="108">
        <f t="shared" si="235"/>
        <v>0</v>
      </c>
      <c r="J197" s="108">
        <f t="shared" si="235"/>
        <v>-45904</v>
      </c>
      <c r="K197" s="108">
        <f t="shared" si="235"/>
        <v>87590</v>
      </c>
      <c r="L197" s="108">
        <f t="shared" si="235"/>
        <v>0</v>
      </c>
      <c r="M197" s="108"/>
      <c r="N197" s="108">
        <f t="shared" si="235"/>
        <v>93809</v>
      </c>
      <c r="O197" s="108">
        <f t="shared" si="235"/>
        <v>0</v>
      </c>
      <c r="P197" s="108">
        <f t="shared" si="235"/>
        <v>0</v>
      </c>
      <c r="Q197" s="108">
        <f t="shared" si="235"/>
        <v>93809</v>
      </c>
      <c r="R197" s="108">
        <f t="shared" si="235"/>
        <v>0</v>
      </c>
      <c r="S197" s="112">
        <f>S198</f>
        <v>-22965</v>
      </c>
      <c r="T197" s="108">
        <f t="shared" si="235"/>
        <v>70844</v>
      </c>
      <c r="U197" s="108">
        <f t="shared" si="235"/>
        <v>0</v>
      </c>
      <c r="V197" s="108">
        <f t="shared" si="235"/>
        <v>75355</v>
      </c>
      <c r="W197" s="108">
        <f t="shared" si="235"/>
        <v>0</v>
      </c>
      <c r="X197" s="108">
        <f t="shared" si="235"/>
        <v>0</v>
      </c>
      <c r="Y197" s="108">
        <f t="shared" si="235"/>
        <v>70844</v>
      </c>
      <c r="Z197" s="108">
        <f t="shared" si="235"/>
        <v>75355</v>
      </c>
      <c r="AA197" s="108">
        <f t="shared" si="235"/>
        <v>0</v>
      </c>
      <c r="AB197" s="108">
        <f t="shared" si="235"/>
        <v>0</v>
      </c>
      <c r="AC197" s="108">
        <f t="shared" si="235"/>
        <v>70844</v>
      </c>
      <c r="AD197" s="108">
        <f t="shared" si="235"/>
        <v>75355</v>
      </c>
      <c r="AE197" s="108">
        <f t="shared" si="235"/>
        <v>0</v>
      </c>
      <c r="AF197" s="108"/>
      <c r="AG197" s="108">
        <f t="shared" si="235"/>
        <v>0</v>
      </c>
      <c r="AH197" s="108">
        <f t="shared" si="235"/>
        <v>70844</v>
      </c>
      <c r="AI197" s="108"/>
      <c r="AJ197" s="108">
        <f t="shared" si="235"/>
        <v>75355</v>
      </c>
      <c r="AK197" s="108">
        <f t="shared" si="235"/>
        <v>0</v>
      </c>
      <c r="AL197" s="108">
        <f t="shared" si="235"/>
        <v>0</v>
      </c>
      <c r="AM197" s="108">
        <f t="shared" si="235"/>
        <v>70844</v>
      </c>
      <c r="AN197" s="108">
        <f t="shared" si="235"/>
        <v>0</v>
      </c>
      <c r="AO197" s="108">
        <f t="shared" si="235"/>
        <v>75355</v>
      </c>
      <c r="AP197" s="108">
        <f t="shared" si="235"/>
        <v>-30458</v>
      </c>
      <c r="AQ197" s="108">
        <f t="shared" si="235"/>
        <v>0</v>
      </c>
      <c r="AR197" s="108">
        <f t="shared" si="235"/>
        <v>44897</v>
      </c>
      <c r="AS197" s="108">
        <f t="shared" si="235"/>
        <v>0</v>
      </c>
      <c r="AT197" s="108">
        <f t="shared" si="235"/>
        <v>44897</v>
      </c>
      <c r="AU197" s="96"/>
      <c r="AV197" s="96"/>
      <c r="AW197" s="96"/>
      <c r="AX197" s="108">
        <f>AX198</f>
        <v>44897</v>
      </c>
      <c r="AY197" s="108">
        <f>AY198</f>
        <v>44897</v>
      </c>
      <c r="AZ197" s="97"/>
      <c r="BA197" s="97"/>
      <c r="BB197" s="108">
        <f aca="true" t="shared" si="236" ref="BB197:BY197">BB198</f>
        <v>44897</v>
      </c>
      <c r="BC197" s="108">
        <f t="shared" si="236"/>
        <v>44897</v>
      </c>
      <c r="BD197" s="108">
        <f t="shared" si="236"/>
        <v>0</v>
      </c>
      <c r="BE197" s="108">
        <f t="shared" si="236"/>
        <v>0</v>
      </c>
      <c r="BF197" s="108">
        <f t="shared" si="236"/>
        <v>44897</v>
      </c>
      <c r="BG197" s="108">
        <f t="shared" si="236"/>
        <v>44897</v>
      </c>
      <c r="BH197" s="108">
        <f t="shared" si="236"/>
        <v>0</v>
      </c>
      <c r="BI197" s="108">
        <f t="shared" si="236"/>
        <v>0</v>
      </c>
      <c r="BJ197" s="108">
        <f t="shared" si="236"/>
        <v>44897</v>
      </c>
      <c r="BK197" s="108">
        <f t="shared" si="236"/>
        <v>44897</v>
      </c>
      <c r="BL197" s="108">
        <f t="shared" si="236"/>
        <v>0</v>
      </c>
      <c r="BM197" s="108">
        <f t="shared" si="236"/>
        <v>0</v>
      </c>
      <c r="BN197" s="108">
        <f t="shared" si="236"/>
        <v>44897</v>
      </c>
      <c r="BO197" s="108">
        <f t="shared" si="236"/>
        <v>44897</v>
      </c>
      <c r="BP197" s="108">
        <f t="shared" si="236"/>
        <v>-20520</v>
      </c>
      <c r="BQ197" s="108">
        <f t="shared" si="236"/>
        <v>-20520</v>
      </c>
      <c r="BR197" s="108">
        <f t="shared" si="236"/>
        <v>24377</v>
      </c>
      <c r="BS197" s="108"/>
      <c r="BT197" s="108">
        <f t="shared" si="236"/>
        <v>24377</v>
      </c>
      <c r="BU197" s="108">
        <f t="shared" si="236"/>
        <v>0</v>
      </c>
      <c r="BV197" s="108">
        <f t="shared" si="236"/>
        <v>0</v>
      </c>
      <c r="BW197" s="108">
        <f t="shared" si="236"/>
        <v>24377</v>
      </c>
      <c r="BX197" s="108"/>
      <c r="BY197" s="108">
        <f t="shared" si="236"/>
        <v>24377</v>
      </c>
    </row>
    <row r="198" spans="1:77" ht="99">
      <c r="A198" s="129"/>
      <c r="B198" s="137" t="s">
        <v>228</v>
      </c>
      <c r="C198" s="106" t="s">
        <v>31</v>
      </c>
      <c r="D198" s="106" t="s">
        <v>53</v>
      </c>
      <c r="E198" s="111" t="s">
        <v>182</v>
      </c>
      <c r="F198" s="106" t="s">
        <v>50</v>
      </c>
      <c r="G198" s="108">
        <f>H198</f>
        <v>133494</v>
      </c>
      <c r="H198" s="108">
        <v>133494</v>
      </c>
      <c r="I198" s="108">
        <v>0</v>
      </c>
      <c r="J198" s="112">
        <f>K198-G198</f>
        <v>-45904</v>
      </c>
      <c r="K198" s="112">
        <v>87590</v>
      </c>
      <c r="L198" s="112"/>
      <c r="M198" s="112"/>
      <c r="N198" s="108">
        <v>93809</v>
      </c>
      <c r="O198" s="109"/>
      <c r="P198" s="112"/>
      <c r="Q198" s="112">
        <f>P198+N198</f>
        <v>93809</v>
      </c>
      <c r="R198" s="112">
        <f>O198</f>
        <v>0</v>
      </c>
      <c r="S198" s="112">
        <f>T198-Q198</f>
        <v>-22965</v>
      </c>
      <c r="T198" s="112">
        <v>70844</v>
      </c>
      <c r="U198" s="112">
        <f>R198</f>
        <v>0</v>
      </c>
      <c r="V198" s="112">
        <v>75355</v>
      </c>
      <c r="W198" s="112"/>
      <c r="X198" s="112"/>
      <c r="Y198" s="112">
        <f>W198+T198</f>
        <v>70844</v>
      </c>
      <c r="Z198" s="112">
        <f>X198+V198</f>
        <v>75355</v>
      </c>
      <c r="AA198" s="112"/>
      <c r="AB198" s="112"/>
      <c r="AC198" s="112">
        <f>AA198+Y198</f>
        <v>70844</v>
      </c>
      <c r="AD198" s="112">
        <f>AB198+Z198</f>
        <v>75355</v>
      </c>
      <c r="AE198" s="112"/>
      <c r="AF198" s="112"/>
      <c r="AG198" s="112"/>
      <c r="AH198" s="112">
        <f>AE198+AC198</f>
        <v>70844</v>
      </c>
      <c r="AI198" s="112"/>
      <c r="AJ198" s="112">
        <f>AG198+AD198</f>
        <v>75355</v>
      </c>
      <c r="AK198" s="113"/>
      <c r="AL198" s="113"/>
      <c r="AM198" s="112">
        <f>AK198+AH198</f>
        <v>70844</v>
      </c>
      <c r="AN198" s="112">
        <f>AI198</f>
        <v>0</v>
      </c>
      <c r="AO198" s="112">
        <f>AJ198</f>
        <v>75355</v>
      </c>
      <c r="AP198" s="112">
        <f>AR198-AO198</f>
        <v>-30458</v>
      </c>
      <c r="AQ198" s="112"/>
      <c r="AR198" s="112">
        <v>44897</v>
      </c>
      <c r="AS198" s="112"/>
      <c r="AT198" s="112">
        <v>44897</v>
      </c>
      <c r="AU198" s="96"/>
      <c r="AV198" s="96"/>
      <c r="AW198" s="96"/>
      <c r="AX198" s="112">
        <v>44897</v>
      </c>
      <c r="AY198" s="112">
        <v>44897</v>
      </c>
      <c r="AZ198" s="97"/>
      <c r="BA198" s="97"/>
      <c r="BB198" s="112">
        <v>44897</v>
      </c>
      <c r="BC198" s="112">
        <v>44897</v>
      </c>
      <c r="BD198" s="114"/>
      <c r="BE198" s="115"/>
      <c r="BF198" s="112">
        <f>BD198+BB198</f>
        <v>44897</v>
      </c>
      <c r="BG198" s="112">
        <f>BE198+BC198</f>
        <v>44897</v>
      </c>
      <c r="BH198" s="114"/>
      <c r="BI198" s="115"/>
      <c r="BJ198" s="112">
        <f>BH198+BF198</f>
        <v>44897</v>
      </c>
      <c r="BK198" s="112">
        <f>BI198+BG198</f>
        <v>44897</v>
      </c>
      <c r="BL198" s="114"/>
      <c r="BM198" s="115"/>
      <c r="BN198" s="112">
        <f>BL198+BJ198</f>
        <v>44897</v>
      </c>
      <c r="BO198" s="112">
        <f>BM198+BK198</f>
        <v>44897</v>
      </c>
      <c r="BP198" s="112">
        <v>-20520</v>
      </c>
      <c r="BQ198" s="112">
        <v>-20520</v>
      </c>
      <c r="BR198" s="108">
        <f>BN198+BP198</f>
        <v>24377</v>
      </c>
      <c r="BS198" s="108"/>
      <c r="BT198" s="108">
        <f>BO198+BQ198</f>
        <v>24377</v>
      </c>
      <c r="BU198" s="112"/>
      <c r="BV198" s="112"/>
      <c r="BW198" s="108">
        <f>BR198+BU198</f>
        <v>24377</v>
      </c>
      <c r="BX198" s="108"/>
      <c r="BY198" s="108">
        <f>BT198+BV198</f>
        <v>24377</v>
      </c>
    </row>
    <row r="199" spans="1:77" ht="75" customHeight="1">
      <c r="A199" s="129"/>
      <c r="B199" s="153" t="s">
        <v>376</v>
      </c>
      <c r="C199" s="106" t="s">
        <v>31</v>
      </c>
      <c r="D199" s="106" t="s">
        <v>53</v>
      </c>
      <c r="E199" s="111" t="s">
        <v>183</v>
      </c>
      <c r="F199" s="106"/>
      <c r="G199" s="108">
        <f>H199+I199</f>
        <v>128459</v>
      </c>
      <c r="H199" s="108">
        <f aca="true" t="shared" si="237" ref="H199:AT199">H200</f>
        <v>128459</v>
      </c>
      <c r="I199" s="108">
        <f t="shared" si="237"/>
        <v>0</v>
      </c>
      <c r="J199" s="108">
        <f t="shared" si="237"/>
        <v>130459</v>
      </c>
      <c r="K199" s="108">
        <f t="shared" si="237"/>
        <v>258918</v>
      </c>
      <c r="L199" s="108">
        <f t="shared" si="237"/>
        <v>0</v>
      </c>
      <c r="M199" s="108"/>
      <c r="N199" s="108">
        <f t="shared" si="237"/>
        <v>295376</v>
      </c>
      <c r="O199" s="108">
        <f t="shared" si="237"/>
        <v>0</v>
      </c>
      <c r="P199" s="108">
        <f t="shared" si="237"/>
        <v>0</v>
      </c>
      <c r="Q199" s="108">
        <f t="shared" si="237"/>
        <v>295376</v>
      </c>
      <c r="R199" s="108">
        <f t="shared" si="237"/>
        <v>0</v>
      </c>
      <c r="S199" s="108">
        <f t="shared" si="237"/>
        <v>-193045</v>
      </c>
      <c r="T199" s="108">
        <f t="shared" si="237"/>
        <v>102331</v>
      </c>
      <c r="U199" s="108">
        <f t="shared" si="237"/>
        <v>0</v>
      </c>
      <c r="V199" s="108">
        <f t="shared" si="237"/>
        <v>102331</v>
      </c>
      <c r="W199" s="108">
        <f t="shared" si="237"/>
        <v>0</v>
      </c>
      <c r="X199" s="108">
        <f t="shared" si="237"/>
        <v>0</v>
      </c>
      <c r="Y199" s="108">
        <f t="shared" si="237"/>
        <v>102331</v>
      </c>
      <c r="Z199" s="108">
        <f t="shared" si="237"/>
        <v>102331</v>
      </c>
      <c r="AA199" s="108">
        <f t="shared" si="237"/>
        <v>0</v>
      </c>
      <c r="AB199" s="108">
        <f t="shared" si="237"/>
        <v>0</v>
      </c>
      <c r="AC199" s="108">
        <f t="shared" si="237"/>
        <v>102331</v>
      </c>
      <c r="AD199" s="108">
        <f t="shared" si="237"/>
        <v>102331</v>
      </c>
      <c r="AE199" s="108">
        <f t="shared" si="237"/>
        <v>0</v>
      </c>
      <c r="AF199" s="108"/>
      <c r="AG199" s="108">
        <f t="shared" si="237"/>
        <v>0</v>
      </c>
      <c r="AH199" s="108">
        <f t="shared" si="237"/>
        <v>102331</v>
      </c>
      <c r="AI199" s="108"/>
      <c r="AJ199" s="108">
        <f t="shared" si="237"/>
        <v>102331</v>
      </c>
      <c r="AK199" s="108">
        <f t="shared" si="237"/>
        <v>0</v>
      </c>
      <c r="AL199" s="108">
        <f t="shared" si="237"/>
        <v>0</v>
      </c>
      <c r="AM199" s="108">
        <f t="shared" si="237"/>
        <v>102331</v>
      </c>
      <c r="AN199" s="108">
        <f t="shared" si="237"/>
        <v>0</v>
      </c>
      <c r="AO199" s="108">
        <f t="shared" si="237"/>
        <v>102331</v>
      </c>
      <c r="AP199" s="108">
        <f t="shared" si="237"/>
        <v>27495</v>
      </c>
      <c r="AQ199" s="108">
        <f t="shared" si="237"/>
        <v>0</v>
      </c>
      <c r="AR199" s="108">
        <f t="shared" si="237"/>
        <v>129826</v>
      </c>
      <c r="AS199" s="108">
        <f t="shared" si="237"/>
        <v>0</v>
      </c>
      <c r="AT199" s="108">
        <f t="shared" si="237"/>
        <v>132315</v>
      </c>
      <c r="AU199" s="96"/>
      <c r="AV199" s="96"/>
      <c r="AW199" s="96"/>
      <c r="AX199" s="108">
        <f>AX200</f>
        <v>129826</v>
      </c>
      <c r="AY199" s="108">
        <f>AY200</f>
        <v>132315</v>
      </c>
      <c r="AZ199" s="97"/>
      <c r="BA199" s="97"/>
      <c r="BB199" s="108">
        <f aca="true" t="shared" si="238" ref="BB199:BY199">BB200</f>
        <v>129826</v>
      </c>
      <c r="BC199" s="108">
        <f t="shared" si="238"/>
        <v>132315</v>
      </c>
      <c r="BD199" s="108">
        <f t="shared" si="238"/>
        <v>0</v>
      </c>
      <c r="BE199" s="108">
        <f t="shared" si="238"/>
        <v>0</v>
      </c>
      <c r="BF199" s="108">
        <f t="shared" si="238"/>
        <v>129826</v>
      </c>
      <c r="BG199" s="108">
        <f t="shared" si="238"/>
        <v>132315</v>
      </c>
      <c r="BH199" s="108">
        <f t="shared" si="238"/>
        <v>0</v>
      </c>
      <c r="BI199" s="108">
        <f t="shared" si="238"/>
        <v>0</v>
      </c>
      <c r="BJ199" s="108">
        <f t="shared" si="238"/>
        <v>129826</v>
      </c>
      <c r="BK199" s="108">
        <f t="shared" si="238"/>
        <v>132315</v>
      </c>
      <c r="BL199" s="108">
        <f t="shared" si="238"/>
        <v>0</v>
      </c>
      <c r="BM199" s="108">
        <f t="shared" si="238"/>
        <v>0</v>
      </c>
      <c r="BN199" s="108">
        <f t="shared" si="238"/>
        <v>129826</v>
      </c>
      <c r="BO199" s="108">
        <f t="shared" si="238"/>
        <v>132315</v>
      </c>
      <c r="BP199" s="108">
        <f t="shared" si="238"/>
        <v>0</v>
      </c>
      <c r="BQ199" s="108">
        <f t="shared" si="238"/>
        <v>0</v>
      </c>
      <c r="BR199" s="108">
        <f t="shared" si="238"/>
        <v>129826</v>
      </c>
      <c r="BS199" s="108"/>
      <c r="BT199" s="108">
        <f t="shared" si="238"/>
        <v>132315</v>
      </c>
      <c r="BU199" s="108">
        <f t="shared" si="238"/>
        <v>0</v>
      </c>
      <c r="BV199" s="108">
        <f t="shared" si="238"/>
        <v>0</v>
      </c>
      <c r="BW199" s="108">
        <f t="shared" si="238"/>
        <v>129826</v>
      </c>
      <c r="BX199" s="108"/>
      <c r="BY199" s="108">
        <f t="shared" si="238"/>
        <v>132315</v>
      </c>
    </row>
    <row r="200" spans="1:77" ht="99">
      <c r="A200" s="129"/>
      <c r="B200" s="137" t="s">
        <v>228</v>
      </c>
      <c r="C200" s="106" t="s">
        <v>31</v>
      </c>
      <c r="D200" s="106" t="s">
        <v>53</v>
      </c>
      <c r="E200" s="111" t="s">
        <v>183</v>
      </c>
      <c r="F200" s="106" t="s">
        <v>50</v>
      </c>
      <c r="G200" s="108">
        <f>H200+I200</f>
        <v>128459</v>
      </c>
      <c r="H200" s="108">
        <v>128459</v>
      </c>
      <c r="I200" s="108">
        <v>0</v>
      </c>
      <c r="J200" s="112">
        <f>K200-G200</f>
        <v>130459</v>
      </c>
      <c r="K200" s="112">
        <v>258918</v>
      </c>
      <c r="L200" s="112"/>
      <c r="M200" s="112"/>
      <c r="N200" s="108">
        <v>295376</v>
      </c>
      <c r="O200" s="109"/>
      <c r="P200" s="112"/>
      <c r="Q200" s="112">
        <f>P200+N200</f>
        <v>295376</v>
      </c>
      <c r="R200" s="112">
        <f>O200</f>
        <v>0</v>
      </c>
      <c r="S200" s="112">
        <f>T200-Q200</f>
        <v>-193045</v>
      </c>
      <c r="T200" s="112">
        <v>102331</v>
      </c>
      <c r="U200" s="112">
        <f>R200</f>
        <v>0</v>
      </c>
      <c r="V200" s="112">
        <v>102331</v>
      </c>
      <c r="W200" s="112"/>
      <c r="X200" s="112"/>
      <c r="Y200" s="112">
        <f>W200+T200</f>
        <v>102331</v>
      </c>
      <c r="Z200" s="112">
        <f>X200+V200</f>
        <v>102331</v>
      </c>
      <c r="AA200" s="112"/>
      <c r="AB200" s="112"/>
      <c r="AC200" s="112">
        <f>AA200+Y200</f>
        <v>102331</v>
      </c>
      <c r="AD200" s="112">
        <f>AB200+Z200</f>
        <v>102331</v>
      </c>
      <c r="AE200" s="112"/>
      <c r="AF200" s="112"/>
      <c r="AG200" s="112"/>
      <c r="AH200" s="112">
        <f>AE200+AC200</f>
        <v>102331</v>
      </c>
      <c r="AI200" s="112"/>
      <c r="AJ200" s="112">
        <f>AG200+AD200</f>
        <v>102331</v>
      </c>
      <c r="AK200" s="113"/>
      <c r="AL200" s="113"/>
      <c r="AM200" s="112">
        <f>AK200+AH200</f>
        <v>102331</v>
      </c>
      <c r="AN200" s="112">
        <f>AI200</f>
        <v>0</v>
      </c>
      <c r="AO200" s="112">
        <f>AJ200</f>
        <v>102331</v>
      </c>
      <c r="AP200" s="112">
        <f>AR200-AO200</f>
        <v>27495</v>
      </c>
      <c r="AQ200" s="112"/>
      <c r="AR200" s="112">
        <v>129826</v>
      </c>
      <c r="AS200" s="112"/>
      <c r="AT200" s="112">
        <v>132315</v>
      </c>
      <c r="AU200" s="96"/>
      <c r="AV200" s="96"/>
      <c r="AW200" s="96"/>
      <c r="AX200" s="112">
        <v>129826</v>
      </c>
      <c r="AY200" s="112">
        <v>132315</v>
      </c>
      <c r="AZ200" s="97"/>
      <c r="BA200" s="97"/>
      <c r="BB200" s="112">
        <v>129826</v>
      </c>
      <c r="BC200" s="112">
        <v>132315</v>
      </c>
      <c r="BD200" s="114"/>
      <c r="BE200" s="115"/>
      <c r="BF200" s="112">
        <f>BD200+BB200</f>
        <v>129826</v>
      </c>
      <c r="BG200" s="112">
        <f>BE200+BC200</f>
        <v>132315</v>
      </c>
      <c r="BH200" s="114"/>
      <c r="BI200" s="115"/>
      <c r="BJ200" s="112">
        <f>BH200+BF200</f>
        <v>129826</v>
      </c>
      <c r="BK200" s="112">
        <f>BI200+BG200</f>
        <v>132315</v>
      </c>
      <c r="BL200" s="114"/>
      <c r="BM200" s="115"/>
      <c r="BN200" s="112">
        <f>BL200+BJ200</f>
        <v>129826</v>
      </c>
      <c r="BO200" s="112">
        <f>BM200+BK200</f>
        <v>132315</v>
      </c>
      <c r="BP200" s="116"/>
      <c r="BQ200" s="116"/>
      <c r="BR200" s="108">
        <f>BN200+BP200</f>
        <v>129826</v>
      </c>
      <c r="BS200" s="108"/>
      <c r="BT200" s="108">
        <f>BO200+BQ200</f>
        <v>132315</v>
      </c>
      <c r="BU200" s="116"/>
      <c r="BV200" s="116"/>
      <c r="BW200" s="108">
        <f>BR200+BU200</f>
        <v>129826</v>
      </c>
      <c r="BX200" s="108"/>
      <c r="BY200" s="108">
        <f>BT200+BV200</f>
        <v>132315</v>
      </c>
    </row>
    <row r="201" spans="1:77" ht="132">
      <c r="A201" s="129"/>
      <c r="B201" s="153" t="s">
        <v>377</v>
      </c>
      <c r="C201" s="106" t="s">
        <v>31</v>
      </c>
      <c r="D201" s="106" t="s">
        <v>53</v>
      </c>
      <c r="E201" s="111" t="s">
        <v>184</v>
      </c>
      <c r="F201" s="106"/>
      <c r="G201" s="108">
        <f>H201+I201</f>
        <v>11073</v>
      </c>
      <c r="H201" s="108">
        <f aca="true" t="shared" si="239" ref="H201:AJ201">H202</f>
        <v>11073</v>
      </c>
      <c r="I201" s="108">
        <f t="shared" si="239"/>
        <v>0</v>
      </c>
      <c r="J201" s="108">
        <f t="shared" si="239"/>
        <v>223</v>
      </c>
      <c r="K201" s="108">
        <f t="shared" si="239"/>
        <v>11296</v>
      </c>
      <c r="L201" s="108">
        <f t="shared" si="239"/>
        <v>0</v>
      </c>
      <c r="M201" s="108"/>
      <c r="N201" s="108">
        <f t="shared" si="239"/>
        <v>11742</v>
      </c>
      <c r="O201" s="108">
        <f t="shared" si="239"/>
        <v>0</v>
      </c>
      <c r="P201" s="108">
        <f t="shared" si="239"/>
        <v>0</v>
      </c>
      <c r="Q201" s="108">
        <f t="shared" si="239"/>
        <v>11742</v>
      </c>
      <c r="R201" s="108">
        <f t="shared" si="239"/>
        <v>0</v>
      </c>
      <c r="S201" s="108">
        <f t="shared" si="239"/>
        <v>-11742</v>
      </c>
      <c r="T201" s="108">
        <f t="shared" si="239"/>
        <v>0</v>
      </c>
      <c r="U201" s="108">
        <f t="shared" si="239"/>
        <v>0</v>
      </c>
      <c r="V201" s="108">
        <f t="shared" si="239"/>
        <v>0</v>
      </c>
      <c r="W201" s="108">
        <f t="shared" si="239"/>
        <v>0</v>
      </c>
      <c r="X201" s="108">
        <f t="shared" si="239"/>
        <v>0</v>
      </c>
      <c r="Y201" s="108">
        <f t="shared" si="239"/>
        <v>0</v>
      </c>
      <c r="Z201" s="108">
        <f t="shared" si="239"/>
        <v>0</v>
      </c>
      <c r="AA201" s="108">
        <f t="shared" si="239"/>
        <v>0</v>
      </c>
      <c r="AB201" s="108">
        <f t="shared" si="239"/>
        <v>0</v>
      </c>
      <c r="AC201" s="108">
        <f t="shared" si="239"/>
        <v>0</v>
      </c>
      <c r="AD201" s="108">
        <f t="shared" si="239"/>
        <v>0</v>
      </c>
      <c r="AE201" s="108">
        <f t="shared" si="239"/>
        <v>0</v>
      </c>
      <c r="AF201" s="108"/>
      <c r="AG201" s="108">
        <f t="shared" si="239"/>
        <v>0</v>
      </c>
      <c r="AH201" s="108">
        <f t="shared" si="239"/>
        <v>0</v>
      </c>
      <c r="AI201" s="108"/>
      <c r="AJ201" s="108">
        <f t="shared" si="239"/>
        <v>0</v>
      </c>
      <c r="AK201" s="113"/>
      <c r="AL201" s="113"/>
      <c r="AM201" s="113"/>
      <c r="AN201" s="113"/>
      <c r="AO201" s="113"/>
      <c r="AP201" s="112">
        <f>AP202</f>
        <v>17500</v>
      </c>
      <c r="AQ201" s="112">
        <f>AQ202</f>
        <v>0</v>
      </c>
      <c r="AR201" s="112">
        <f>AR202</f>
        <v>17500</v>
      </c>
      <c r="AS201" s="112">
        <f>AS202</f>
        <v>0</v>
      </c>
      <c r="AT201" s="112">
        <f>AT202</f>
        <v>17500</v>
      </c>
      <c r="AU201" s="96"/>
      <c r="AV201" s="96"/>
      <c r="AW201" s="96"/>
      <c r="AX201" s="112">
        <f>AX202</f>
        <v>17500</v>
      </c>
      <c r="AY201" s="112">
        <f>AY202</f>
        <v>17500</v>
      </c>
      <c r="AZ201" s="97"/>
      <c r="BA201" s="97"/>
      <c r="BB201" s="112">
        <f aca="true" t="shared" si="240" ref="BB201:BY201">BB202</f>
        <v>17500</v>
      </c>
      <c r="BC201" s="112">
        <f t="shared" si="240"/>
        <v>17500</v>
      </c>
      <c r="BD201" s="112">
        <f t="shared" si="240"/>
        <v>0</v>
      </c>
      <c r="BE201" s="112">
        <f t="shared" si="240"/>
        <v>0</v>
      </c>
      <c r="BF201" s="112">
        <f t="shared" si="240"/>
        <v>17500</v>
      </c>
      <c r="BG201" s="112">
        <f t="shared" si="240"/>
        <v>17500</v>
      </c>
      <c r="BH201" s="112">
        <f t="shared" si="240"/>
        <v>0</v>
      </c>
      <c r="BI201" s="112">
        <f t="shared" si="240"/>
        <v>0</v>
      </c>
      <c r="BJ201" s="112">
        <f t="shared" si="240"/>
        <v>17500</v>
      </c>
      <c r="BK201" s="112">
        <f t="shared" si="240"/>
        <v>17500</v>
      </c>
      <c r="BL201" s="112">
        <f t="shared" si="240"/>
        <v>0</v>
      </c>
      <c r="BM201" s="112">
        <f t="shared" si="240"/>
        <v>0</v>
      </c>
      <c r="BN201" s="112">
        <f t="shared" si="240"/>
        <v>17500</v>
      </c>
      <c r="BO201" s="112">
        <f t="shared" si="240"/>
        <v>17500</v>
      </c>
      <c r="BP201" s="112">
        <f t="shared" si="240"/>
        <v>0</v>
      </c>
      <c r="BQ201" s="112">
        <f t="shared" si="240"/>
        <v>0</v>
      </c>
      <c r="BR201" s="112">
        <f t="shared" si="240"/>
        <v>17500</v>
      </c>
      <c r="BS201" s="112"/>
      <c r="BT201" s="112">
        <f t="shared" si="240"/>
        <v>17500</v>
      </c>
      <c r="BU201" s="112">
        <f t="shared" si="240"/>
        <v>0</v>
      </c>
      <c r="BV201" s="112">
        <f t="shared" si="240"/>
        <v>0</v>
      </c>
      <c r="BW201" s="112">
        <f t="shared" si="240"/>
        <v>17500</v>
      </c>
      <c r="BX201" s="112"/>
      <c r="BY201" s="112">
        <f t="shared" si="240"/>
        <v>17500</v>
      </c>
    </row>
    <row r="202" spans="1:77" ht="105.75" customHeight="1">
      <c r="A202" s="129"/>
      <c r="B202" s="137" t="s">
        <v>228</v>
      </c>
      <c r="C202" s="106" t="s">
        <v>31</v>
      </c>
      <c r="D202" s="106" t="s">
        <v>53</v>
      </c>
      <c r="E202" s="111" t="s">
        <v>184</v>
      </c>
      <c r="F202" s="106" t="s">
        <v>50</v>
      </c>
      <c r="G202" s="108">
        <f>H202+I202</f>
        <v>11073</v>
      </c>
      <c r="H202" s="108">
        <v>11073</v>
      </c>
      <c r="I202" s="108">
        <v>0</v>
      </c>
      <c r="J202" s="112">
        <f>K202-G202</f>
        <v>223</v>
      </c>
      <c r="K202" s="112">
        <v>11296</v>
      </c>
      <c r="L202" s="112"/>
      <c r="M202" s="112"/>
      <c r="N202" s="108">
        <v>11742</v>
      </c>
      <c r="O202" s="109"/>
      <c r="P202" s="112"/>
      <c r="Q202" s="112">
        <f>P202+N202</f>
        <v>11742</v>
      </c>
      <c r="R202" s="112">
        <f>O202</f>
        <v>0</v>
      </c>
      <c r="S202" s="112">
        <f>T202-Q202</f>
        <v>-11742</v>
      </c>
      <c r="T202" s="112"/>
      <c r="U202" s="112">
        <f>R202</f>
        <v>0</v>
      </c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3"/>
      <c r="AL202" s="113"/>
      <c r="AM202" s="113"/>
      <c r="AN202" s="113"/>
      <c r="AO202" s="113"/>
      <c r="AP202" s="112">
        <f>AR202-AO202</f>
        <v>17500</v>
      </c>
      <c r="AQ202" s="112"/>
      <c r="AR202" s="112">
        <v>17500</v>
      </c>
      <c r="AS202" s="112"/>
      <c r="AT202" s="112">
        <v>17500</v>
      </c>
      <c r="AU202" s="96"/>
      <c r="AV202" s="96"/>
      <c r="AW202" s="96"/>
      <c r="AX202" s="112">
        <v>17500</v>
      </c>
      <c r="AY202" s="112">
        <v>17500</v>
      </c>
      <c r="AZ202" s="97"/>
      <c r="BA202" s="97"/>
      <c r="BB202" s="112">
        <v>17500</v>
      </c>
      <c r="BC202" s="112">
        <v>17500</v>
      </c>
      <c r="BD202" s="114"/>
      <c r="BE202" s="115"/>
      <c r="BF202" s="112">
        <f>BD202+BB202</f>
        <v>17500</v>
      </c>
      <c r="BG202" s="112">
        <f>BE202+BC202</f>
        <v>17500</v>
      </c>
      <c r="BH202" s="114"/>
      <c r="BI202" s="115"/>
      <c r="BJ202" s="112">
        <f>BH202+BF202</f>
        <v>17500</v>
      </c>
      <c r="BK202" s="112">
        <f>BI202+BG202</f>
        <v>17500</v>
      </c>
      <c r="BL202" s="114"/>
      <c r="BM202" s="115"/>
      <c r="BN202" s="112">
        <f>BL202+BJ202</f>
        <v>17500</v>
      </c>
      <c r="BO202" s="112">
        <f>BM202+BK202</f>
        <v>17500</v>
      </c>
      <c r="BP202" s="116"/>
      <c r="BQ202" s="116"/>
      <c r="BR202" s="108">
        <f>BN202+BP202</f>
        <v>17500</v>
      </c>
      <c r="BS202" s="108"/>
      <c r="BT202" s="108">
        <f>BO202+BQ202</f>
        <v>17500</v>
      </c>
      <c r="BU202" s="116"/>
      <c r="BV202" s="116"/>
      <c r="BW202" s="108">
        <f>BR202+BU202</f>
        <v>17500</v>
      </c>
      <c r="BX202" s="108"/>
      <c r="BY202" s="108">
        <f>BT202+BV202</f>
        <v>17500</v>
      </c>
    </row>
    <row r="203" spans="1:77" s="2" customFormat="1" ht="37.5" hidden="1">
      <c r="A203" s="118"/>
      <c r="B203" s="99" t="s">
        <v>349</v>
      </c>
      <c r="C203" s="100" t="s">
        <v>31</v>
      </c>
      <c r="D203" s="100" t="s">
        <v>51</v>
      </c>
      <c r="E203" s="144"/>
      <c r="F203" s="175"/>
      <c r="G203" s="102">
        <f aca="true" t="shared" si="241" ref="G203:I204">G204</f>
        <v>41021</v>
      </c>
      <c r="H203" s="102">
        <f t="shared" si="241"/>
        <v>41021</v>
      </c>
      <c r="I203" s="102">
        <f t="shared" si="241"/>
        <v>0</v>
      </c>
      <c r="J203" s="102">
        <f aca="true" t="shared" si="242" ref="J203:Q203">J204+J206</f>
        <v>3990</v>
      </c>
      <c r="K203" s="102">
        <f t="shared" si="242"/>
        <v>45011</v>
      </c>
      <c r="L203" s="102">
        <f t="shared" si="242"/>
        <v>0</v>
      </c>
      <c r="M203" s="102"/>
      <c r="N203" s="102">
        <f t="shared" si="242"/>
        <v>77308</v>
      </c>
      <c r="O203" s="102">
        <f t="shared" si="242"/>
        <v>0</v>
      </c>
      <c r="P203" s="102">
        <f t="shared" si="242"/>
        <v>0</v>
      </c>
      <c r="Q203" s="102">
        <f t="shared" si="242"/>
        <v>77308</v>
      </c>
      <c r="R203" s="102">
        <f aca="true" t="shared" si="243" ref="R203:Z203">R204+R206</f>
        <v>0</v>
      </c>
      <c r="S203" s="102">
        <f t="shared" si="243"/>
        <v>-77308</v>
      </c>
      <c r="T203" s="102">
        <f t="shared" si="243"/>
        <v>0</v>
      </c>
      <c r="U203" s="102">
        <f t="shared" si="243"/>
        <v>0</v>
      </c>
      <c r="V203" s="102">
        <f t="shared" si="243"/>
        <v>0</v>
      </c>
      <c r="W203" s="102">
        <f t="shared" si="243"/>
        <v>0</v>
      </c>
      <c r="X203" s="102">
        <f t="shared" si="243"/>
        <v>0</v>
      </c>
      <c r="Y203" s="102">
        <f t="shared" si="243"/>
        <v>0</v>
      </c>
      <c r="Z203" s="102">
        <f t="shared" si="243"/>
        <v>0</v>
      </c>
      <c r="AA203" s="102">
        <f aca="true" t="shared" si="244" ref="AA203:AJ203">AA204+AA206</f>
        <v>0</v>
      </c>
      <c r="AB203" s="102">
        <f t="shared" si="244"/>
        <v>0</v>
      </c>
      <c r="AC203" s="102">
        <f t="shared" si="244"/>
        <v>0</v>
      </c>
      <c r="AD203" s="102">
        <f t="shared" si="244"/>
        <v>0</v>
      </c>
      <c r="AE203" s="102">
        <f t="shared" si="244"/>
        <v>0</v>
      </c>
      <c r="AF203" s="102"/>
      <c r="AG203" s="102">
        <f t="shared" si="244"/>
        <v>0</v>
      </c>
      <c r="AH203" s="102">
        <f t="shared" si="244"/>
        <v>0</v>
      </c>
      <c r="AI203" s="102"/>
      <c r="AJ203" s="102">
        <f t="shared" si="244"/>
        <v>0</v>
      </c>
      <c r="AK203" s="151"/>
      <c r="AL203" s="151"/>
      <c r="AM203" s="151"/>
      <c r="AN203" s="151"/>
      <c r="AO203" s="151"/>
      <c r="AP203" s="117">
        <f>AP204+AP206</f>
        <v>0</v>
      </c>
      <c r="AQ203" s="117">
        <f>AQ204+AQ206</f>
        <v>0</v>
      </c>
      <c r="AR203" s="117">
        <f>AR204+AR206</f>
        <v>0</v>
      </c>
      <c r="AS203" s="117">
        <f>AS204+AS206</f>
        <v>0</v>
      </c>
      <c r="AT203" s="117">
        <f>AT204+AT206</f>
        <v>0</v>
      </c>
      <c r="AU203" s="96"/>
      <c r="AV203" s="96"/>
      <c r="AW203" s="96"/>
      <c r="AX203" s="117">
        <f>AX204+AX206</f>
        <v>0</v>
      </c>
      <c r="AY203" s="117">
        <f>AY204+AY206</f>
        <v>0</v>
      </c>
      <c r="AZ203" s="97"/>
      <c r="BA203" s="97"/>
      <c r="BB203" s="117">
        <f>BB204+BB206</f>
        <v>0</v>
      </c>
      <c r="BC203" s="117">
        <f>BC204+BC206</f>
        <v>0</v>
      </c>
      <c r="BD203" s="138"/>
      <c r="BE203" s="139"/>
      <c r="BF203" s="151"/>
      <c r="BG203" s="151"/>
      <c r="BH203" s="138"/>
      <c r="BI203" s="139"/>
      <c r="BJ203" s="151"/>
      <c r="BK203" s="151"/>
      <c r="BL203" s="138"/>
      <c r="BM203" s="139"/>
      <c r="BN203" s="151"/>
      <c r="BO203" s="151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</row>
    <row r="204" spans="1:77" ht="49.5" hidden="1">
      <c r="A204" s="129"/>
      <c r="B204" s="105" t="s">
        <v>112</v>
      </c>
      <c r="C204" s="106" t="s">
        <v>31</v>
      </c>
      <c r="D204" s="106" t="s">
        <v>51</v>
      </c>
      <c r="E204" s="143" t="s">
        <v>113</v>
      </c>
      <c r="F204" s="106"/>
      <c r="G204" s="108">
        <f t="shared" si="241"/>
        <v>41021</v>
      </c>
      <c r="H204" s="108">
        <f t="shared" si="241"/>
        <v>41021</v>
      </c>
      <c r="I204" s="108">
        <f t="shared" si="241"/>
        <v>0</v>
      </c>
      <c r="J204" s="108">
        <f aca="true" t="shared" si="245" ref="J204:AJ204">J205</f>
        <v>-11347</v>
      </c>
      <c r="K204" s="108">
        <f t="shared" si="245"/>
        <v>29674</v>
      </c>
      <c r="L204" s="108">
        <f t="shared" si="245"/>
        <v>0</v>
      </c>
      <c r="M204" s="108"/>
      <c r="N204" s="108">
        <f t="shared" si="245"/>
        <v>64738</v>
      </c>
      <c r="O204" s="108">
        <f t="shared" si="245"/>
        <v>0</v>
      </c>
      <c r="P204" s="108">
        <f t="shared" si="245"/>
        <v>0</v>
      </c>
      <c r="Q204" s="108">
        <f t="shared" si="245"/>
        <v>64738</v>
      </c>
      <c r="R204" s="108">
        <f t="shared" si="245"/>
        <v>0</v>
      </c>
      <c r="S204" s="108">
        <f t="shared" si="245"/>
        <v>-64738</v>
      </c>
      <c r="T204" s="108">
        <f t="shared" si="245"/>
        <v>0</v>
      </c>
      <c r="U204" s="108">
        <f t="shared" si="245"/>
        <v>0</v>
      </c>
      <c r="V204" s="108">
        <f t="shared" si="245"/>
        <v>0</v>
      </c>
      <c r="W204" s="108">
        <f t="shared" si="245"/>
        <v>0</v>
      </c>
      <c r="X204" s="108">
        <f t="shared" si="245"/>
        <v>0</v>
      </c>
      <c r="Y204" s="108">
        <f t="shared" si="245"/>
        <v>0</v>
      </c>
      <c r="Z204" s="108">
        <f t="shared" si="245"/>
        <v>0</v>
      </c>
      <c r="AA204" s="108">
        <f t="shared" si="245"/>
        <v>0</v>
      </c>
      <c r="AB204" s="108">
        <f t="shared" si="245"/>
        <v>0</v>
      </c>
      <c r="AC204" s="108">
        <f t="shared" si="245"/>
        <v>0</v>
      </c>
      <c r="AD204" s="108">
        <f t="shared" si="245"/>
        <v>0</v>
      </c>
      <c r="AE204" s="108">
        <f t="shared" si="245"/>
        <v>0</v>
      </c>
      <c r="AF204" s="108"/>
      <c r="AG204" s="108">
        <f t="shared" si="245"/>
        <v>0</v>
      </c>
      <c r="AH204" s="108">
        <f t="shared" si="245"/>
        <v>0</v>
      </c>
      <c r="AI204" s="108"/>
      <c r="AJ204" s="108">
        <f t="shared" si="245"/>
        <v>0</v>
      </c>
      <c r="AK204" s="113"/>
      <c r="AL204" s="113"/>
      <c r="AM204" s="113"/>
      <c r="AN204" s="113"/>
      <c r="AO204" s="113"/>
      <c r="AP204" s="128"/>
      <c r="AQ204" s="128"/>
      <c r="AR204" s="128"/>
      <c r="AS204" s="128"/>
      <c r="AT204" s="128"/>
      <c r="AU204" s="96"/>
      <c r="AV204" s="96"/>
      <c r="AW204" s="96"/>
      <c r="AX204" s="128"/>
      <c r="AY204" s="128"/>
      <c r="AZ204" s="97"/>
      <c r="BA204" s="97"/>
      <c r="BB204" s="128"/>
      <c r="BC204" s="128"/>
      <c r="BD204" s="114"/>
      <c r="BE204" s="115"/>
      <c r="BF204" s="125"/>
      <c r="BG204" s="125"/>
      <c r="BH204" s="114"/>
      <c r="BI204" s="115"/>
      <c r="BJ204" s="125"/>
      <c r="BK204" s="125"/>
      <c r="BL204" s="114"/>
      <c r="BM204" s="115"/>
      <c r="BN204" s="125"/>
      <c r="BO204" s="125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</row>
    <row r="205" spans="1:77" ht="99" hidden="1">
      <c r="A205" s="129"/>
      <c r="B205" s="105" t="s">
        <v>256</v>
      </c>
      <c r="C205" s="106" t="s">
        <v>31</v>
      </c>
      <c r="D205" s="106" t="s">
        <v>51</v>
      </c>
      <c r="E205" s="143" t="s">
        <v>113</v>
      </c>
      <c r="F205" s="106" t="s">
        <v>114</v>
      </c>
      <c r="G205" s="108">
        <f>H205</f>
        <v>41021</v>
      </c>
      <c r="H205" s="108">
        <f>45011-3990</f>
        <v>41021</v>
      </c>
      <c r="I205" s="108"/>
      <c r="J205" s="112">
        <f>K205-G205</f>
        <v>-11347</v>
      </c>
      <c r="K205" s="112">
        <v>29674</v>
      </c>
      <c r="L205" s="112"/>
      <c r="M205" s="112"/>
      <c r="N205" s="108">
        <v>64738</v>
      </c>
      <c r="O205" s="109"/>
      <c r="P205" s="112"/>
      <c r="Q205" s="112">
        <f>P205+N205</f>
        <v>64738</v>
      </c>
      <c r="R205" s="112">
        <f>O205</f>
        <v>0</v>
      </c>
      <c r="S205" s="112">
        <f>T205-Q205</f>
        <v>-64738</v>
      </c>
      <c r="T205" s="112"/>
      <c r="U205" s="112">
        <f>R205</f>
        <v>0</v>
      </c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3"/>
      <c r="AL205" s="113"/>
      <c r="AM205" s="113"/>
      <c r="AN205" s="113"/>
      <c r="AO205" s="113"/>
      <c r="AP205" s="128"/>
      <c r="AQ205" s="128"/>
      <c r="AR205" s="128"/>
      <c r="AS205" s="128"/>
      <c r="AT205" s="128"/>
      <c r="AU205" s="96"/>
      <c r="AV205" s="96"/>
      <c r="AW205" s="96"/>
      <c r="AX205" s="128"/>
      <c r="AY205" s="128"/>
      <c r="AZ205" s="97"/>
      <c r="BA205" s="97"/>
      <c r="BB205" s="128"/>
      <c r="BC205" s="128"/>
      <c r="BD205" s="114"/>
      <c r="BE205" s="115"/>
      <c r="BF205" s="125"/>
      <c r="BG205" s="125"/>
      <c r="BH205" s="114"/>
      <c r="BI205" s="115"/>
      <c r="BJ205" s="125"/>
      <c r="BK205" s="125"/>
      <c r="BL205" s="114"/>
      <c r="BM205" s="115"/>
      <c r="BN205" s="125"/>
      <c r="BO205" s="125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</row>
    <row r="206" spans="1:77" ht="33" hidden="1">
      <c r="A206" s="129"/>
      <c r="B206" s="105" t="s">
        <v>79</v>
      </c>
      <c r="C206" s="106" t="s">
        <v>31</v>
      </c>
      <c r="D206" s="106" t="s">
        <v>51</v>
      </c>
      <c r="E206" s="136" t="s">
        <v>117</v>
      </c>
      <c r="F206" s="106"/>
      <c r="G206" s="108"/>
      <c r="H206" s="108"/>
      <c r="I206" s="108"/>
      <c r="J206" s="112">
        <f aca="true" t="shared" si="246" ref="J206:AJ206">J207</f>
        <v>15337</v>
      </c>
      <c r="K206" s="112">
        <f t="shared" si="246"/>
        <v>15337</v>
      </c>
      <c r="L206" s="112">
        <f t="shared" si="246"/>
        <v>0</v>
      </c>
      <c r="M206" s="112"/>
      <c r="N206" s="112">
        <f t="shared" si="246"/>
        <v>12570</v>
      </c>
      <c r="O206" s="112">
        <f t="shared" si="246"/>
        <v>0</v>
      </c>
      <c r="P206" s="112">
        <f t="shared" si="246"/>
        <v>0</v>
      </c>
      <c r="Q206" s="112">
        <f t="shared" si="246"/>
        <v>12570</v>
      </c>
      <c r="R206" s="112">
        <f t="shared" si="246"/>
        <v>0</v>
      </c>
      <c r="S206" s="112">
        <f t="shared" si="246"/>
        <v>-12570</v>
      </c>
      <c r="T206" s="112">
        <f t="shared" si="246"/>
        <v>0</v>
      </c>
      <c r="U206" s="112">
        <f t="shared" si="246"/>
        <v>0</v>
      </c>
      <c r="V206" s="112">
        <f t="shared" si="246"/>
        <v>0</v>
      </c>
      <c r="W206" s="112">
        <f t="shared" si="246"/>
        <v>0</v>
      </c>
      <c r="X206" s="112">
        <f t="shared" si="246"/>
        <v>0</v>
      </c>
      <c r="Y206" s="112">
        <f t="shared" si="246"/>
        <v>0</v>
      </c>
      <c r="Z206" s="112">
        <f t="shared" si="246"/>
        <v>0</v>
      </c>
      <c r="AA206" s="112">
        <f t="shared" si="246"/>
        <v>0</v>
      </c>
      <c r="AB206" s="112">
        <f t="shared" si="246"/>
        <v>0</v>
      </c>
      <c r="AC206" s="112">
        <f t="shared" si="246"/>
        <v>0</v>
      </c>
      <c r="AD206" s="112">
        <f t="shared" si="246"/>
        <v>0</v>
      </c>
      <c r="AE206" s="112">
        <f t="shared" si="246"/>
        <v>0</v>
      </c>
      <c r="AF206" s="112"/>
      <c r="AG206" s="112">
        <f t="shared" si="246"/>
        <v>0</v>
      </c>
      <c r="AH206" s="112">
        <f t="shared" si="246"/>
        <v>0</v>
      </c>
      <c r="AI206" s="112"/>
      <c r="AJ206" s="112">
        <f t="shared" si="246"/>
        <v>0</v>
      </c>
      <c r="AK206" s="113"/>
      <c r="AL206" s="113"/>
      <c r="AM206" s="113"/>
      <c r="AN206" s="113"/>
      <c r="AO206" s="113"/>
      <c r="AP206" s="112">
        <f>AP208</f>
        <v>0</v>
      </c>
      <c r="AQ206" s="112">
        <f>AQ208</f>
        <v>0</v>
      </c>
      <c r="AR206" s="112">
        <f>AR208</f>
        <v>0</v>
      </c>
      <c r="AS206" s="112">
        <f>AS208</f>
        <v>0</v>
      </c>
      <c r="AT206" s="112">
        <f>AT208</f>
        <v>0</v>
      </c>
      <c r="AU206" s="96"/>
      <c r="AV206" s="96"/>
      <c r="AW206" s="96"/>
      <c r="AX206" s="112">
        <f>AX208</f>
        <v>0</v>
      </c>
      <c r="AY206" s="112">
        <f>AY208</f>
        <v>0</v>
      </c>
      <c r="AZ206" s="97"/>
      <c r="BA206" s="97"/>
      <c r="BB206" s="112">
        <f>BB208</f>
        <v>0</v>
      </c>
      <c r="BC206" s="112">
        <f>BC208</f>
        <v>0</v>
      </c>
      <c r="BD206" s="114"/>
      <c r="BE206" s="115"/>
      <c r="BF206" s="125"/>
      <c r="BG206" s="125"/>
      <c r="BH206" s="114"/>
      <c r="BI206" s="115"/>
      <c r="BJ206" s="125"/>
      <c r="BK206" s="125"/>
      <c r="BL206" s="114"/>
      <c r="BM206" s="115"/>
      <c r="BN206" s="125"/>
      <c r="BO206" s="125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</row>
    <row r="207" spans="1:77" ht="99" hidden="1">
      <c r="A207" s="129"/>
      <c r="B207" s="105" t="s">
        <v>256</v>
      </c>
      <c r="C207" s="106" t="s">
        <v>31</v>
      </c>
      <c r="D207" s="106" t="s">
        <v>51</v>
      </c>
      <c r="E207" s="136" t="s">
        <v>117</v>
      </c>
      <c r="F207" s="106" t="s">
        <v>114</v>
      </c>
      <c r="G207" s="108"/>
      <c r="H207" s="108"/>
      <c r="I207" s="108"/>
      <c r="J207" s="112">
        <f>K207-G207</f>
        <v>15337</v>
      </c>
      <c r="K207" s="112">
        <v>15337</v>
      </c>
      <c r="L207" s="112"/>
      <c r="M207" s="112"/>
      <c r="N207" s="108">
        <v>12570</v>
      </c>
      <c r="O207" s="109"/>
      <c r="P207" s="112"/>
      <c r="Q207" s="112">
        <f>P207+N207</f>
        <v>12570</v>
      </c>
      <c r="R207" s="112">
        <f>O207</f>
        <v>0</v>
      </c>
      <c r="S207" s="112">
        <f>T207-Q207</f>
        <v>-12570</v>
      </c>
      <c r="T207" s="112"/>
      <c r="U207" s="112">
        <f>R207</f>
        <v>0</v>
      </c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3"/>
      <c r="AL207" s="113"/>
      <c r="AM207" s="113"/>
      <c r="AN207" s="113"/>
      <c r="AO207" s="113"/>
      <c r="AP207" s="112"/>
      <c r="AQ207" s="112"/>
      <c r="AR207" s="112"/>
      <c r="AS207" s="112"/>
      <c r="AT207" s="112"/>
      <c r="AU207" s="96"/>
      <c r="AV207" s="96"/>
      <c r="AW207" s="96"/>
      <c r="AX207" s="112"/>
      <c r="AY207" s="112"/>
      <c r="AZ207" s="97"/>
      <c r="BA207" s="97"/>
      <c r="BB207" s="112"/>
      <c r="BC207" s="112"/>
      <c r="BD207" s="114"/>
      <c r="BE207" s="115"/>
      <c r="BF207" s="125"/>
      <c r="BG207" s="125"/>
      <c r="BH207" s="114"/>
      <c r="BI207" s="115"/>
      <c r="BJ207" s="125"/>
      <c r="BK207" s="125"/>
      <c r="BL207" s="114"/>
      <c r="BM207" s="115"/>
      <c r="BN207" s="125"/>
      <c r="BO207" s="125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</row>
    <row r="208" spans="1:77" ht="66" hidden="1">
      <c r="A208" s="129"/>
      <c r="B208" s="105" t="s">
        <v>344</v>
      </c>
      <c r="C208" s="106" t="s">
        <v>31</v>
      </c>
      <c r="D208" s="106" t="s">
        <v>51</v>
      </c>
      <c r="E208" s="136" t="s">
        <v>345</v>
      </c>
      <c r="F208" s="106"/>
      <c r="G208" s="108"/>
      <c r="H208" s="108"/>
      <c r="I208" s="108"/>
      <c r="J208" s="112"/>
      <c r="K208" s="112"/>
      <c r="L208" s="112"/>
      <c r="M208" s="112"/>
      <c r="N208" s="108"/>
      <c r="O208" s="109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3"/>
      <c r="AL208" s="113"/>
      <c r="AM208" s="113"/>
      <c r="AN208" s="113"/>
      <c r="AO208" s="113"/>
      <c r="AP208" s="112">
        <f>AP209</f>
        <v>0</v>
      </c>
      <c r="AQ208" s="112">
        <f>AQ209</f>
        <v>0</v>
      </c>
      <c r="AR208" s="112">
        <f>AR209</f>
        <v>0</v>
      </c>
      <c r="AS208" s="112">
        <f>AS209</f>
        <v>0</v>
      </c>
      <c r="AT208" s="112">
        <f>AT209</f>
        <v>0</v>
      </c>
      <c r="AU208" s="96"/>
      <c r="AV208" s="96"/>
      <c r="AW208" s="96"/>
      <c r="AX208" s="112">
        <f>AX209</f>
        <v>0</v>
      </c>
      <c r="AY208" s="112">
        <f>AY209</f>
        <v>0</v>
      </c>
      <c r="AZ208" s="97"/>
      <c r="BA208" s="97"/>
      <c r="BB208" s="112">
        <f>BB209</f>
        <v>0</v>
      </c>
      <c r="BC208" s="112">
        <f>BC209</f>
        <v>0</v>
      </c>
      <c r="BD208" s="114"/>
      <c r="BE208" s="115"/>
      <c r="BF208" s="125"/>
      <c r="BG208" s="125"/>
      <c r="BH208" s="114"/>
      <c r="BI208" s="115"/>
      <c r="BJ208" s="125"/>
      <c r="BK208" s="125"/>
      <c r="BL208" s="114"/>
      <c r="BM208" s="115"/>
      <c r="BN208" s="125"/>
      <c r="BO208" s="125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</row>
    <row r="209" spans="1:77" ht="108.75" customHeight="1" hidden="1">
      <c r="A209" s="129"/>
      <c r="B209" s="105" t="s">
        <v>256</v>
      </c>
      <c r="C209" s="106" t="s">
        <v>31</v>
      </c>
      <c r="D209" s="106" t="s">
        <v>51</v>
      </c>
      <c r="E209" s="136" t="s">
        <v>345</v>
      </c>
      <c r="F209" s="106" t="s">
        <v>114</v>
      </c>
      <c r="G209" s="108"/>
      <c r="H209" s="108"/>
      <c r="I209" s="108"/>
      <c r="J209" s="112"/>
      <c r="K209" s="112"/>
      <c r="L209" s="112"/>
      <c r="M209" s="112"/>
      <c r="N209" s="108"/>
      <c r="O209" s="109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3"/>
      <c r="AL209" s="113"/>
      <c r="AM209" s="113"/>
      <c r="AN209" s="113"/>
      <c r="AO209" s="113"/>
      <c r="AP209" s="112">
        <f>AR209-AO209</f>
        <v>0</v>
      </c>
      <c r="AQ209" s="112"/>
      <c r="AR209" s="112"/>
      <c r="AS209" s="112"/>
      <c r="AT209" s="112"/>
      <c r="AU209" s="96"/>
      <c r="AV209" s="96"/>
      <c r="AW209" s="96"/>
      <c r="AX209" s="112"/>
      <c r="AY209" s="112"/>
      <c r="AZ209" s="97"/>
      <c r="BA209" s="97"/>
      <c r="BB209" s="112"/>
      <c r="BC209" s="112"/>
      <c r="BD209" s="114"/>
      <c r="BE209" s="115"/>
      <c r="BF209" s="125"/>
      <c r="BG209" s="125"/>
      <c r="BH209" s="114"/>
      <c r="BI209" s="115"/>
      <c r="BJ209" s="125"/>
      <c r="BK209" s="125"/>
      <c r="BL209" s="114"/>
      <c r="BM209" s="115"/>
      <c r="BN209" s="125"/>
      <c r="BO209" s="125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</row>
    <row r="210" spans="1:77" ht="115.5">
      <c r="A210" s="129"/>
      <c r="B210" s="105" t="s">
        <v>379</v>
      </c>
      <c r="C210" s="106" t="s">
        <v>31</v>
      </c>
      <c r="D210" s="106" t="s">
        <v>53</v>
      </c>
      <c r="E210" s="111" t="s">
        <v>378</v>
      </c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>
        <f aca="true" t="shared" si="247" ref="BN210:BY210">BN211</f>
        <v>0</v>
      </c>
      <c r="BO210" s="137">
        <f t="shared" si="247"/>
        <v>0</v>
      </c>
      <c r="BP210" s="107">
        <f t="shared" si="247"/>
        <v>20520</v>
      </c>
      <c r="BQ210" s="107">
        <f t="shared" si="247"/>
        <v>20520</v>
      </c>
      <c r="BR210" s="107">
        <f t="shared" si="247"/>
        <v>20520</v>
      </c>
      <c r="BS210" s="107"/>
      <c r="BT210" s="107">
        <f t="shared" si="247"/>
        <v>20520</v>
      </c>
      <c r="BU210" s="107">
        <f t="shared" si="247"/>
        <v>0</v>
      </c>
      <c r="BV210" s="107">
        <f t="shared" si="247"/>
        <v>0</v>
      </c>
      <c r="BW210" s="107">
        <f t="shared" si="247"/>
        <v>20520</v>
      </c>
      <c r="BX210" s="107"/>
      <c r="BY210" s="107">
        <f t="shared" si="247"/>
        <v>20520</v>
      </c>
    </row>
    <row r="211" spans="1:77" ht="99">
      <c r="A211" s="129"/>
      <c r="B211" s="137" t="s">
        <v>228</v>
      </c>
      <c r="C211" s="106" t="s">
        <v>31</v>
      </c>
      <c r="D211" s="106" t="s">
        <v>53</v>
      </c>
      <c r="E211" s="111" t="s">
        <v>378</v>
      </c>
      <c r="F211" s="106" t="s">
        <v>50</v>
      </c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07">
        <v>20520</v>
      </c>
      <c r="BQ211" s="107">
        <v>20520</v>
      </c>
      <c r="BR211" s="108">
        <f>BN211+BP211</f>
        <v>20520</v>
      </c>
      <c r="BS211" s="108"/>
      <c r="BT211" s="108">
        <f>BO211+BQ211</f>
        <v>20520</v>
      </c>
      <c r="BU211" s="107"/>
      <c r="BV211" s="107"/>
      <c r="BW211" s="108">
        <f>BR211+BU211</f>
        <v>20520</v>
      </c>
      <c r="BX211" s="108"/>
      <c r="BY211" s="108">
        <f>BT211+BV211</f>
        <v>20520</v>
      </c>
    </row>
    <row r="212" spans="1:77" s="2" customFormat="1" ht="56.25">
      <c r="A212" s="118"/>
      <c r="B212" s="99" t="s">
        <v>204</v>
      </c>
      <c r="C212" s="100" t="s">
        <v>31</v>
      </c>
      <c r="D212" s="100" t="s">
        <v>47</v>
      </c>
      <c r="E212" s="144"/>
      <c r="F212" s="100"/>
      <c r="G212" s="102">
        <f>G213</f>
        <v>1563</v>
      </c>
      <c r="H212" s="102">
        <f>H213</f>
        <v>1563</v>
      </c>
      <c r="I212" s="102">
        <f aca="true" t="shared" si="248" ref="I212:X213">I213</f>
        <v>0</v>
      </c>
      <c r="J212" s="102">
        <f t="shared" si="248"/>
        <v>218</v>
      </c>
      <c r="K212" s="102">
        <f t="shared" si="248"/>
        <v>1781</v>
      </c>
      <c r="L212" s="102">
        <f t="shared" si="248"/>
        <v>0</v>
      </c>
      <c r="M212" s="102"/>
      <c r="N212" s="102">
        <f>N213</f>
        <v>1911</v>
      </c>
      <c r="O212" s="102">
        <f t="shared" si="248"/>
        <v>0</v>
      </c>
      <c r="P212" s="102">
        <f t="shared" si="248"/>
        <v>0</v>
      </c>
      <c r="Q212" s="102">
        <f t="shared" si="248"/>
        <v>1911</v>
      </c>
      <c r="R212" s="102">
        <f t="shared" si="248"/>
        <v>0</v>
      </c>
      <c r="S212" s="102">
        <f t="shared" si="248"/>
        <v>-383</v>
      </c>
      <c r="T212" s="102">
        <f t="shared" si="248"/>
        <v>1528</v>
      </c>
      <c r="U212" s="102">
        <f t="shared" si="248"/>
        <v>0</v>
      </c>
      <c r="V212" s="102">
        <f t="shared" si="248"/>
        <v>1528</v>
      </c>
      <c r="W212" s="102">
        <f t="shared" si="248"/>
        <v>0</v>
      </c>
      <c r="X212" s="102">
        <f t="shared" si="248"/>
        <v>0</v>
      </c>
      <c r="Y212" s="102">
        <f aca="true" t="shared" si="249" ref="W212:AM213">Y213</f>
        <v>1528</v>
      </c>
      <c r="Z212" s="102">
        <f t="shared" si="249"/>
        <v>1528</v>
      </c>
      <c r="AA212" s="102">
        <f t="shared" si="249"/>
        <v>0</v>
      </c>
      <c r="AB212" s="102">
        <f t="shared" si="249"/>
        <v>0</v>
      </c>
      <c r="AC212" s="102">
        <f t="shared" si="249"/>
        <v>1528</v>
      </c>
      <c r="AD212" s="102">
        <f t="shared" si="249"/>
        <v>1528</v>
      </c>
      <c r="AE212" s="102">
        <f t="shared" si="249"/>
        <v>0</v>
      </c>
      <c r="AF212" s="102"/>
      <c r="AG212" s="102">
        <f t="shared" si="249"/>
        <v>0</v>
      </c>
      <c r="AH212" s="102">
        <f t="shared" si="249"/>
        <v>1528</v>
      </c>
      <c r="AI212" s="102"/>
      <c r="AJ212" s="102">
        <f t="shared" si="249"/>
        <v>1528</v>
      </c>
      <c r="AK212" s="102">
        <f t="shared" si="249"/>
        <v>0</v>
      </c>
      <c r="AL212" s="102">
        <f t="shared" si="249"/>
        <v>0</v>
      </c>
      <c r="AM212" s="102">
        <f t="shared" si="249"/>
        <v>1528</v>
      </c>
      <c r="AN212" s="102">
        <f aca="true" t="shared" si="250" ref="AK212:AT213">AN213</f>
        <v>0</v>
      </c>
      <c r="AO212" s="102">
        <f t="shared" si="250"/>
        <v>1528</v>
      </c>
      <c r="AP212" s="102">
        <f t="shared" si="250"/>
        <v>283</v>
      </c>
      <c r="AQ212" s="102">
        <f t="shared" si="250"/>
        <v>0</v>
      </c>
      <c r="AR212" s="102">
        <f t="shared" si="250"/>
        <v>1811</v>
      </c>
      <c r="AS212" s="102">
        <f t="shared" si="250"/>
        <v>0</v>
      </c>
      <c r="AT212" s="102">
        <f t="shared" si="250"/>
        <v>1811</v>
      </c>
      <c r="AU212" s="96"/>
      <c r="AV212" s="96"/>
      <c r="AW212" s="96"/>
      <c r="AX212" s="102">
        <f>AX213</f>
        <v>1811</v>
      </c>
      <c r="AY212" s="102">
        <f>AY213</f>
        <v>1811</v>
      </c>
      <c r="AZ212" s="97"/>
      <c r="BA212" s="97"/>
      <c r="BB212" s="102">
        <f>BB213</f>
        <v>1811</v>
      </c>
      <c r="BC212" s="102">
        <f>BC213</f>
        <v>1811</v>
      </c>
      <c r="BD212" s="102">
        <f aca="true" t="shared" si="251" ref="BD212:BW213">BD213</f>
        <v>0</v>
      </c>
      <c r="BE212" s="102">
        <f t="shared" si="251"/>
        <v>0</v>
      </c>
      <c r="BF212" s="102">
        <f t="shared" si="251"/>
        <v>1811</v>
      </c>
      <c r="BG212" s="102">
        <f t="shared" si="251"/>
        <v>1811</v>
      </c>
      <c r="BH212" s="102">
        <f t="shared" si="251"/>
        <v>0</v>
      </c>
      <c r="BI212" s="102">
        <f t="shared" si="251"/>
        <v>0</v>
      </c>
      <c r="BJ212" s="102">
        <f t="shared" si="251"/>
        <v>1811</v>
      </c>
      <c r="BK212" s="102">
        <f t="shared" si="251"/>
        <v>1811</v>
      </c>
      <c r="BL212" s="102">
        <f t="shared" si="251"/>
        <v>0</v>
      </c>
      <c r="BM212" s="102">
        <f t="shared" si="251"/>
        <v>0</v>
      </c>
      <c r="BN212" s="102">
        <f t="shared" si="251"/>
        <v>1811</v>
      </c>
      <c r="BO212" s="102">
        <f t="shared" si="251"/>
        <v>1811</v>
      </c>
      <c r="BP212" s="102">
        <f t="shared" si="251"/>
        <v>0</v>
      </c>
      <c r="BQ212" s="102">
        <f t="shared" si="251"/>
        <v>0</v>
      </c>
      <c r="BR212" s="102">
        <f t="shared" si="251"/>
        <v>1811</v>
      </c>
      <c r="BS212" s="102"/>
      <c r="BT212" s="102">
        <f t="shared" si="251"/>
        <v>1811</v>
      </c>
      <c r="BU212" s="102">
        <f t="shared" si="251"/>
        <v>0</v>
      </c>
      <c r="BV212" s="102">
        <f>BV213</f>
        <v>0</v>
      </c>
      <c r="BW212" s="102">
        <f t="shared" si="251"/>
        <v>1811</v>
      </c>
      <c r="BX212" s="102"/>
      <c r="BY212" s="102">
        <f aca="true" t="shared" si="252" ref="BW212:BY213">BY213</f>
        <v>1811</v>
      </c>
    </row>
    <row r="213" spans="1:77" ht="33">
      <c r="A213" s="129"/>
      <c r="B213" s="105" t="s">
        <v>206</v>
      </c>
      <c r="C213" s="106" t="s">
        <v>31</v>
      </c>
      <c r="D213" s="106" t="s">
        <v>47</v>
      </c>
      <c r="E213" s="143" t="s">
        <v>205</v>
      </c>
      <c r="F213" s="106"/>
      <c r="G213" s="108">
        <f>G214</f>
        <v>1563</v>
      </c>
      <c r="H213" s="108">
        <f>H214</f>
        <v>1563</v>
      </c>
      <c r="I213" s="108">
        <f t="shared" si="248"/>
        <v>0</v>
      </c>
      <c r="J213" s="108">
        <f t="shared" si="248"/>
        <v>218</v>
      </c>
      <c r="K213" s="108">
        <f t="shared" si="248"/>
        <v>1781</v>
      </c>
      <c r="L213" s="108">
        <f t="shared" si="248"/>
        <v>0</v>
      </c>
      <c r="M213" s="108"/>
      <c r="N213" s="108">
        <f>N214</f>
        <v>1911</v>
      </c>
      <c r="O213" s="108">
        <f t="shared" si="248"/>
        <v>0</v>
      </c>
      <c r="P213" s="108">
        <f t="shared" si="248"/>
        <v>0</v>
      </c>
      <c r="Q213" s="108">
        <f t="shared" si="248"/>
        <v>1911</v>
      </c>
      <c r="R213" s="108">
        <f t="shared" si="248"/>
        <v>0</v>
      </c>
      <c r="S213" s="108">
        <f t="shared" si="248"/>
        <v>-383</v>
      </c>
      <c r="T213" s="108">
        <f t="shared" si="248"/>
        <v>1528</v>
      </c>
      <c r="U213" s="108">
        <f t="shared" si="248"/>
        <v>0</v>
      </c>
      <c r="V213" s="108">
        <f t="shared" si="248"/>
        <v>1528</v>
      </c>
      <c r="W213" s="108">
        <f t="shared" si="249"/>
        <v>0</v>
      </c>
      <c r="X213" s="108">
        <f t="shared" si="249"/>
        <v>0</v>
      </c>
      <c r="Y213" s="108">
        <f t="shared" si="249"/>
        <v>1528</v>
      </c>
      <c r="Z213" s="108">
        <f t="shared" si="249"/>
        <v>1528</v>
      </c>
      <c r="AA213" s="108">
        <f t="shared" si="249"/>
        <v>0</v>
      </c>
      <c r="AB213" s="108">
        <f t="shared" si="249"/>
        <v>0</v>
      </c>
      <c r="AC213" s="108">
        <f t="shared" si="249"/>
        <v>1528</v>
      </c>
      <c r="AD213" s="108">
        <f t="shared" si="249"/>
        <v>1528</v>
      </c>
      <c r="AE213" s="108">
        <f t="shared" si="249"/>
        <v>0</v>
      </c>
      <c r="AF213" s="108"/>
      <c r="AG213" s="108">
        <f t="shared" si="249"/>
        <v>0</v>
      </c>
      <c r="AH213" s="108">
        <f t="shared" si="249"/>
        <v>1528</v>
      </c>
      <c r="AI213" s="108"/>
      <c r="AJ213" s="108">
        <f t="shared" si="249"/>
        <v>1528</v>
      </c>
      <c r="AK213" s="108">
        <f t="shared" si="250"/>
        <v>0</v>
      </c>
      <c r="AL213" s="108">
        <f t="shared" si="250"/>
        <v>0</v>
      </c>
      <c r="AM213" s="108">
        <f t="shared" si="250"/>
        <v>1528</v>
      </c>
      <c r="AN213" s="108">
        <f t="shared" si="250"/>
        <v>0</v>
      </c>
      <c r="AO213" s="108">
        <f t="shared" si="250"/>
        <v>1528</v>
      </c>
      <c r="AP213" s="108">
        <f t="shared" si="250"/>
        <v>283</v>
      </c>
      <c r="AQ213" s="108">
        <f t="shared" si="250"/>
        <v>0</v>
      </c>
      <c r="AR213" s="108">
        <f t="shared" si="250"/>
        <v>1811</v>
      </c>
      <c r="AS213" s="108">
        <f t="shared" si="250"/>
        <v>0</v>
      </c>
      <c r="AT213" s="108">
        <f t="shared" si="250"/>
        <v>1811</v>
      </c>
      <c r="AU213" s="96"/>
      <c r="AV213" s="96"/>
      <c r="AW213" s="96"/>
      <c r="AX213" s="108">
        <f>AX214</f>
        <v>1811</v>
      </c>
      <c r="AY213" s="108">
        <f>AY214</f>
        <v>1811</v>
      </c>
      <c r="AZ213" s="97"/>
      <c r="BA213" s="97"/>
      <c r="BB213" s="108">
        <f>BB214</f>
        <v>1811</v>
      </c>
      <c r="BC213" s="108">
        <f>BC214</f>
        <v>1811</v>
      </c>
      <c r="BD213" s="108">
        <f t="shared" si="251"/>
        <v>0</v>
      </c>
      <c r="BE213" s="108">
        <f t="shared" si="251"/>
        <v>0</v>
      </c>
      <c r="BF213" s="108">
        <f t="shared" si="251"/>
        <v>1811</v>
      </c>
      <c r="BG213" s="108">
        <f t="shared" si="251"/>
        <v>1811</v>
      </c>
      <c r="BH213" s="108">
        <f t="shared" si="251"/>
        <v>0</v>
      </c>
      <c r="BI213" s="108">
        <f t="shared" si="251"/>
        <v>0</v>
      </c>
      <c r="BJ213" s="108">
        <f t="shared" si="251"/>
        <v>1811</v>
      </c>
      <c r="BK213" s="108">
        <f t="shared" si="251"/>
        <v>1811</v>
      </c>
      <c r="BL213" s="108">
        <f t="shared" si="251"/>
        <v>0</v>
      </c>
      <c r="BM213" s="108">
        <f t="shared" si="251"/>
        <v>0</v>
      </c>
      <c r="BN213" s="108">
        <f t="shared" si="251"/>
        <v>1811</v>
      </c>
      <c r="BO213" s="108">
        <f t="shared" si="251"/>
        <v>1811</v>
      </c>
      <c r="BP213" s="108">
        <f t="shared" si="251"/>
        <v>0</v>
      </c>
      <c r="BQ213" s="108">
        <f t="shared" si="251"/>
        <v>0</v>
      </c>
      <c r="BR213" s="108">
        <f t="shared" si="251"/>
        <v>1811</v>
      </c>
      <c r="BS213" s="108"/>
      <c r="BT213" s="108">
        <f t="shared" si="251"/>
        <v>1811</v>
      </c>
      <c r="BU213" s="108">
        <f>BU214</f>
        <v>0</v>
      </c>
      <c r="BV213" s="108">
        <f>BV214</f>
        <v>0</v>
      </c>
      <c r="BW213" s="108">
        <f t="shared" si="252"/>
        <v>1811</v>
      </c>
      <c r="BX213" s="108"/>
      <c r="BY213" s="108">
        <f t="shared" si="252"/>
        <v>1811</v>
      </c>
    </row>
    <row r="214" spans="1:77" ht="33">
      <c r="A214" s="129"/>
      <c r="B214" s="105" t="s">
        <v>35</v>
      </c>
      <c r="C214" s="106" t="s">
        <v>31</v>
      </c>
      <c r="D214" s="106" t="s">
        <v>47</v>
      </c>
      <c r="E214" s="143" t="s">
        <v>205</v>
      </c>
      <c r="F214" s="106" t="s">
        <v>36</v>
      </c>
      <c r="G214" s="108">
        <f>H214</f>
        <v>1563</v>
      </c>
      <c r="H214" s="108">
        <v>1563</v>
      </c>
      <c r="I214" s="108"/>
      <c r="J214" s="112">
        <f>K214-G214</f>
        <v>218</v>
      </c>
      <c r="K214" s="112">
        <v>1781</v>
      </c>
      <c r="L214" s="112"/>
      <c r="M214" s="112"/>
      <c r="N214" s="108">
        <v>1911</v>
      </c>
      <c r="O214" s="109"/>
      <c r="P214" s="112"/>
      <c r="Q214" s="112">
        <f>P214+N214</f>
        <v>1911</v>
      </c>
      <c r="R214" s="112">
        <f>O214</f>
        <v>0</v>
      </c>
      <c r="S214" s="112">
        <f>T214-Q214</f>
        <v>-383</v>
      </c>
      <c r="T214" s="112">
        <v>1528</v>
      </c>
      <c r="U214" s="112">
        <f>R214</f>
        <v>0</v>
      </c>
      <c r="V214" s="112">
        <v>1528</v>
      </c>
      <c r="W214" s="112"/>
      <c r="X214" s="112"/>
      <c r="Y214" s="112">
        <f>W214+T214</f>
        <v>1528</v>
      </c>
      <c r="Z214" s="112">
        <f>X214+V214</f>
        <v>1528</v>
      </c>
      <c r="AA214" s="112"/>
      <c r="AB214" s="112"/>
      <c r="AC214" s="112">
        <f>AA214+Y214</f>
        <v>1528</v>
      </c>
      <c r="AD214" s="112">
        <f>AB214+Z214</f>
        <v>1528</v>
      </c>
      <c r="AE214" s="112"/>
      <c r="AF214" s="112"/>
      <c r="AG214" s="112"/>
      <c r="AH214" s="112">
        <f>AE214+AC214</f>
        <v>1528</v>
      </c>
      <c r="AI214" s="112"/>
      <c r="AJ214" s="112">
        <f>AG214+AD214</f>
        <v>1528</v>
      </c>
      <c r="AK214" s="113"/>
      <c r="AL214" s="113"/>
      <c r="AM214" s="112">
        <f>AK214+AH214</f>
        <v>1528</v>
      </c>
      <c r="AN214" s="112">
        <f>AI214</f>
        <v>0</v>
      </c>
      <c r="AO214" s="112">
        <f>AJ214</f>
        <v>1528</v>
      </c>
      <c r="AP214" s="112">
        <f>AR214-AO214</f>
        <v>283</v>
      </c>
      <c r="AQ214" s="112"/>
      <c r="AR214" s="112">
        <v>1811</v>
      </c>
      <c r="AS214" s="112"/>
      <c r="AT214" s="112">
        <v>1811</v>
      </c>
      <c r="AU214" s="96"/>
      <c r="AV214" s="96"/>
      <c r="AW214" s="96"/>
      <c r="AX214" s="112">
        <v>1811</v>
      </c>
      <c r="AY214" s="112">
        <v>1811</v>
      </c>
      <c r="AZ214" s="97"/>
      <c r="BA214" s="97"/>
      <c r="BB214" s="112">
        <v>1811</v>
      </c>
      <c r="BC214" s="112">
        <v>1811</v>
      </c>
      <c r="BD214" s="114"/>
      <c r="BE214" s="115"/>
      <c r="BF214" s="112">
        <f>BD214+BB214</f>
        <v>1811</v>
      </c>
      <c r="BG214" s="112">
        <f>BE214+BC214</f>
        <v>1811</v>
      </c>
      <c r="BH214" s="114"/>
      <c r="BI214" s="115"/>
      <c r="BJ214" s="112">
        <f>BH214+BF214</f>
        <v>1811</v>
      </c>
      <c r="BK214" s="112">
        <f>BI214+BG214</f>
        <v>1811</v>
      </c>
      <c r="BL214" s="114"/>
      <c r="BM214" s="115"/>
      <c r="BN214" s="112">
        <f>BL214+BJ214</f>
        <v>1811</v>
      </c>
      <c r="BO214" s="112">
        <f>BM214+BK214</f>
        <v>1811</v>
      </c>
      <c r="BP214" s="116"/>
      <c r="BQ214" s="116"/>
      <c r="BR214" s="108">
        <f>BN214+BP214</f>
        <v>1811</v>
      </c>
      <c r="BS214" s="108"/>
      <c r="BT214" s="108">
        <f>BO214+BQ214</f>
        <v>1811</v>
      </c>
      <c r="BU214" s="116"/>
      <c r="BV214" s="116"/>
      <c r="BW214" s="108">
        <f>BR214+BU214</f>
        <v>1811</v>
      </c>
      <c r="BX214" s="108"/>
      <c r="BY214" s="108">
        <f>BT214+BV214</f>
        <v>1811</v>
      </c>
    </row>
    <row r="215" spans="1:77" s="2" customFormat="1" ht="37.5">
      <c r="A215" s="118"/>
      <c r="B215" s="99" t="s">
        <v>188</v>
      </c>
      <c r="C215" s="100" t="s">
        <v>31</v>
      </c>
      <c r="D215" s="100" t="s">
        <v>49</v>
      </c>
      <c r="E215" s="144"/>
      <c r="F215" s="100"/>
      <c r="G215" s="102">
        <f aca="true" t="shared" si="253" ref="G215:AO215">G216</f>
        <v>42927</v>
      </c>
      <c r="H215" s="102">
        <f t="shared" si="253"/>
        <v>42927</v>
      </c>
      <c r="I215" s="102">
        <f t="shared" si="253"/>
        <v>0</v>
      </c>
      <c r="J215" s="102">
        <f t="shared" si="253"/>
        <v>1276</v>
      </c>
      <c r="K215" s="102">
        <f t="shared" si="253"/>
        <v>44203</v>
      </c>
      <c r="L215" s="102">
        <f t="shared" si="253"/>
        <v>0</v>
      </c>
      <c r="M215" s="102"/>
      <c r="N215" s="102">
        <f t="shared" si="253"/>
        <v>40725</v>
      </c>
      <c r="O215" s="102">
        <f t="shared" si="253"/>
        <v>0</v>
      </c>
      <c r="P215" s="102">
        <f t="shared" si="253"/>
        <v>0</v>
      </c>
      <c r="Q215" s="102">
        <f t="shared" si="253"/>
        <v>40725</v>
      </c>
      <c r="R215" s="102">
        <f t="shared" si="253"/>
        <v>0</v>
      </c>
      <c r="S215" s="102">
        <f t="shared" si="253"/>
        <v>3743</v>
      </c>
      <c r="T215" s="102">
        <f t="shared" si="253"/>
        <v>44468</v>
      </c>
      <c r="U215" s="102">
        <f t="shared" si="253"/>
        <v>0</v>
      </c>
      <c r="V215" s="102">
        <f t="shared" si="253"/>
        <v>39957</v>
      </c>
      <c r="W215" s="102">
        <f t="shared" si="253"/>
        <v>0</v>
      </c>
      <c r="X215" s="102">
        <f t="shared" si="253"/>
        <v>0</v>
      </c>
      <c r="Y215" s="102">
        <f t="shared" si="253"/>
        <v>44468</v>
      </c>
      <c r="Z215" s="102">
        <f t="shared" si="253"/>
        <v>39957</v>
      </c>
      <c r="AA215" s="102">
        <f t="shared" si="253"/>
        <v>0</v>
      </c>
      <c r="AB215" s="102">
        <f t="shared" si="253"/>
        <v>0</v>
      </c>
      <c r="AC215" s="102">
        <f t="shared" si="253"/>
        <v>44468</v>
      </c>
      <c r="AD215" s="102">
        <f t="shared" si="253"/>
        <v>39957</v>
      </c>
      <c r="AE215" s="102">
        <f>AE216</f>
        <v>0</v>
      </c>
      <c r="AF215" s="102"/>
      <c r="AG215" s="102">
        <f t="shared" si="253"/>
        <v>0</v>
      </c>
      <c r="AH215" s="102">
        <f t="shared" si="253"/>
        <v>44468</v>
      </c>
      <c r="AI215" s="102"/>
      <c r="AJ215" s="102">
        <f t="shared" si="253"/>
        <v>39957</v>
      </c>
      <c r="AK215" s="102">
        <f t="shared" si="253"/>
        <v>0</v>
      </c>
      <c r="AL215" s="102">
        <f t="shared" si="253"/>
        <v>0</v>
      </c>
      <c r="AM215" s="102">
        <f t="shared" si="253"/>
        <v>44468</v>
      </c>
      <c r="AN215" s="102">
        <f t="shared" si="253"/>
        <v>0</v>
      </c>
      <c r="AO215" s="102">
        <f t="shared" si="253"/>
        <v>39957</v>
      </c>
      <c r="AP215" s="102">
        <f>AP216</f>
        <v>-5308</v>
      </c>
      <c r="AQ215" s="102">
        <f>AQ216</f>
        <v>0</v>
      </c>
      <c r="AR215" s="102">
        <f>AR216</f>
        <v>34649</v>
      </c>
      <c r="AS215" s="102">
        <f>AS216</f>
        <v>0</v>
      </c>
      <c r="AT215" s="102">
        <f>AT216</f>
        <v>32160</v>
      </c>
      <c r="AU215" s="96"/>
      <c r="AV215" s="96"/>
      <c r="AW215" s="96"/>
      <c r="AX215" s="102">
        <f>AX216</f>
        <v>34649</v>
      </c>
      <c r="AY215" s="102">
        <f>AY216</f>
        <v>32160</v>
      </c>
      <c r="AZ215" s="97"/>
      <c r="BA215" s="97"/>
      <c r="BB215" s="102">
        <f aca="true" t="shared" si="254" ref="BB215:BY215">BB216</f>
        <v>34649</v>
      </c>
      <c r="BC215" s="102">
        <f t="shared" si="254"/>
        <v>32160</v>
      </c>
      <c r="BD215" s="102">
        <f t="shared" si="254"/>
        <v>0</v>
      </c>
      <c r="BE215" s="102">
        <f t="shared" si="254"/>
        <v>0</v>
      </c>
      <c r="BF215" s="102">
        <f t="shared" si="254"/>
        <v>34649</v>
      </c>
      <c r="BG215" s="102">
        <f t="shared" si="254"/>
        <v>32160</v>
      </c>
      <c r="BH215" s="102">
        <f t="shared" si="254"/>
        <v>0</v>
      </c>
      <c r="BI215" s="102">
        <f t="shared" si="254"/>
        <v>0</v>
      </c>
      <c r="BJ215" s="102">
        <f t="shared" si="254"/>
        <v>34649</v>
      </c>
      <c r="BK215" s="102">
        <f t="shared" si="254"/>
        <v>32160</v>
      </c>
      <c r="BL215" s="102">
        <f t="shared" si="254"/>
        <v>70000</v>
      </c>
      <c r="BM215" s="102">
        <f t="shared" si="254"/>
        <v>70000</v>
      </c>
      <c r="BN215" s="102">
        <f t="shared" si="254"/>
        <v>104649</v>
      </c>
      <c r="BO215" s="102">
        <f t="shared" si="254"/>
        <v>102160</v>
      </c>
      <c r="BP215" s="102">
        <f t="shared" si="254"/>
        <v>0</v>
      </c>
      <c r="BQ215" s="102">
        <f t="shared" si="254"/>
        <v>0</v>
      </c>
      <c r="BR215" s="102">
        <f t="shared" si="254"/>
        <v>104649</v>
      </c>
      <c r="BS215" s="102"/>
      <c r="BT215" s="102">
        <f t="shared" si="254"/>
        <v>102160</v>
      </c>
      <c r="BU215" s="102">
        <f t="shared" si="254"/>
        <v>0</v>
      </c>
      <c r="BV215" s="102">
        <f t="shared" si="254"/>
        <v>0</v>
      </c>
      <c r="BW215" s="102">
        <f t="shared" si="254"/>
        <v>104649</v>
      </c>
      <c r="BX215" s="102"/>
      <c r="BY215" s="102">
        <f t="shared" si="254"/>
        <v>102160</v>
      </c>
    </row>
    <row r="216" spans="1:77" ht="83.25">
      <c r="A216" s="129"/>
      <c r="B216" s="105" t="s">
        <v>32</v>
      </c>
      <c r="C216" s="175" t="s">
        <v>31</v>
      </c>
      <c r="D216" s="175" t="s">
        <v>49</v>
      </c>
      <c r="E216" s="143" t="s">
        <v>110</v>
      </c>
      <c r="F216" s="106"/>
      <c r="G216" s="108">
        <f>G217+G218</f>
        <v>42927</v>
      </c>
      <c r="H216" s="108">
        <f>H217+H218</f>
        <v>42927</v>
      </c>
      <c r="I216" s="108">
        <f>I217+I218</f>
        <v>0</v>
      </c>
      <c r="J216" s="108">
        <f>J217+J218</f>
        <v>1276</v>
      </c>
      <c r="K216" s="108">
        <f>K217+K218</f>
        <v>44203</v>
      </c>
      <c r="L216" s="108">
        <f>L218</f>
        <v>0</v>
      </c>
      <c r="M216" s="108"/>
      <c r="N216" s="108">
        <f>N218</f>
        <v>40725</v>
      </c>
      <c r="O216" s="108">
        <f aca="true" t="shared" si="255" ref="O216:V216">O217+O218</f>
        <v>0</v>
      </c>
      <c r="P216" s="108">
        <f t="shared" si="255"/>
        <v>0</v>
      </c>
      <c r="Q216" s="108">
        <f t="shared" si="255"/>
        <v>40725</v>
      </c>
      <c r="R216" s="108">
        <f t="shared" si="255"/>
        <v>0</v>
      </c>
      <c r="S216" s="108">
        <f t="shared" si="255"/>
        <v>3743</v>
      </c>
      <c r="T216" s="108">
        <f t="shared" si="255"/>
        <v>44468</v>
      </c>
      <c r="U216" s="108">
        <f t="shared" si="255"/>
        <v>0</v>
      </c>
      <c r="V216" s="108">
        <f t="shared" si="255"/>
        <v>39957</v>
      </c>
      <c r="W216" s="108">
        <f aca="true" t="shared" si="256" ref="W216:AD216">W217+W218</f>
        <v>0</v>
      </c>
      <c r="X216" s="108">
        <f t="shared" si="256"/>
        <v>0</v>
      </c>
      <c r="Y216" s="108">
        <f t="shared" si="256"/>
        <v>44468</v>
      </c>
      <c r="Z216" s="108">
        <f t="shared" si="256"/>
        <v>39957</v>
      </c>
      <c r="AA216" s="108">
        <f t="shared" si="256"/>
        <v>0</v>
      </c>
      <c r="AB216" s="108">
        <f t="shared" si="256"/>
        <v>0</v>
      </c>
      <c r="AC216" s="108">
        <f t="shared" si="256"/>
        <v>44468</v>
      </c>
      <c r="AD216" s="108">
        <f t="shared" si="256"/>
        <v>39957</v>
      </c>
      <c r="AE216" s="108">
        <f>AE217+AE218+AE219</f>
        <v>0</v>
      </c>
      <c r="AF216" s="108"/>
      <c r="AG216" s="108">
        <f aca="true" t="shared" si="257" ref="AG216:AO216">AG217+AG218+AG219</f>
        <v>0</v>
      </c>
      <c r="AH216" s="108">
        <f t="shared" si="257"/>
        <v>44468</v>
      </c>
      <c r="AI216" s="108">
        <f t="shared" si="257"/>
        <v>0</v>
      </c>
      <c r="AJ216" s="108">
        <f t="shared" si="257"/>
        <v>39957</v>
      </c>
      <c r="AK216" s="108">
        <f t="shared" si="257"/>
        <v>0</v>
      </c>
      <c r="AL216" s="108">
        <f>AL217+AL218+AL219</f>
        <v>0</v>
      </c>
      <c r="AM216" s="108">
        <f t="shared" si="257"/>
        <v>44468</v>
      </c>
      <c r="AN216" s="108">
        <f t="shared" si="257"/>
        <v>0</v>
      </c>
      <c r="AO216" s="108">
        <f t="shared" si="257"/>
        <v>39957</v>
      </c>
      <c r="AP216" s="108">
        <f>AP218+AP219</f>
        <v>-5308</v>
      </c>
      <c r="AQ216" s="108">
        <f>AQ218+AQ219</f>
        <v>0</v>
      </c>
      <c r="AR216" s="108">
        <f>AR218+AR219</f>
        <v>34649</v>
      </c>
      <c r="AS216" s="108">
        <f>AS218+AS219</f>
        <v>0</v>
      </c>
      <c r="AT216" s="108">
        <f>AT218+AT219</f>
        <v>32160</v>
      </c>
      <c r="AU216" s="96"/>
      <c r="AV216" s="96"/>
      <c r="AW216" s="96"/>
      <c r="AX216" s="108">
        <f>AX218+AX219</f>
        <v>34649</v>
      </c>
      <c r="AY216" s="108">
        <f>AY218+AY219</f>
        <v>32160</v>
      </c>
      <c r="AZ216" s="97"/>
      <c r="BA216" s="97"/>
      <c r="BB216" s="108">
        <f aca="true" t="shared" si="258" ref="BB216:BG216">BB218+BB219</f>
        <v>34649</v>
      </c>
      <c r="BC216" s="108">
        <f t="shared" si="258"/>
        <v>32160</v>
      </c>
      <c r="BD216" s="108">
        <f t="shared" si="258"/>
        <v>0</v>
      </c>
      <c r="BE216" s="108">
        <f t="shared" si="258"/>
        <v>0</v>
      </c>
      <c r="BF216" s="108">
        <f t="shared" si="258"/>
        <v>34649</v>
      </c>
      <c r="BG216" s="108">
        <f t="shared" si="258"/>
        <v>32160</v>
      </c>
      <c r="BH216" s="108">
        <f aca="true" t="shared" si="259" ref="BH216:BO216">BH218+BH219</f>
        <v>0</v>
      </c>
      <c r="BI216" s="108">
        <f t="shared" si="259"/>
        <v>0</v>
      </c>
      <c r="BJ216" s="108">
        <f t="shared" si="259"/>
        <v>34649</v>
      </c>
      <c r="BK216" s="108">
        <f t="shared" si="259"/>
        <v>32160</v>
      </c>
      <c r="BL216" s="108">
        <f t="shared" si="259"/>
        <v>70000</v>
      </c>
      <c r="BM216" s="108">
        <f t="shared" si="259"/>
        <v>70000</v>
      </c>
      <c r="BN216" s="108">
        <f t="shared" si="259"/>
        <v>104649</v>
      </c>
      <c r="BO216" s="108">
        <f t="shared" si="259"/>
        <v>102160</v>
      </c>
      <c r="BP216" s="108">
        <f>BP218+BP219</f>
        <v>0</v>
      </c>
      <c r="BQ216" s="108">
        <f>BQ218+BQ219</f>
        <v>0</v>
      </c>
      <c r="BR216" s="108">
        <f>BR218+BR219</f>
        <v>104649</v>
      </c>
      <c r="BS216" s="108"/>
      <c r="BT216" s="108">
        <f>BT218+BT219</f>
        <v>102160</v>
      </c>
      <c r="BU216" s="108">
        <f>BU218+BU219</f>
        <v>0</v>
      </c>
      <c r="BV216" s="108">
        <f>BV218+BV219</f>
        <v>0</v>
      </c>
      <c r="BW216" s="108">
        <f>BW218+BW219</f>
        <v>104649</v>
      </c>
      <c r="BX216" s="108"/>
      <c r="BY216" s="108">
        <f>BY218+BY219</f>
        <v>102160</v>
      </c>
    </row>
    <row r="217" spans="1:77" ht="66.75" hidden="1">
      <c r="A217" s="129"/>
      <c r="B217" s="105" t="s">
        <v>38</v>
      </c>
      <c r="C217" s="175" t="s">
        <v>31</v>
      </c>
      <c r="D217" s="175" t="s">
        <v>49</v>
      </c>
      <c r="E217" s="143" t="s">
        <v>110</v>
      </c>
      <c r="F217" s="106" t="s">
        <v>39</v>
      </c>
      <c r="G217" s="108">
        <v>42927</v>
      </c>
      <c r="H217" s="108"/>
      <c r="I217" s="108"/>
      <c r="J217" s="108">
        <f>K217-G217</f>
        <v>-42927</v>
      </c>
      <c r="K217" s="108"/>
      <c r="L217" s="108"/>
      <c r="M217" s="108"/>
      <c r="N217" s="108"/>
      <c r="O217" s="109"/>
      <c r="P217" s="112"/>
      <c r="Q217" s="112">
        <f>P217+N217</f>
        <v>0</v>
      </c>
      <c r="R217" s="112">
        <f>O217</f>
        <v>0</v>
      </c>
      <c r="S217" s="112"/>
      <c r="T217" s="112">
        <f aca="true" t="shared" si="260" ref="T217:Z217">Q217</f>
        <v>0</v>
      </c>
      <c r="U217" s="112">
        <f t="shared" si="260"/>
        <v>0</v>
      </c>
      <c r="V217" s="112">
        <f t="shared" si="260"/>
        <v>0</v>
      </c>
      <c r="W217" s="112">
        <f t="shared" si="260"/>
        <v>0</v>
      </c>
      <c r="X217" s="112">
        <f t="shared" si="260"/>
        <v>0</v>
      </c>
      <c r="Y217" s="112">
        <f t="shared" si="260"/>
        <v>0</v>
      </c>
      <c r="Z217" s="112">
        <f t="shared" si="260"/>
        <v>0</v>
      </c>
      <c r="AA217" s="112">
        <f>X217</f>
        <v>0</v>
      </c>
      <c r="AB217" s="112">
        <f>Y217</f>
        <v>0</v>
      </c>
      <c r="AC217" s="112">
        <f>Z217</f>
        <v>0</v>
      </c>
      <c r="AD217" s="112">
        <f>AA217</f>
        <v>0</v>
      </c>
      <c r="AE217" s="112">
        <f>AB217</f>
        <v>0</v>
      </c>
      <c r="AF217" s="112"/>
      <c r="AG217" s="112">
        <f>AC217</f>
        <v>0</v>
      </c>
      <c r="AH217" s="112">
        <f>AD217</f>
        <v>0</v>
      </c>
      <c r="AI217" s="112"/>
      <c r="AJ217" s="112">
        <f>AE217</f>
        <v>0</v>
      </c>
      <c r="AK217" s="113"/>
      <c r="AL217" s="113"/>
      <c r="AM217" s="126"/>
      <c r="AN217" s="126"/>
      <c r="AO217" s="126"/>
      <c r="AP217" s="112"/>
      <c r="AQ217" s="112"/>
      <c r="AR217" s="112"/>
      <c r="AS217" s="112"/>
      <c r="AT217" s="112"/>
      <c r="AU217" s="96"/>
      <c r="AV217" s="96"/>
      <c r="AW217" s="96"/>
      <c r="AX217" s="112"/>
      <c r="AY217" s="112"/>
      <c r="AZ217" s="97"/>
      <c r="BA217" s="97"/>
      <c r="BB217" s="112"/>
      <c r="BC217" s="112"/>
      <c r="BD217" s="114"/>
      <c r="BE217" s="115"/>
      <c r="BF217" s="125"/>
      <c r="BG217" s="125"/>
      <c r="BH217" s="114"/>
      <c r="BI217" s="115"/>
      <c r="BJ217" s="125"/>
      <c r="BK217" s="125"/>
      <c r="BL217" s="114"/>
      <c r="BM217" s="115"/>
      <c r="BN217" s="125"/>
      <c r="BO217" s="125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</row>
    <row r="218" spans="1:77" ht="33.75" hidden="1">
      <c r="A218" s="129"/>
      <c r="B218" s="105" t="s">
        <v>219</v>
      </c>
      <c r="C218" s="175" t="s">
        <v>31</v>
      </c>
      <c r="D218" s="175" t="s">
        <v>49</v>
      </c>
      <c r="E218" s="143" t="s">
        <v>110</v>
      </c>
      <c r="F218" s="106" t="s">
        <v>220</v>
      </c>
      <c r="G218" s="108"/>
      <c r="H218" s="108">
        <v>42927</v>
      </c>
      <c r="I218" s="108"/>
      <c r="J218" s="112">
        <f>K218-G218</f>
        <v>44203</v>
      </c>
      <c r="K218" s="112">
        <v>44203</v>
      </c>
      <c r="L218" s="112"/>
      <c r="M218" s="112"/>
      <c r="N218" s="108">
        <v>40725</v>
      </c>
      <c r="O218" s="109"/>
      <c r="P218" s="112"/>
      <c r="Q218" s="112">
        <f>P218+N218</f>
        <v>40725</v>
      </c>
      <c r="R218" s="112">
        <f>O218</f>
        <v>0</v>
      </c>
      <c r="S218" s="112">
        <f>T218-Q218</f>
        <v>3743</v>
      </c>
      <c r="T218" s="112">
        <v>44468</v>
      </c>
      <c r="U218" s="112">
        <f>R218</f>
        <v>0</v>
      </c>
      <c r="V218" s="112">
        <v>39957</v>
      </c>
      <c r="W218" s="112"/>
      <c r="X218" s="112"/>
      <c r="Y218" s="112">
        <f>W218+T218</f>
        <v>44468</v>
      </c>
      <c r="Z218" s="112">
        <f>X218+V218</f>
        <v>39957</v>
      </c>
      <c r="AA218" s="112"/>
      <c r="AB218" s="112"/>
      <c r="AC218" s="112">
        <f>AA218+Y218</f>
        <v>44468</v>
      </c>
      <c r="AD218" s="112">
        <f>AB218+Z218</f>
        <v>39957</v>
      </c>
      <c r="AE218" s="112">
        <v>-44468</v>
      </c>
      <c r="AF218" s="112"/>
      <c r="AG218" s="112">
        <v>-39957</v>
      </c>
      <c r="AH218" s="112">
        <f>AE218+AC218</f>
        <v>0</v>
      </c>
      <c r="AI218" s="112"/>
      <c r="AJ218" s="112">
        <f>AG218+AD218</f>
        <v>0</v>
      </c>
      <c r="AK218" s="113"/>
      <c r="AL218" s="113"/>
      <c r="AM218" s="126"/>
      <c r="AN218" s="126"/>
      <c r="AO218" s="126"/>
      <c r="AP218" s="112">
        <f>AR218-AO218</f>
        <v>0</v>
      </c>
      <c r="AQ218" s="112"/>
      <c r="AR218" s="112"/>
      <c r="AS218" s="112"/>
      <c r="AT218" s="112"/>
      <c r="AU218" s="96"/>
      <c r="AV218" s="96"/>
      <c r="AW218" s="96"/>
      <c r="AX218" s="112"/>
      <c r="AY218" s="112"/>
      <c r="AZ218" s="97"/>
      <c r="BA218" s="97"/>
      <c r="BB218" s="112"/>
      <c r="BC218" s="112"/>
      <c r="BD218" s="114"/>
      <c r="BE218" s="115"/>
      <c r="BF218" s="125"/>
      <c r="BG218" s="125"/>
      <c r="BH218" s="114"/>
      <c r="BI218" s="115"/>
      <c r="BJ218" s="125"/>
      <c r="BK218" s="125"/>
      <c r="BL218" s="114"/>
      <c r="BM218" s="115"/>
      <c r="BN218" s="125"/>
      <c r="BO218" s="125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</row>
    <row r="219" spans="1:77" ht="18.75">
      <c r="A219" s="129"/>
      <c r="B219" s="105" t="s">
        <v>217</v>
      </c>
      <c r="C219" s="175" t="s">
        <v>31</v>
      </c>
      <c r="D219" s="175" t="s">
        <v>49</v>
      </c>
      <c r="E219" s="143" t="s">
        <v>110</v>
      </c>
      <c r="F219" s="106" t="s">
        <v>218</v>
      </c>
      <c r="G219" s="108"/>
      <c r="H219" s="108"/>
      <c r="I219" s="108"/>
      <c r="J219" s="112"/>
      <c r="K219" s="112"/>
      <c r="L219" s="112"/>
      <c r="M219" s="112"/>
      <c r="N219" s="108"/>
      <c r="O219" s="109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>
        <v>44468</v>
      </c>
      <c r="AF219" s="112"/>
      <c r="AG219" s="112">
        <v>39957</v>
      </c>
      <c r="AH219" s="112">
        <f>AE219+AC219</f>
        <v>44468</v>
      </c>
      <c r="AI219" s="112"/>
      <c r="AJ219" s="112">
        <f>AG219+AD219</f>
        <v>39957</v>
      </c>
      <c r="AK219" s="113"/>
      <c r="AL219" s="113"/>
      <c r="AM219" s="112">
        <f>AK219+AH219</f>
        <v>44468</v>
      </c>
      <c r="AN219" s="112">
        <f>AI219</f>
        <v>0</v>
      </c>
      <c r="AO219" s="112">
        <f>AJ219</f>
        <v>39957</v>
      </c>
      <c r="AP219" s="112">
        <f>AR219-AO219</f>
        <v>-5308</v>
      </c>
      <c r="AQ219" s="112"/>
      <c r="AR219" s="112">
        <v>34649</v>
      </c>
      <c r="AS219" s="112"/>
      <c r="AT219" s="112">
        <v>32160</v>
      </c>
      <c r="AU219" s="96"/>
      <c r="AV219" s="96"/>
      <c r="AW219" s="96"/>
      <c r="AX219" s="112">
        <v>34649</v>
      </c>
      <c r="AY219" s="112">
        <v>32160</v>
      </c>
      <c r="AZ219" s="97"/>
      <c r="BA219" s="97"/>
      <c r="BB219" s="112">
        <v>34649</v>
      </c>
      <c r="BC219" s="112">
        <v>32160</v>
      </c>
      <c r="BD219" s="114"/>
      <c r="BE219" s="115"/>
      <c r="BF219" s="112">
        <f>BD219+BB219</f>
        <v>34649</v>
      </c>
      <c r="BG219" s="112">
        <f>BE219+BC219</f>
        <v>32160</v>
      </c>
      <c r="BH219" s="114"/>
      <c r="BI219" s="115"/>
      <c r="BJ219" s="112">
        <f>BH219+BF219</f>
        <v>34649</v>
      </c>
      <c r="BK219" s="112">
        <f>BI219+BG219</f>
        <v>32160</v>
      </c>
      <c r="BL219" s="108">
        <v>70000</v>
      </c>
      <c r="BM219" s="108">
        <v>70000</v>
      </c>
      <c r="BN219" s="112">
        <f>BL219+BJ219</f>
        <v>104649</v>
      </c>
      <c r="BO219" s="112">
        <f>BM219+BK219</f>
        <v>102160</v>
      </c>
      <c r="BP219" s="116"/>
      <c r="BQ219" s="116"/>
      <c r="BR219" s="108">
        <f>BN219+BP219</f>
        <v>104649</v>
      </c>
      <c r="BS219" s="108"/>
      <c r="BT219" s="108">
        <f>BO219+BQ219</f>
        <v>102160</v>
      </c>
      <c r="BU219" s="116"/>
      <c r="BV219" s="116"/>
      <c r="BW219" s="108">
        <f>BR219+BU219</f>
        <v>104649</v>
      </c>
      <c r="BX219" s="108"/>
      <c r="BY219" s="108">
        <f>BT219+BV219</f>
        <v>102160</v>
      </c>
    </row>
    <row r="220" spans="1:77" s="2" customFormat="1" ht="18.75">
      <c r="A220" s="118"/>
      <c r="B220" s="99" t="s">
        <v>106</v>
      </c>
      <c r="C220" s="100" t="s">
        <v>55</v>
      </c>
      <c r="D220" s="100" t="s">
        <v>30</v>
      </c>
      <c r="E220" s="144"/>
      <c r="F220" s="175"/>
      <c r="G220" s="102">
        <f>G223</f>
        <v>208183</v>
      </c>
      <c r="H220" s="102">
        <f>H223</f>
        <v>208183</v>
      </c>
      <c r="I220" s="102">
        <f>I223</f>
        <v>0</v>
      </c>
      <c r="J220" s="102">
        <f aca="true" t="shared" si="261" ref="J220:Q220">J223+J225</f>
        <v>100129</v>
      </c>
      <c r="K220" s="102">
        <f t="shared" si="261"/>
        <v>308312</v>
      </c>
      <c r="L220" s="102">
        <f t="shared" si="261"/>
        <v>0</v>
      </c>
      <c r="M220" s="102"/>
      <c r="N220" s="102">
        <f t="shared" si="261"/>
        <v>338505</v>
      </c>
      <c r="O220" s="102">
        <f t="shared" si="261"/>
        <v>0</v>
      </c>
      <c r="P220" s="102">
        <f t="shared" si="261"/>
        <v>0</v>
      </c>
      <c r="Q220" s="102">
        <f t="shared" si="261"/>
        <v>338505</v>
      </c>
      <c r="R220" s="102">
        <f aca="true" t="shared" si="262" ref="R220:Z220">R223+R225</f>
        <v>0</v>
      </c>
      <c r="S220" s="102">
        <f t="shared" si="262"/>
        <v>-147111</v>
      </c>
      <c r="T220" s="102">
        <f t="shared" si="262"/>
        <v>191394</v>
      </c>
      <c r="U220" s="102">
        <f t="shared" si="262"/>
        <v>0</v>
      </c>
      <c r="V220" s="102">
        <f t="shared" si="262"/>
        <v>191394</v>
      </c>
      <c r="W220" s="102">
        <f t="shared" si="262"/>
        <v>0</v>
      </c>
      <c r="X220" s="102">
        <f t="shared" si="262"/>
        <v>0</v>
      </c>
      <c r="Y220" s="102">
        <f t="shared" si="262"/>
        <v>191394</v>
      </c>
      <c r="Z220" s="102">
        <f t="shared" si="262"/>
        <v>191394</v>
      </c>
      <c r="AA220" s="102">
        <f aca="true" t="shared" si="263" ref="AA220:AJ220">AA223+AA225</f>
        <v>0</v>
      </c>
      <c r="AB220" s="102">
        <f t="shared" si="263"/>
        <v>0</v>
      </c>
      <c r="AC220" s="102">
        <f t="shared" si="263"/>
        <v>191394</v>
      </c>
      <c r="AD220" s="102">
        <f t="shared" si="263"/>
        <v>191394</v>
      </c>
      <c r="AE220" s="102">
        <f t="shared" si="263"/>
        <v>0</v>
      </c>
      <c r="AF220" s="102"/>
      <c r="AG220" s="102">
        <f t="shared" si="263"/>
        <v>0</v>
      </c>
      <c r="AH220" s="102">
        <f t="shared" si="263"/>
        <v>191394</v>
      </c>
      <c r="AI220" s="102"/>
      <c r="AJ220" s="102">
        <f t="shared" si="263"/>
        <v>191394</v>
      </c>
      <c r="AK220" s="102">
        <f>AK223+AK225</f>
        <v>0</v>
      </c>
      <c r="AL220" s="102">
        <f>AL223+AL225</f>
        <v>0</v>
      </c>
      <c r="AM220" s="102">
        <f>AM223+AM225</f>
        <v>191394</v>
      </c>
      <c r="AN220" s="102">
        <f>AN223+AN225</f>
        <v>0</v>
      </c>
      <c r="AO220" s="102">
        <f>AO223+AO225</f>
        <v>191394</v>
      </c>
      <c r="AP220" s="102">
        <f>AP223+AP225+AP221</f>
        <v>43211</v>
      </c>
      <c r="AQ220" s="102">
        <f>AQ223+AQ225+AQ221</f>
        <v>0</v>
      </c>
      <c r="AR220" s="102">
        <f>AR223+AR225+AR221</f>
        <v>234605</v>
      </c>
      <c r="AS220" s="102">
        <f>AS223+AS225+AS221</f>
        <v>0</v>
      </c>
      <c r="AT220" s="102">
        <f>AT223+AT225+AT221</f>
        <v>234605</v>
      </c>
      <c r="AU220" s="96"/>
      <c r="AV220" s="96"/>
      <c r="AW220" s="96"/>
      <c r="AX220" s="102">
        <f>AX223+AX225+AX221</f>
        <v>234605</v>
      </c>
      <c r="AY220" s="102">
        <f>AY223+AY225+AY221</f>
        <v>234605</v>
      </c>
      <c r="AZ220" s="97"/>
      <c r="BA220" s="97"/>
      <c r="BB220" s="102">
        <f>BB223+BB225+BB221</f>
        <v>234605</v>
      </c>
      <c r="BC220" s="102">
        <f>BC223+BC225+BC221</f>
        <v>234605</v>
      </c>
      <c r="BD220" s="102">
        <f aca="true" t="shared" si="264" ref="BD220:BK220">BD223+BD225+BD221+BD227</f>
        <v>50000</v>
      </c>
      <c r="BE220" s="102">
        <f t="shared" si="264"/>
        <v>0</v>
      </c>
      <c r="BF220" s="102">
        <f t="shared" si="264"/>
        <v>284605</v>
      </c>
      <c r="BG220" s="102">
        <f t="shared" si="264"/>
        <v>234605</v>
      </c>
      <c r="BH220" s="102">
        <f t="shared" si="264"/>
        <v>0</v>
      </c>
      <c r="BI220" s="102">
        <f t="shared" si="264"/>
        <v>0</v>
      </c>
      <c r="BJ220" s="102">
        <f t="shared" si="264"/>
        <v>284605</v>
      </c>
      <c r="BK220" s="102">
        <f t="shared" si="264"/>
        <v>234605</v>
      </c>
      <c r="BL220" s="102">
        <f aca="true" t="shared" si="265" ref="BL220:BT220">BL223+BL225+BL221+BL227</f>
        <v>0</v>
      </c>
      <c r="BM220" s="102">
        <f t="shared" si="265"/>
        <v>0</v>
      </c>
      <c r="BN220" s="102">
        <f t="shared" si="265"/>
        <v>284605</v>
      </c>
      <c r="BO220" s="102">
        <f t="shared" si="265"/>
        <v>234605</v>
      </c>
      <c r="BP220" s="102">
        <f t="shared" si="265"/>
        <v>0</v>
      </c>
      <c r="BQ220" s="102">
        <f t="shared" si="265"/>
        <v>0</v>
      </c>
      <c r="BR220" s="102">
        <f t="shared" si="265"/>
        <v>284605</v>
      </c>
      <c r="BS220" s="102"/>
      <c r="BT220" s="102">
        <f t="shared" si="265"/>
        <v>234605</v>
      </c>
      <c r="BU220" s="102">
        <f>BU223+BU225+BU221+BU227</f>
        <v>0</v>
      </c>
      <c r="BV220" s="102">
        <f>BV223+BV225+BV221+BV227</f>
        <v>0</v>
      </c>
      <c r="BW220" s="102">
        <f>BW223+BW225+BW221+BW227</f>
        <v>284605</v>
      </c>
      <c r="BX220" s="102"/>
      <c r="BY220" s="102">
        <f>BY223+BY225+BY221+BY227</f>
        <v>234605</v>
      </c>
    </row>
    <row r="221" spans="1:77" s="2" customFormat="1" ht="50.25">
      <c r="A221" s="118"/>
      <c r="B221" s="105" t="s">
        <v>112</v>
      </c>
      <c r="C221" s="106" t="s">
        <v>55</v>
      </c>
      <c r="D221" s="106" t="s">
        <v>30</v>
      </c>
      <c r="E221" s="111" t="s">
        <v>113</v>
      </c>
      <c r="F221" s="106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8">
        <f>AP222</f>
        <v>16864</v>
      </c>
      <c r="AQ221" s="108">
        <f>AQ222</f>
        <v>0</v>
      </c>
      <c r="AR221" s="108">
        <f>AR222</f>
        <v>16864</v>
      </c>
      <c r="AS221" s="108">
        <f>AS222</f>
        <v>0</v>
      </c>
      <c r="AT221" s="108">
        <f>AT222</f>
        <v>16864</v>
      </c>
      <c r="AU221" s="96"/>
      <c r="AV221" s="96"/>
      <c r="AW221" s="96"/>
      <c r="AX221" s="108">
        <f>AX222</f>
        <v>16864</v>
      </c>
      <c r="AY221" s="108">
        <f>AY222</f>
        <v>16864</v>
      </c>
      <c r="AZ221" s="97"/>
      <c r="BA221" s="97"/>
      <c r="BB221" s="108">
        <f aca="true" t="shared" si="266" ref="BB221:BY221">BB222</f>
        <v>16864</v>
      </c>
      <c r="BC221" s="108">
        <f t="shared" si="266"/>
        <v>16864</v>
      </c>
      <c r="BD221" s="108">
        <f t="shared" si="266"/>
        <v>0</v>
      </c>
      <c r="BE221" s="108">
        <f t="shared" si="266"/>
        <v>0</v>
      </c>
      <c r="BF221" s="108">
        <f t="shared" si="266"/>
        <v>16864</v>
      </c>
      <c r="BG221" s="108">
        <f t="shared" si="266"/>
        <v>16864</v>
      </c>
      <c r="BH221" s="108">
        <f t="shared" si="266"/>
        <v>0</v>
      </c>
      <c r="BI221" s="108">
        <f t="shared" si="266"/>
        <v>0</v>
      </c>
      <c r="BJ221" s="108">
        <f t="shared" si="266"/>
        <v>16864</v>
      </c>
      <c r="BK221" s="108">
        <f t="shared" si="266"/>
        <v>16864</v>
      </c>
      <c r="BL221" s="108">
        <f t="shared" si="266"/>
        <v>0</v>
      </c>
      <c r="BM221" s="108">
        <f t="shared" si="266"/>
        <v>0</v>
      </c>
      <c r="BN221" s="108">
        <f t="shared" si="266"/>
        <v>16864</v>
      </c>
      <c r="BO221" s="108">
        <f t="shared" si="266"/>
        <v>16864</v>
      </c>
      <c r="BP221" s="108">
        <f t="shared" si="266"/>
        <v>0</v>
      </c>
      <c r="BQ221" s="108">
        <f t="shared" si="266"/>
        <v>0</v>
      </c>
      <c r="BR221" s="108">
        <f t="shared" si="266"/>
        <v>16864</v>
      </c>
      <c r="BS221" s="108"/>
      <c r="BT221" s="108">
        <f t="shared" si="266"/>
        <v>16864</v>
      </c>
      <c r="BU221" s="108">
        <f t="shared" si="266"/>
        <v>0</v>
      </c>
      <c r="BV221" s="108">
        <f t="shared" si="266"/>
        <v>0</v>
      </c>
      <c r="BW221" s="108">
        <f t="shared" si="266"/>
        <v>16864</v>
      </c>
      <c r="BX221" s="108"/>
      <c r="BY221" s="108">
        <f t="shared" si="266"/>
        <v>16864</v>
      </c>
    </row>
    <row r="222" spans="1:77" s="2" customFormat="1" ht="99.75">
      <c r="A222" s="118"/>
      <c r="B222" s="105" t="s">
        <v>256</v>
      </c>
      <c r="C222" s="106" t="s">
        <v>55</v>
      </c>
      <c r="D222" s="106" t="s">
        <v>30</v>
      </c>
      <c r="E222" s="111" t="s">
        <v>113</v>
      </c>
      <c r="F222" s="106" t="s">
        <v>114</v>
      </c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12">
        <f>AR222-AO222</f>
        <v>16864</v>
      </c>
      <c r="AQ222" s="108"/>
      <c r="AR222" s="108">
        <v>16864</v>
      </c>
      <c r="AS222" s="108"/>
      <c r="AT222" s="108">
        <v>16864</v>
      </c>
      <c r="AU222" s="96"/>
      <c r="AV222" s="96"/>
      <c r="AW222" s="96"/>
      <c r="AX222" s="108">
        <v>16864</v>
      </c>
      <c r="AY222" s="108">
        <v>16864</v>
      </c>
      <c r="AZ222" s="97"/>
      <c r="BA222" s="97"/>
      <c r="BB222" s="108">
        <v>16864</v>
      </c>
      <c r="BC222" s="108">
        <v>16864</v>
      </c>
      <c r="BD222" s="138"/>
      <c r="BE222" s="139"/>
      <c r="BF222" s="112">
        <f>BD222+BB222</f>
        <v>16864</v>
      </c>
      <c r="BG222" s="112">
        <f>BE222+BC222</f>
        <v>16864</v>
      </c>
      <c r="BH222" s="138"/>
      <c r="BI222" s="139"/>
      <c r="BJ222" s="112">
        <f>BH222+BF222</f>
        <v>16864</v>
      </c>
      <c r="BK222" s="112">
        <f>BI222+BG222</f>
        <v>16864</v>
      </c>
      <c r="BL222" s="138"/>
      <c r="BM222" s="139"/>
      <c r="BN222" s="112">
        <f>BL222+BJ222</f>
        <v>16864</v>
      </c>
      <c r="BO222" s="112">
        <f>BM222+BK222</f>
        <v>16864</v>
      </c>
      <c r="BP222" s="140"/>
      <c r="BQ222" s="140"/>
      <c r="BR222" s="108">
        <f>BN222+BP222</f>
        <v>16864</v>
      </c>
      <c r="BS222" s="108"/>
      <c r="BT222" s="108">
        <f>BO222+BQ222</f>
        <v>16864</v>
      </c>
      <c r="BU222" s="140"/>
      <c r="BV222" s="140"/>
      <c r="BW222" s="108">
        <f>BR222+BU222</f>
        <v>16864</v>
      </c>
      <c r="BX222" s="108"/>
      <c r="BY222" s="108">
        <f>BT222+BV222</f>
        <v>16864</v>
      </c>
    </row>
    <row r="223" spans="1:77" ht="16.5">
      <c r="A223" s="129"/>
      <c r="B223" s="105" t="s">
        <v>106</v>
      </c>
      <c r="C223" s="106" t="s">
        <v>55</v>
      </c>
      <c r="D223" s="106" t="s">
        <v>30</v>
      </c>
      <c r="E223" s="143" t="s">
        <v>107</v>
      </c>
      <c r="F223" s="106"/>
      <c r="G223" s="108">
        <f aca="true" t="shared" si="267" ref="G223:W223">G224</f>
        <v>208183</v>
      </c>
      <c r="H223" s="108">
        <f t="shared" si="267"/>
        <v>208183</v>
      </c>
      <c r="I223" s="108">
        <f t="shared" si="267"/>
        <v>0</v>
      </c>
      <c r="J223" s="108">
        <f t="shared" si="267"/>
        <v>95573</v>
      </c>
      <c r="K223" s="108">
        <f t="shared" si="267"/>
        <v>303756</v>
      </c>
      <c r="L223" s="108">
        <f t="shared" si="267"/>
        <v>0</v>
      </c>
      <c r="M223" s="108"/>
      <c r="N223" s="108">
        <f t="shared" si="267"/>
        <v>333618</v>
      </c>
      <c r="O223" s="108">
        <f t="shared" si="267"/>
        <v>0</v>
      </c>
      <c r="P223" s="108">
        <f t="shared" si="267"/>
        <v>0</v>
      </c>
      <c r="Q223" s="108">
        <f t="shared" si="267"/>
        <v>333618</v>
      </c>
      <c r="R223" s="108">
        <f t="shared" si="267"/>
        <v>0</v>
      </c>
      <c r="S223" s="108">
        <f t="shared" si="267"/>
        <v>-142224</v>
      </c>
      <c r="T223" s="108">
        <f t="shared" si="267"/>
        <v>191394</v>
      </c>
      <c r="U223" s="108">
        <f t="shared" si="267"/>
        <v>0</v>
      </c>
      <c r="V223" s="108">
        <f t="shared" si="267"/>
        <v>191394</v>
      </c>
      <c r="W223" s="108">
        <f t="shared" si="267"/>
        <v>0</v>
      </c>
      <c r="X223" s="108">
        <f aca="true" t="shared" si="268" ref="X223:AT223">X224</f>
        <v>0</v>
      </c>
      <c r="Y223" s="108">
        <f t="shared" si="268"/>
        <v>191394</v>
      </c>
      <c r="Z223" s="108">
        <f t="shared" si="268"/>
        <v>191394</v>
      </c>
      <c r="AA223" s="108">
        <f t="shared" si="268"/>
        <v>0</v>
      </c>
      <c r="AB223" s="108">
        <f t="shared" si="268"/>
        <v>0</v>
      </c>
      <c r="AC223" s="108">
        <f t="shared" si="268"/>
        <v>191394</v>
      </c>
      <c r="AD223" s="108">
        <f t="shared" si="268"/>
        <v>191394</v>
      </c>
      <c r="AE223" s="108">
        <f t="shared" si="268"/>
        <v>0</v>
      </c>
      <c r="AF223" s="108"/>
      <c r="AG223" s="108">
        <f t="shared" si="268"/>
        <v>0</v>
      </c>
      <c r="AH223" s="108">
        <f t="shared" si="268"/>
        <v>191394</v>
      </c>
      <c r="AI223" s="108"/>
      <c r="AJ223" s="108">
        <f t="shared" si="268"/>
        <v>191394</v>
      </c>
      <c r="AK223" s="108">
        <f t="shared" si="268"/>
        <v>0</v>
      </c>
      <c r="AL223" s="108">
        <f t="shared" si="268"/>
        <v>0</v>
      </c>
      <c r="AM223" s="108">
        <f t="shared" si="268"/>
        <v>191394</v>
      </c>
      <c r="AN223" s="108">
        <f t="shared" si="268"/>
        <v>0</v>
      </c>
      <c r="AO223" s="108">
        <f t="shared" si="268"/>
        <v>191394</v>
      </c>
      <c r="AP223" s="108">
        <f t="shared" si="268"/>
        <v>26347</v>
      </c>
      <c r="AQ223" s="108">
        <f t="shared" si="268"/>
        <v>0</v>
      </c>
      <c r="AR223" s="108">
        <f t="shared" si="268"/>
        <v>217741</v>
      </c>
      <c r="AS223" s="108">
        <f t="shared" si="268"/>
        <v>0</v>
      </c>
      <c r="AT223" s="108">
        <f t="shared" si="268"/>
        <v>217741</v>
      </c>
      <c r="AU223" s="96"/>
      <c r="AV223" s="96"/>
      <c r="AW223" s="96"/>
      <c r="AX223" s="108">
        <f>AX224</f>
        <v>217741</v>
      </c>
      <c r="AY223" s="108">
        <f>AY224</f>
        <v>217741</v>
      </c>
      <c r="AZ223" s="97"/>
      <c r="BA223" s="97"/>
      <c r="BB223" s="108">
        <f aca="true" t="shared" si="269" ref="BB223:BY223">BB224</f>
        <v>217741</v>
      </c>
      <c r="BC223" s="108">
        <f t="shared" si="269"/>
        <v>217741</v>
      </c>
      <c r="BD223" s="108">
        <f t="shared" si="269"/>
        <v>0</v>
      </c>
      <c r="BE223" s="108">
        <f t="shared" si="269"/>
        <v>0</v>
      </c>
      <c r="BF223" s="108">
        <f t="shared" si="269"/>
        <v>217741</v>
      </c>
      <c r="BG223" s="108">
        <f t="shared" si="269"/>
        <v>217741</v>
      </c>
      <c r="BH223" s="108">
        <f t="shared" si="269"/>
        <v>0</v>
      </c>
      <c r="BI223" s="108">
        <f t="shared" si="269"/>
        <v>0</v>
      </c>
      <c r="BJ223" s="108">
        <f t="shared" si="269"/>
        <v>217741</v>
      </c>
      <c r="BK223" s="108">
        <f t="shared" si="269"/>
        <v>217741</v>
      </c>
      <c r="BL223" s="108">
        <f t="shared" si="269"/>
        <v>0</v>
      </c>
      <c r="BM223" s="108">
        <f t="shared" si="269"/>
        <v>0</v>
      </c>
      <c r="BN223" s="108">
        <f t="shared" si="269"/>
        <v>217741</v>
      </c>
      <c r="BO223" s="108">
        <f t="shared" si="269"/>
        <v>217741</v>
      </c>
      <c r="BP223" s="108">
        <f t="shared" si="269"/>
        <v>0</v>
      </c>
      <c r="BQ223" s="108">
        <f t="shared" si="269"/>
        <v>0</v>
      </c>
      <c r="BR223" s="108">
        <f t="shared" si="269"/>
        <v>217741</v>
      </c>
      <c r="BS223" s="108"/>
      <c r="BT223" s="108">
        <f t="shared" si="269"/>
        <v>217741</v>
      </c>
      <c r="BU223" s="108">
        <f t="shared" si="269"/>
        <v>0</v>
      </c>
      <c r="BV223" s="108">
        <f t="shared" si="269"/>
        <v>0</v>
      </c>
      <c r="BW223" s="108">
        <f t="shared" si="269"/>
        <v>217741</v>
      </c>
      <c r="BX223" s="108"/>
      <c r="BY223" s="108">
        <f t="shared" si="269"/>
        <v>217741</v>
      </c>
    </row>
    <row r="224" spans="1:77" ht="66">
      <c r="A224" s="129"/>
      <c r="B224" s="137" t="s">
        <v>38</v>
      </c>
      <c r="C224" s="106" t="s">
        <v>55</v>
      </c>
      <c r="D224" s="106" t="s">
        <v>30</v>
      </c>
      <c r="E224" s="143" t="s">
        <v>107</v>
      </c>
      <c r="F224" s="106" t="s">
        <v>39</v>
      </c>
      <c r="G224" s="108">
        <f>H224</f>
        <v>208183</v>
      </c>
      <c r="H224" s="108">
        <f>204193+3990</f>
        <v>208183</v>
      </c>
      <c r="I224" s="108"/>
      <c r="J224" s="112">
        <f>K224-G224</f>
        <v>95573</v>
      </c>
      <c r="K224" s="112">
        <v>303756</v>
      </c>
      <c r="L224" s="112"/>
      <c r="M224" s="112"/>
      <c r="N224" s="108">
        <v>333618</v>
      </c>
      <c r="O224" s="109"/>
      <c r="P224" s="112"/>
      <c r="Q224" s="112">
        <f>P224+N224</f>
        <v>333618</v>
      </c>
      <c r="R224" s="112">
        <f>O224</f>
        <v>0</v>
      </c>
      <c r="S224" s="112">
        <f>T224-Q224</f>
        <v>-142224</v>
      </c>
      <c r="T224" s="112">
        <v>191394</v>
      </c>
      <c r="U224" s="112">
        <f>R224</f>
        <v>0</v>
      </c>
      <c r="V224" s="112">
        <v>191394</v>
      </c>
      <c r="W224" s="112"/>
      <c r="X224" s="112"/>
      <c r="Y224" s="112">
        <f>W224+T224</f>
        <v>191394</v>
      </c>
      <c r="Z224" s="112">
        <f>X224+V224</f>
        <v>191394</v>
      </c>
      <c r="AA224" s="112"/>
      <c r="AB224" s="112"/>
      <c r="AC224" s="112">
        <f>AA224+Y224</f>
        <v>191394</v>
      </c>
      <c r="AD224" s="112">
        <f>AB224+Z224</f>
        <v>191394</v>
      </c>
      <c r="AE224" s="112"/>
      <c r="AF224" s="112"/>
      <c r="AG224" s="112"/>
      <c r="AH224" s="112">
        <f>AE224+AC224</f>
        <v>191394</v>
      </c>
      <c r="AI224" s="112"/>
      <c r="AJ224" s="112">
        <f>AG224+AD224</f>
        <v>191394</v>
      </c>
      <c r="AK224" s="113"/>
      <c r="AL224" s="113"/>
      <c r="AM224" s="112">
        <f>AK224+AH224</f>
        <v>191394</v>
      </c>
      <c r="AN224" s="112">
        <f>AI224</f>
        <v>0</v>
      </c>
      <c r="AO224" s="112">
        <f>AJ224</f>
        <v>191394</v>
      </c>
      <c r="AP224" s="112">
        <f>AR224-AO224</f>
        <v>26347</v>
      </c>
      <c r="AQ224" s="112"/>
      <c r="AR224" s="112">
        <v>217741</v>
      </c>
      <c r="AS224" s="112"/>
      <c r="AT224" s="112">
        <v>217741</v>
      </c>
      <c r="AU224" s="96"/>
      <c r="AV224" s="96"/>
      <c r="AW224" s="96"/>
      <c r="AX224" s="112">
        <v>217741</v>
      </c>
      <c r="AY224" s="112">
        <v>217741</v>
      </c>
      <c r="AZ224" s="97"/>
      <c r="BA224" s="97"/>
      <c r="BB224" s="112">
        <v>217741</v>
      </c>
      <c r="BC224" s="112">
        <v>217741</v>
      </c>
      <c r="BD224" s="114"/>
      <c r="BE224" s="115"/>
      <c r="BF224" s="112">
        <f>BD224+BB224</f>
        <v>217741</v>
      </c>
      <c r="BG224" s="112">
        <f>BE224+BC224</f>
        <v>217741</v>
      </c>
      <c r="BH224" s="114"/>
      <c r="BI224" s="115"/>
      <c r="BJ224" s="112">
        <f>BH224+BF224</f>
        <v>217741</v>
      </c>
      <c r="BK224" s="112">
        <f>BI224+BG224</f>
        <v>217741</v>
      </c>
      <c r="BL224" s="114"/>
      <c r="BM224" s="115"/>
      <c r="BN224" s="112">
        <f>BL224+BJ224</f>
        <v>217741</v>
      </c>
      <c r="BO224" s="112">
        <f>BM224+BK224</f>
        <v>217741</v>
      </c>
      <c r="BP224" s="116"/>
      <c r="BQ224" s="116"/>
      <c r="BR224" s="108">
        <f>BN224+BP224</f>
        <v>217741</v>
      </c>
      <c r="BS224" s="108"/>
      <c r="BT224" s="108">
        <f>BO224+BQ224</f>
        <v>217741</v>
      </c>
      <c r="BU224" s="116"/>
      <c r="BV224" s="116"/>
      <c r="BW224" s="108">
        <f>BR224+BU224</f>
        <v>217741</v>
      </c>
      <c r="BX224" s="108"/>
      <c r="BY224" s="108">
        <f>BT224+BV224</f>
        <v>217741</v>
      </c>
    </row>
    <row r="225" spans="1:77" ht="33" hidden="1">
      <c r="A225" s="129"/>
      <c r="B225" s="105" t="s">
        <v>79</v>
      </c>
      <c r="C225" s="106" t="s">
        <v>55</v>
      </c>
      <c r="D225" s="106" t="s">
        <v>30</v>
      </c>
      <c r="E225" s="136" t="s">
        <v>117</v>
      </c>
      <c r="F225" s="106"/>
      <c r="G225" s="108"/>
      <c r="H225" s="108"/>
      <c r="I225" s="108"/>
      <c r="J225" s="112">
        <f aca="true" t="shared" si="270" ref="J225:AJ225">J226</f>
        <v>4556</v>
      </c>
      <c r="K225" s="112">
        <f t="shared" si="270"/>
        <v>4556</v>
      </c>
      <c r="L225" s="112">
        <f t="shared" si="270"/>
        <v>0</v>
      </c>
      <c r="M225" s="112"/>
      <c r="N225" s="112">
        <f t="shared" si="270"/>
        <v>4887</v>
      </c>
      <c r="O225" s="112">
        <f t="shared" si="270"/>
        <v>0</v>
      </c>
      <c r="P225" s="112">
        <f t="shared" si="270"/>
        <v>0</v>
      </c>
      <c r="Q225" s="112">
        <f t="shared" si="270"/>
        <v>4887</v>
      </c>
      <c r="R225" s="112">
        <f t="shared" si="270"/>
        <v>0</v>
      </c>
      <c r="S225" s="112">
        <f t="shared" si="270"/>
        <v>-4887</v>
      </c>
      <c r="T225" s="112">
        <f t="shared" si="270"/>
        <v>0</v>
      </c>
      <c r="U225" s="112">
        <f t="shared" si="270"/>
        <v>0</v>
      </c>
      <c r="V225" s="112">
        <f t="shared" si="270"/>
        <v>0</v>
      </c>
      <c r="W225" s="112">
        <f t="shared" si="270"/>
        <v>0</v>
      </c>
      <c r="X225" s="112">
        <f t="shared" si="270"/>
        <v>0</v>
      </c>
      <c r="Y225" s="112">
        <f t="shared" si="270"/>
        <v>0</v>
      </c>
      <c r="Z225" s="112">
        <f t="shared" si="270"/>
        <v>0</v>
      </c>
      <c r="AA225" s="112">
        <f t="shared" si="270"/>
        <v>0</v>
      </c>
      <c r="AB225" s="112">
        <f t="shared" si="270"/>
        <v>0</v>
      </c>
      <c r="AC225" s="112">
        <f t="shared" si="270"/>
        <v>0</v>
      </c>
      <c r="AD225" s="112">
        <f t="shared" si="270"/>
        <v>0</v>
      </c>
      <c r="AE225" s="112">
        <f t="shared" si="270"/>
        <v>0</v>
      </c>
      <c r="AF225" s="112"/>
      <c r="AG225" s="112">
        <f t="shared" si="270"/>
        <v>0</v>
      </c>
      <c r="AH225" s="112">
        <f t="shared" si="270"/>
        <v>0</v>
      </c>
      <c r="AI225" s="112"/>
      <c r="AJ225" s="112">
        <f t="shared" si="270"/>
        <v>0</v>
      </c>
      <c r="AK225" s="113"/>
      <c r="AL225" s="113"/>
      <c r="AM225" s="113"/>
      <c r="AN225" s="113"/>
      <c r="AO225" s="113"/>
      <c r="AP225" s="128"/>
      <c r="AQ225" s="128"/>
      <c r="AR225" s="128"/>
      <c r="AS225" s="128"/>
      <c r="AT225" s="128"/>
      <c r="AU225" s="96"/>
      <c r="AV225" s="96"/>
      <c r="AW225" s="96"/>
      <c r="AX225" s="128"/>
      <c r="AY225" s="128"/>
      <c r="AZ225" s="97"/>
      <c r="BA225" s="97"/>
      <c r="BB225" s="128"/>
      <c r="BC225" s="128"/>
      <c r="BD225" s="114"/>
      <c r="BE225" s="115"/>
      <c r="BF225" s="125"/>
      <c r="BG225" s="125"/>
      <c r="BH225" s="114"/>
      <c r="BI225" s="115"/>
      <c r="BJ225" s="125"/>
      <c r="BK225" s="125"/>
      <c r="BL225" s="114"/>
      <c r="BM225" s="115"/>
      <c r="BN225" s="125"/>
      <c r="BO225" s="125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</row>
    <row r="226" spans="1:77" ht="66" hidden="1">
      <c r="A226" s="129"/>
      <c r="B226" s="105" t="s">
        <v>38</v>
      </c>
      <c r="C226" s="106" t="s">
        <v>55</v>
      </c>
      <c r="D226" s="106" t="s">
        <v>30</v>
      </c>
      <c r="E226" s="136" t="s">
        <v>117</v>
      </c>
      <c r="F226" s="106" t="s">
        <v>39</v>
      </c>
      <c r="G226" s="108"/>
      <c r="H226" s="108"/>
      <c r="I226" s="108"/>
      <c r="J226" s="112">
        <f>K226-G226</f>
        <v>4556</v>
      </c>
      <c r="K226" s="112">
        <v>4556</v>
      </c>
      <c r="L226" s="112"/>
      <c r="M226" s="112"/>
      <c r="N226" s="108">
        <v>4887</v>
      </c>
      <c r="O226" s="109"/>
      <c r="P226" s="112"/>
      <c r="Q226" s="112">
        <f>P226+N226</f>
        <v>4887</v>
      </c>
      <c r="R226" s="112">
        <f>O226</f>
        <v>0</v>
      </c>
      <c r="S226" s="112">
        <f>T226-Q226</f>
        <v>-4887</v>
      </c>
      <c r="T226" s="112"/>
      <c r="U226" s="112">
        <f>R226</f>
        <v>0</v>
      </c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3"/>
      <c r="AL226" s="113"/>
      <c r="AM226" s="113"/>
      <c r="AN226" s="113"/>
      <c r="AO226" s="113"/>
      <c r="AP226" s="128"/>
      <c r="AQ226" s="128"/>
      <c r="AR226" s="128"/>
      <c r="AS226" s="128"/>
      <c r="AT226" s="128"/>
      <c r="AU226" s="96"/>
      <c r="AV226" s="96"/>
      <c r="AW226" s="96"/>
      <c r="AX226" s="128"/>
      <c r="AY226" s="128"/>
      <c r="AZ226" s="97"/>
      <c r="BA226" s="97"/>
      <c r="BB226" s="128"/>
      <c r="BC226" s="128"/>
      <c r="BD226" s="114"/>
      <c r="BE226" s="115"/>
      <c r="BF226" s="125"/>
      <c r="BG226" s="125"/>
      <c r="BH226" s="114"/>
      <c r="BI226" s="115"/>
      <c r="BJ226" s="125"/>
      <c r="BK226" s="125"/>
      <c r="BL226" s="114"/>
      <c r="BM226" s="115"/>
      <c r="BN226" s="125"/>
      <c r="BO226" s="125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</row>
    <row r="227" spans="1:77" ht="33">
      <c r="A227" s="129"/>
      <c r="B227" s="105" t="s">
        <v>79</v>
      </c>
      <c r="C227" s="106" t="s">
        <v>55</v>
      </c>
      <c r="D227" s="106" t="s">
        <v>30</v>
      </c>
      <c r="E227" s="136" t="s">
        <v>117</v>
      </c>
      <c r="F227" s="106"/>
      <c r="G227" s="108"/>
      <c r="H227" s="108"/>
      <c r="I227" s="108"/>
      <c r="J227" s="112"/>
      <c r="K227" s="112"/>
      <c r="L227" s="112"/>
      <c r="M227" s="112"/>
      <c r="N227" s="108"/>
      <c r="O227" s="109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3"/>
      <c r="AL227" s="113"/>
      <c r="AM227" s="113"/>
      <c r="AN227" s="113"/>
      <c r="AO227" s="113"/>
      <c r="AP227" s="128"/>
      <c r="AQ227" s="128"/>
      <c r="AR227" s="128"/>
      <c r="AS227" s="128"/>
      <c r="AT227" s="128"/>
      <c r="AU227" s="96"/>
      <c r="AV227" s="96"/>
      <c r="AW227" s="96"/>
      <c r="AX227" s="128"/>
      <c r="AY227" s="128"/>
      <c r="AZ227" s="97"/>
      <c r="BA227" s="97"/>
      <c r="BB227" s="128"/>
      <c r="BC227" s="128"/>
      <c r="BD227" s="97">
        <f>BD228</f>
        <v>50000</v>
      </c>
      <c r="BE227" s="97">
        <f aca="true" t="shared" si="271" ref="BE227:BW228">BE228</f>
        <v>0</v>
      </c>
      <c r="BF227" s="112">
        <f t="shared" si="271"/>
        <v>50000</v>
      </c>
      <c r="BG227" s="112">
        <f t="shared" si="271"/>
        <v>0</v>
      </c>
      <c r="BH227" s="97">
        <f>BH228</f>
        <v>0</v>
      </c>
      <c r="BI227" s="97">
        <f t="shared" si="271"/>
        <v>0</v>
      </c>
      <c r="BJ227" s="112">
        <f t="shared" si="271"/>
        <v>50000</v>
      </c>
      <c r="BK227" s="112">
        <f t="shared" si="271"/>
        <v>0</v>
      </c>
      <c r="BL227" s="97">
        <f>BL228</f>
        <v>0</v>
      </c>
      <c r="BM227" s="97">
        <f t="shared" si="271"/>
        <v>0</v>
      </c>
      <c r="BN227" s="112">
        <f t="shared" si="271"/>
        <v>50000</v>
      </c>
      <c r="BO227" s="112">
        <f t="shared" si="271"/>
        <v>0</v>
      </c>
      <c r="BP227" s="112">
        <f t="shared" si="271"/>
        <v>0</v>
      </c>
      <c r="BQ227" s="112">
        <f t="shared" si="271"/>
        <v>0</v>
      </c>
      <c r="BR227" s="112">
        <f t="shared" si="271"/>
        <v>50000</v>
      </c>
      <c r="BS227" s="112"/>
      <c r="BT227" s="112">
        <f t="shared" si="271"/>
        <v>0</v>
      </c>
      <c r="BU227" s="112">
        <f t="shared" si="271"/>
        <v>0</v>
      </c>
      <c r="BV227" s="112">
        <f>BV228</f>
        <v>0</v>
      </c>
      <c r="BW227" s="112">
        <f t="shared" si="271"/>
        <v>50000</v>
      </c>
      <c r="BX227" s="112"/>
      <c r="BY227" s="112">
        <f aca="true" t="shared" si="272" ref="BW227:BY228">BY228</f>
        <v>0</v>
      </c>
    </row>
    <row r="228" spans="1:77" ht="66">
      <c r="A228" s="129"/>
      <c r="B228" s="105" t="s">
        <v>369</v>
      </c>
      <c r="C228" s="106" t="s">
        <v>55</v>
      </c>
      <c r="D228" s="106" t="s">
        <v>30</v>
      </c>
      <c r="E228" s="136" t="s">
        <v>366</v>
      </c>
      <c r="F228" s="106"/>
      <c r="G228" s="108"/>
      <c r="H228" s="108"/>
      <c r="I228" s="108"/>
      <c r="J228" s="112"/>
      <c r="K228" s="112"/>
      <c r="L228" s="112"/>
      <c r="M228" s="112"/>
      <c r="N228" s="108"/>
      <c r="O228" s="109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3"/>
      <c r="AL228" s="113"/>
      <c r="AM228" s="113"/>
      <c r="AN228" s="113"/>
      <c r="AO228" s="113"/>
      <c r="AP228" s="128"/>
      <c r="AQ228" s="128"/>
      <c r="AR228" s="128"/>
      <c r="AS228" s="128"/>
      <c r="AT228" s="128"/>
      <c r="AU228" s="96"/>
      <c r="AV228" s="96"/>
      <c r="AW228" s="96"/>
      <c r="AX228" s="128"/>
      <c r="AY228" s="128"/>
      <c r="AZ228" s="97"/>
      <c r="BA228" s="97"/>
      <c r="BB228" s="128"/>
      <c r="BC228" s="128"/>
      <c r="BD228" s="97">
        <f>BD229</f>
        <v>50000</v>
      </c>
      <c r="BE228" s="97">
        <f t="shared" si="271"/>
        <v>0</v>
      </c>
      <c r="BF228" s="112">
        <f t="shared" si="271"/>
        <v>50000</v>
      </c>
      <c r="BG228" s="112">
        <f t="shared" si="271"/>
        <v>0</v>
      </c>
      <c r="BH228" s="97">
        <f>BH229</f>
        <v>0</v>
      </c>
      <c r="BI228" s="97">
        <f t="shared" si="271"/>
        <v>0</v>
      </c>
      <c r="BJ228" s="112">
        <f t="shared" si="271"/>
        <v>50000</v>
      </c>
      <c r="BK228" s="112">
        <f t="shared" si="271"/>
        <v>0</v>
      </c>
      <c r="BL228" s="97">
        <f>BL229</f>
        <v>0</v>
      </c>
      <c r="BM228" s="97">
        <f t="shared" si="271"/>
        <v>0</v>
      </c>
      <c r="BN228" s="112">
        <f t="shared" si="271"/>
        <v>50000</v>
      </c>
      <c r="BO228" s="112">
        <f t="shared" si="271"/>
        <v>0</v>
      </c>
      <c r="BP228" s="112">
        <f t="shared" si="271"/>
        <v>0</v>
      </c>
      <c r="BQ228" s="112">
        <f t="shared" si="271"/>
        <v>0</v>
      </c>
      <c r="BR228" s="112">
        <f t="shared" si="271"/>
        <v>50000</v>
      </c>
      <c r="BS228" s="112"/>
      <c r="BT228" s="112">
        <f t="shared" si="271"/>
        <v>0</v>
      </c>
      <c r="BU228" s="112">
        <f>BU229</f>
        <v>0</v>
      </c>
      <c r="BV228" s="112">
        <f>BV229</f>
        <v>0</v>
      </c>
      <c r="BW228" s="112">
        <f t="shared" si="272"/>
        <v>50000</v>
      </c>
      <c r="BX228" s="112"/>
      <c r="BY228" s="112">
        <f t="shared" si="272"/>
        <v>0</v>
      </c>
    </row>
    <row r="229" spans="1:77" ht="66">
      <c r="A229" s="129"/>
      <c r="B229" s="105" t="s">
        <v>38</v>
      </c>
      <c r="C229" s="106" t="s">
        <v>55</v>
      </c>
      <c r="D229" s="106" t="s">
        <v>30</v>
      </c>
      <c r="E229" s="136" t="s">
        <v>366</v>
      </c>
      <c r="F229" s="106" t="s">
        <v>39</v>
      </c>
      <c r="G229" s="108"/>
      <c r="H229" s="108"/>
      <c r="I229" s="108"/>
      <c r="J229" s="112"/>
      <c r="K229" s="112"/>
      <c r="L229" s="112"/>
      <c r="M229" s="112"/>
      <c r="N229" s="108"/>
      <c r="O229" s="109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3"/>
      <c r="AL229" s="113"/>
      <c r="AM229" s="113"/>
      <c r="AN229" s="113"/>
      <c r="AO229" s="113"/>
      <c r="AP229" s="128"/>
      <c r="AQ229" s="128"/>
      <c r="AR229" s="128"/>
      <c r="AS229" s="128"/>
      <c r="AT229" s="128"/>
      <c r="AU229" s="96"/>
      <c r="AV229" s="96"/>
      <c r="AW229" s="96"/>
      <c r="AX229" s="128"/>
      <c r="AY229" s="128"/>
      <c r="AZ229" s="97"/>
      <c r="BA229" s="97"/>
      <c r="BB229" s="128"/>
      <c r="BC229" s="128"/>
      <c r="BD229" s="97">
        <v>50000</v>
      </c>
      <c r="BE229" s="176"/>
      <c r="BF229" s="112">
        <f>BD229+BB229</f>
        <v>50000</v>
      </c>
      <c r="BG229" s="112">
        <f>BE229+BC229</f>
        <v>0</v>
      </c>
      <c r="BH229" s="97"/>
      <c r="BI229" s="176"/>
      <c r="BJ229" s="112">
        <f>BH229+BF229</f>
        <v>50000</v>
      </c>
      <c r="BK229" s="112">
        <f>BI229+BG229</f>
        <v>0</v>
      </c>
      <c r="BL229" s="97"/>
      <c r="BM229" s="176"/>
      <c r="BN229" s="112">
        <f>BL229+BJ229</f>
        <v>50000</v>
      </c>
      <c r="BO229" s="112">
        <f>BM229+BK229</f>
        <v>0</v>
      </c>
      <c r="BP229" s="116"/>
      <c r="BQ229" s="116"/>
      <c r="BR229" s="108">
        <f>BN229+BP229</f>
        <v>50000</v>
      </c>
      <c r="BS229" s="108"/>
      <c r="BT229" s="108">
        <f>BO229+BQ229</f>
        <v>0</v>
      </c>
      <c r="BU229" s="116"/>
      <c r="BV229" s="116"/>
      <c r="BW229" s="108">
        <f>BR229+BU229</f>
        <v>50000</v>
      </c>
      <c r="BX229" s="108"/>
      <c r="BY229" s="108">
        <f>BT229+BV229</f>
        <v>0</v>
      </c>
    </row>
    <row r="230" spans="1:77" ht="56.25">
      <c r="A230" s="129"/>
      <c r="B230" s="168" t="s">
        <v>108</v>
      </c>
      <c r="C230" s="100" t="s">
        <v>55</v>
      </c>
      <c r="D230" s="100" t="s">
        <v>55</v>
      </c>
      <c r="E230" s="144"/>
      <c r="F230" s="100"/>
      <c r="G230" s="102">
        <f>G231</f>
        <v>0</v>
      </c>
      <c r="H230" s="102">
        <f aca="true" t="shared" si="273" ref="H230:W231">H231</f>
        <v>0</v>
      </c>
      <c r="I230" s="102">
        <f t="shared" si="273"/>
        <v>0</v>
      </c>
      <c r="J230" s="102">
        <f t="shared" si="273"/>
        <v>19253</v>
      </c>
      <c r="K230" s="102">
        <f t="shared" si="273"/>
        <v>19253</v>
      </c>
      <c r="L230" s="102">
        <f t="shared" si="273"/>
        <v>0</v>
      </c>
      <c r="M230" s="102"/>
      <c r="N230" s="102">
        <f t="shared" si="273"/>
        <v>20897</v>
      </c>
      <c r="O230" s="102">
        <f t="shared" si="273"/>
        <v>0</v>
      </c>
      <c r="P230" s="102">
        <f t="shared" si="273"/>
        <v>0</v>
      </c>
      <c r="Q230" s="102">
        <f t="shared" si="273"/>
        <v>20897</v>
      </c>
      <c r="R230" s="102">
        <f t="shared" si="273"/>
        <v>0</v>
      </c>
      <c r="S230" s="102">
        <f t="shared" si="273"/>
        <v>-10270</v>
      </c>
      <c r="T230" s="102">
        <f t="shared" si="273"/>
        <v>10627</v>
      </c>
      <c r="U230" s="102">
        <f t="shared" si="273"/>
        <v>0</v>
      </c>
      <c r="V230" s="102">
        <f t="shared" si="273"/>
        <v>10627</v>
      </c>
      <c r="W230" s="102">
        <f t="shared" si="273"/>
        <v>0</v>
      </c>
      <c r="X230" s="102">
        <f aca="true" t="shared" si="274" ref="W230:AM231">X231</f>
        <v>0</v>
      </c>
      <c r="Y230" s="102">
        <f t="shared" si="274"/>
        <v>10627</v>
      </c>
      <c r="Z230" s="102">
        <f t="shared" si="274"/>
        <v>10627</v>
      </c>
      <c r="AA230" s="102">
        <f t="shared" si="274"/>
        <v>0</v>
      </c>
      <c r="AB230" s="102">
        <f t="shared" si="274"/>
        <v>0</v>
      </c>
      <c r="AC230" s="102">
        <f t="shared" si="274"/>
        <v>10627</v>
      </c>
      <c r="AD230" s="102">
        <f t="shared" si="274"/>
        <v>10627</v>
      </c>
      <c r="AE230" s="102">
        <f t="shared" si="274"/>
        <v>0</v>
      </c>
      <c r="AF230" s="102"/>
      <c r="AG230" s="102">
        <f t="shared" si="274"/>
        <v>0</v>
      </c>
      <c r="AH230" s="102">
        <f t="shared" si="274"/>
        <v>10627</v>
      </c>
      <c r="AI230" s="102"/>
      <c r="AJ230" s="102">
        <f t="shared" si="274"/>
        <v>10627</v>
      </c>
      <c r="AK230" s="102">
        <f t="shared" si="274"/>
        <v>0</v>
      </c>
      <c r="AL230" s="102">
        <f t="shared" si="274"/>
        <v>0</v>
      </c>
      <c r="AM230" s="102">
        <f t="shared" si="274"/>
        <v>10627</v>
      </c>
      <c r="AN230" s="102">
        <f aca="true" t="shared" si="275" ref="AK230:AT231">AN231</f>
        <v>0</v>
      </c>
      <c r="AO230" s="102">
        <f t="shared" si="275"/>
        <v>10627</v>
      </c>
      <c r="AP230" s="102">
        <f t="shared" si="275"/>
        <v>7267</v>
      </c>
      <c r="AQ230" s="102">
        <f t="shared" si="275"/>
        <v>0</v>
      </c>
      <c r="AR230" s="102">
        <f t="shared" si="275"/>
        <v>17894</v>
      </c>
      <c r="AS230" s="102">
        <f t="shared" si="275"/>
        <v>0</v>
      </c>
      <c r="AT230" s="102">
        <f t="shared" si="275"/>
        <v>17894</v>
      </c>
      <c r="AU230" s="96"/>
      <c r="AV230" s="96"/>
      <c r="AW230" s="96"/>
      <c r="AX230" s="102">
        <f>AX231</f>
        <v>17894</v>
      </c>
      <c r="AY230" s="102">
        <f>AY231</f>
        <v>17894</v>
      </c>
      <c r="AZ230" s="97"/>
      <c r="BA230" s="97"/>
      <c r="BB230" s="102">
        <f>BB231</f>
        <v>17894</v>
      </c>
      <c r="BC230" s="102">
        <f>BC231</f>
        <v>17894</v>
      </c>
      <c r="BD230" s="102">
        <f aca="true" t="shared" si="276" ref="BD230:BW231">BD231</f>
        <v>0</v>
      </c>
      <c r="BE230" s="102">
        <f t="shared" si="276"/>
        <v>0</v>
      </c>
      <c r="BF230" s="102">
        <f t="shared" si="276"/>
        <v>17894</v>
      </c>
      <c r="BG230" s="102">
        <f t="shared" si="276"/>
        <v>17894</v>
      </c>
      <c r="BH230" s="102">
        <f t="shared" si="276"/>
        <v>0</v>
      </c>
      <c r="BI230" s="102">
        <f t="shared" si="276"/>
        <v>0</v>
      </c>
      <c r="BJ230" s="102">
        <f t="shared" si="276"/>
        <v>17894</v>
      </c>
      <c r="BK230" s="102">
        <f t="shared" si="276"/>
        <v>17894</v>
      </c>
      <c r="BL230" s="102">
        <f t="shared" si="276"/>
        <v>0</v>
      </c>
      <c r="BM230" s="102">
        <f t="shared" si="276"/>
        <v>0</v>
      </c>
      <c r="BN230" s="102">
        <f t="shared" si="276"/>
        <v>17894</v>
      </c>
      <c r="BO230" s="102">
        <f t="shared" si="276"/>
        <v>17894</v>
      </c>
      <c r="BP230" s="102">
        <f t="shared" si="276"/>
        <v>0</v>
      </c>
      <c r="BQ230" s="102">
        <f t="shared" si="276"/>
        <v>0</v>
      </c>
      <c r="BR230" s="102">
        <f t="shared" si="276"/>
        <v>17894</v>
      </c>
      <c r="BS230" s="102"/>
      <c r="BT230" s="102">
        <f t="shared" si="276"/>
        <v>17894</v>
      </c>
      <c r="BU230" s="102">
        <f t="shared" si="276"/>
        <v>0</v>
      </c>
      <c r="BV230" s="102">
        <f>BV231</f>
        <v>0</v>
      </c>
      <c r="BW230" s="102">
        <f t="shared" si="276"/>
        <v>17894</v>
      </c>
      <c r="BX230" s="102"/>
      <c r="BY230" s="102">
        <f aca="true" t="shared" si="277" ref="BW230:BY231">BY231</f>
        <v>17894</v>
      </c>
    </row>
    <row r="231" spans="1:77" ht="82.5">
      <c r="A231" s="129"/>
      <c r="B231" s="137" t="s">
        <v>32</v>
      </c>
      <c r="C231" s="106" t="s">
        <v>55</v>
      </c>
      <c r="D231" s="106" t="s">
        <v>55</v>
      </c>
      <c r="E231" s="143" t="s">
        <v>109</v>
      </c>
      <c r="F231" s="106"/>
      <c r="G231" s="108">
        <f>G232</f>
        <v>0</v>
      </c>
      <c r="H231" s="108">
        <f t="shared" si="273"/>
        <v>0</v>
      </c>
      <c r="I231" s="108">
        <f t="shared" si="273"/>
        <v>0</v>
      </c>
      <c r="J231" s="108">
        <f t="shared" si="273"/>
        <v>19253</v>
      </c>
      <c r="K231" s="108">
        <f t="shared" si="273"/>
        <v>19253</v>
      </c>
      <c r="L231" s="108">
        <f t="shared" si="273"/>
        <v>0</v>
      </c>
      <c r="M231" s="108"/>
      <c r="N231" s="108">
        <f t="shared" si="273"/>
        <v>20897</v>
      </c>
      <c r="O231" s="108">
        <f t="shared" si="273"/>
        <v>0</v>
      </c>
      <c r="P231" s="108">
        <f t="shared" si="273"/>
        <v>0</v>
      </c>
      <c r="Q231" s="108">
        <f t="shared" si="273"/>
        <v>20897</v>
      </c>
      <c r="R231" s="108">
        <f t="shared" si="273"/>
        <v>0</v>
      </c>
      <c r="S231" s="108">
        <f t="shared" si="273"/>
        <v>-10270</v>
      </c>
      <c r="T231" s="108">
        <f t="shared" si="273"/>
        <v>10627</v>
      </c>
      <c r="U231" s="108">
        <f t="shared" si="273"/>
        <v>0</v>
      </c>
      <c r="V231" s="108">
        <f t="shared" si="273"/>
        <v>10627</v>
      </c>
      <c r="W231" s="108">
        <f t="shared" si="274"/>
        <v>0</v>
      </c>
      <c r="X231" s="108">
        <f t="shared" si="274"/>
        <v>0</v>
      </c>
      <c r="Y231" s="108">
        <f t="shared" si="274"/>
        <v>10627</v>
      </c>
      <c r="Z231" s="108">
        <f t="shared" si="274"/>
        <v>10627</v>
      </c>
      <c r="AA231" s="108">
        <f t="shared" si="274"/>
        <v>0</v>
      </c>
      <c r="AB231" s="108">
        <f t="shared" si="274"/>
        <v>0</v>
      </c>
      <c r="AC231" s="108">
        <f t="shared" si="274"/>
        <v>10627</v>
      </c>
      <c r="AD231" s="108">
        <f t="shared" si="274"/>
        <v>10627</v>
      </c>
      <c r="AE231" s="108">
        <f t="shared" si="274"/>
        <v>0</v>
      </c>
      <c r="AF231" s="108"/>
      <c r="AG231" s="108">
        <f t="shared" si="274"/>
        <v>0</v>
      </c>
      <c r="AH231" s="108">
        <f t="shared" si="274"/>
        <v>10627</v>
      </c>
      <c r="AI231" s="108"/>
      <c r="AJ231" s="108">
        <f t="shared" si="274"/>
        <v>10627</v>
      </c>
      <c r="AK231" s="108">
        <f t="shared" si="275"/>
        <v>0</v>
      </c>
      <c r="AL231" s="108">
        <f t="shared" si="275"/>
        <v>0</v>
      </c>
      <c r="AM231" s="108">
        <f t="shared" si="275"/>
        <v>10627</v>
      </c>
      <c r="AN231" s="108">
        <f t="shared" si="275"/>
        <v>0</v>
      </c>
      <c r="AO231" s="108">
        <f t="shared" si="275"/>
        <v>10627</v>
      </c>
      <c r="AP231" s="108">
        <f t="shared" si="275"/>
        <v>7267</v>
      </c>
      <c r="AQ231" s="108">
        <f t="shared" si="275"/>
        <v>0</v>
      </c>
      <c r="AR231" s="108">
        <f t="shared" si="275"/>
        <v>17894</v>
      </c>
      <c r="AS231" s="108">
        <f t="shared" si="275"/>
        <v>0</v>
      </c>
      <c r="AT231" s="108">
        <f t="shared" si="275"/>
        <v>17894</v>
      </c>
      <c r="AU231" s="96"/>
      <c r="AV231" s="96"/>
      <c r="AW231" s="96"/>
      <c r="AX231" s="108">
        <f>AX232</f>
        <v>17894</v>
      </c>
      <c r="AY231" s="108">
        <f>AY232</f>
        <v>17894</v>
      </c>
      <c r="AZ231" s="97"/>
      <c r="BA231" s="97"/>
      <c r="BB231" s="108">
        <f>BB232</f>
        <v>17894</v>
      </c>
      <c r="BC231" s="108">
        <f>BC232</f>
        <v>17894</v>
      </c>
      <c r="BD231" s="108">
        <f t="shared" si="276"/>
        <v>0</v>
      </c>
      <c r="BE231" s="108">
        <f t="shared" si="276"/>
        <v>0</v>
      </c>
      <c r="BF231" s="108">
        <f t="shared" si="276"/>
        <v>17894</v>
      </c>
      <c r="BG231" s="108">
        <f t="shared" si="276"/>
        <v>17894</v>
      </c>
      <c r="BH231" s="108">
        <f t="shared" si="276"/>
        <v>0</v>
      </c>
      <c r="BI231" s="108">
        <f t="shared" si="276"/>
        <v>0</v>
      </c>
      <c r="BJ231" s="108">
        <f t="shared" si="276"/>
        <v>17894</v>
      </c>
      <c r="BK231" s="108">
        <f t="shared" si="276"/>
        <v>17894</v>
      </c>
      <c r="BL231" s="108">
        <f t="shared" si="276"/>
        <v>0</v>
      </c>
      <c r="BM231" s="108">
        <f t="shared" si="276"/>
        <v>0</v>
      </c>
      <c r="BN231" s="108">
        <f t="shared" si="276"/>
        <v>17894</v>
      </c>
      <c r="BO231" s="108">
        <f t="shared" si="276"/>
        <v>17894</v>
      </c>
      <c r="BP231" s="108">
        <f t="shared" si="276"/>
        <v>0</v>
      </c>
      <c r="BQ231" s="108">
        <f t="shared" si="276"/>
        <v>0</v>
      </c>
      <c r="BR231" s="108">
        <f t="shared" si="276"/>
        <v>17894</v>
      </c>
      <c r="BS231" s="108"/>
      <c r="BT231" s="108">
        <f t="shared" si="276"/>
        <v>17894</v>
      </c>
      <c r="BU231" s="108">
        <f>BU232</f>
        <v>0</v>
      </c>
      <c r="BV231" s="108">
        <f>BV232</f>
        <v>0</v>
      </c>
      <c r="BW231" s="108">
        <f t="shared" si="277"/>
        <v>17894</v>
      </c>
      <c r="BX231" s="108"/>
      <c r="BY231" s="108">
        <f t="shared" si="277"/>
        <v>17894</v>
      </c>
    </row>
    <row r="232" spans="1:77" ht="33">
      <c r="A232" s="129"/>
      <c r="B232" s="137" t="s">
        <v>35</v>
      </c>
      <c r="C232" s="106" t="s">
        <v>55</v>
      </c>
      <c r="D232" s="106" t="s">
        <v>55</v>
      </c>
      <c r="E232" s="143" t="s">
        <v>110</v>
      </c>
      <c r="F232" s="106" t="s">
        <v>36</v>
      </c>
      <c r="G232" s="108"/>
      <c r="H232" s="108"/>
      <c r="I232" s="108"/>
      <c r="J232" s="112">
        <f>K232-G232</f>
        <v>19253</v>
      </c>
      <c r="K232" s="126">
        <v>19253</v>
      </c>
      <c r="L232" s="126"/>
      <c r="M232" s="126"/>
      <c r="N232" s="108">
        <v>20897</v>
      </c>
      <c r="O232" s="109"/>
      <c r="P232" s="112"/>
      <c r="Q232" s="112">
        <f>P232+N232</f>
        <v>20897</v>
      </c>
      <c r="R232" s="112">
        <f>O232</f>
        <v>0</v>
      </c>
      <c r="S232" s="112">
        <f>T232-Q232</f>
        <v>-10270</v>
      </c>
      <c r="T232" s="112">
        <v>10627</v>
      </c>
      <c r="U232" s="112">
        <f>R232</f>
        <v>0</v>
      </c>
      <c r="V232" s="112">
        <v>10627</v>
      </c>
      <c r="W232" s="112"/>
      <c r="X232" s="112"/>
      <c r="Y232" s="112">
        <f>W232+T232</f>
        <v>10627</v>
      </c>
      <c r="Z232" s="112">
        <f>X232+V232</f>
        <v>10627</v>
      </c>
      <c r="AA232" s="112"/>
      <c r="AB232" s="112"/>
      <c r="AC232" s="112">
        <f>AA232+Y232</f>
        <v>10627</v>
      </c>
      <c r="AD232" s="112">
        <f>AB232+Z232</f>
        <v>10627</v>
      </c>
      <c r="AE232" s="112"/>
      <c r="AF232" s="112"/>
      <c r="AG232" s="112"/>
      <c r="AH232" s="112">
        <f>AE232+AC232</f>
        <v>10627</v>
      </c>
      <c r="AI232" s="112"/>
      <c r="AJ232" s="112">
        <f>AG232+AD232</f>
        <v>10627</v>
      </c>
      <c r="AK232" s="113"/>
      <c r="AL232" s="113"/>
      <c r="AM232" s="112">
        <f>AK232+AH232</f>
        <v>10627</v>
      </c>
      <c r="AN232" s="112">
        <f>AI232</f>
        <v>0</v>
      </c>
      <c r="AO232" s="112">
        <f>AJ232</f>
        <v>10627</v>
      </c>
      <c r="AP232" s="112">
        <f>AR232-AO232</f>
        <v>7267</v>
      </c>
      <c r="AQ232" s="112"/>
      <c r="AR232" s="112">
        <v>17894</v>
      </c>
      <c r="AS232" s="112"/>
      <c r="AT232" s="112">
        <v>17894</v>
      </c>
      <c r="AU232" s="96"/>
      <c r="AV232" s="96"/>
      <c r="AW232" s="96"/>
      <c r="AX232" s="112">
        <v>17894</v>
      </c>
      <c r="AY232" s="112">
        <v>17894</v>
      </c>
      <c r="AZ232" s="97"/>
      <c r="BA232" s="97"/>
      <c r="BB232" s="112">
        <v>17894</v>
      </c>
      <c r="BC232" s="112">
        <v>17894</v>
      </c>
      <c r="BD232" s="114"/>
      <c r="BE232" s="115"/>
      <c r="BF232" s="112">
        <f>BD232+BB232</f>
        <v>17894</v>
      </c>
      <c r="BG232" s="112">
        <f>BE232+BC232</f>
        <v>17894</v>
      </c>
      <c r="BH232" s="114"/>
      <c r="BI232" s="115"/>
      <c r="BJ232" s="112">
        <f>BH232+BF232</f>
        <v>17894</v>
      </c>
      <c r="BK232" s="112">
        <f>BI232+BG232</f>
        <v>17894</v>
      </c>
      <c r="BL232" s="114"/>
      <c r="BM232" s="115"/>
      <c r="BN232" s="112">
        <f>BL232+BJ232</f>
        <v>17894</v>
      </c>
      <c r="BO232" s="112">
        <f>BM232+BK232</f>
        <v>17894</v>
      </c>
      <c r="BP232" s="116"/>
      <c r="BQ232" s="116"/>
      <c r="BR232" s="108">
        <f>BN232+BP232</f>
        <v>17894</v>
      </c>
      <c r="BS232" s="108"/>
      <c r="BT232" s="108">
        <f>BO232+BQ232</f>
        <v>17894</v>
      </c>
      <c r="BU232" s="116"/>
      <c r="BV232" s="116"/>
      <c r="BW232" s="108">
        <f>BR232+BU232</f>
        <v>17894</v>
      </c>
      <c r="BX232" s="108"/>
      <c r="BY232" s="108">
        <f>BT232+BV232</f>
        <v>17894</v>
      </c>
    </row>
    <row r="233" spans="1:77" ht="16.5">
      <c r="A233" s="129"/>
      <c r="B233" s="105"/>
      <c r="C233" s="106"/>
      <c r="D233" s="106"/>
      <c r="E233" s="111"/>
      <c r="F233" s="106"/>
      <c r="G233" s="108"/>
      <c r="H233" s="108"/>
      <c r="I233" s="108"/>
      <c r="J233" s="126"/>
      <c r="K233" s="126"/>
      <c r="L233" s="126"/>
      <c r="M233" s="126"/>
      <c r="N233" s="108"/>
      <c r="O233" s="109"/>
      <c r="P233" s="109"/>
      <c r="Q233" s="127"/>
      <c r="R233" s="127"/>
      <c r="S233" s="112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13"/>
      <c r="AL233" s="113"/>
      <c r="AM233" s="113"/>
      <c r="AN233" s="113"/>
      <c r="AO233" s="113"/>
      <c r="AP233" s="128"/>
      <c r="AQ233" s="128"/>
      <c r="AR233" s="128"/>
      <c r="AS233" s="128"/>
      <c r="AT233" s="128"/>
      <c r="AU233" s="96"/>
      <c r="AV233" s="96"/>
      <c r="AW233" s="96"/>
      <c r="AX233" s="128"/>
      <c r="AY233" s="128"/>
      <c r="AZ233" s="97"/>
      <c r="BA233" s="97"/>
      <c r="BB233" s="128"/>
      <c r="BC233" s="128"/>
      <c r="BD233" s="114"/>
      <c r="BE233" s="115"/>
      <c r="BF233" s="125"/>
      <c r="BG233" s="125"/>
      <c r="BH233" s="114"/>
      <c r="BI233" s="115"/>
      <c r="BJ233" s="125"/>
      <c r="BK233" s="125"/>
      <c r="BL233" s="114"/>
      <c r="BM233" s="115"/>
      <c r="BN233" s="125"/>
      <c r="BO233" s="125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</row>
    <row r="234" spans="1:77" s="5" customFormat="1" ht="60.75">
      <c r="A234" s="89">
        <v>910</v>
      </c>
      <c r="B234" s="90" t="s">
        <v>201</v>
      </c>
      <c r="C234" s="93"/>
      <c r="D234" s="93"/>
      <c r="E234" s="92"/>
      <c r="F234" s="93"/>
      <c r="G234" s="94">
        <f>G238+G246+G251+G257+G241</f>
        <v>6035</v>
      </c>
      <c r="H234" s="94">
        <f aca="true" t="shared" si="278" ref="H234:N234">H238+H246+H251+H257+H241</f>
        <v>6035</v>
      </c>
      <c r="I234" s="94">
        <f t="shared" si="278"/>
        <v>0</v>
      </c>
      <c r="J234" s="94">
        <f t="shared" si="278"/>
        <v>138994</v>
      </c>
      <c r="K234" s="94">
        <f t="shared" si="278"/>
        <v>145029</v>
      </c>
      <c r="L234" s="94">
        <f t="shared" si="278"/>
        <v>0</v>
      </c>
      <c r="M234" s="94"/>
      <c r="N234" s="94">
        <f t="shared" si="278"/>
        <v>156987</v>
      </c>
      <c r="O234" s="94">
        <f aca="true" t="shared" si="279" ref="O234:V234">O238+O246+O251+O257+O241</f>
        <v>0</v>
      </c>
      <c r="P234" s="94">
        <f t="shared" si="279"/>
        <v>0</v>
      </c>
      <c r="Q234" s="94">
        <f t="shared" si="279"/>
        <v>156987</v>
      </c>
      <c r="R234" s="94">
        <f t="shared" si="279"/>
        <v>0</v>
      </c>
      <c r="S234" s="94">
        <f>S238+S246+S251+S257+S241</f>
        <v>-90816</v>
      </c>
      <c r="T234" s="94">
        <f t="shared" si="279"/>
        <v>66171</v>
      </c>
      <c r="U234" s="94">
        <f t="shared" si="279"/>
        <v>0</v>
      </c>
      <c r="V234" s="94">
        <f t="shared" si="279"/>
        <v>66171</v>
      </c>
      <c r="W234" s="94">
        <f aca="true" t="shared" si="280" ref="W234:AD234">W238+W246+W251+W257+W241</f>
        <v>0</v>
      </c>
      <c r="X234" s="94">
        <f t="shared" si="280"/>
        <v>0</v>
      </c>
      <c r="Y234" s="94">
        <f t="shared" si="280"/>
        <v>66171</v>
      </c>
      <c r="Z234" s="94">
        <f t="shared" si="280"/>
        <v>66171</v>
      </c>
      <c r="AA234" s="94">
        <f t="shared" si="280"/>
        <v>0</v>
      </c>
      <c r="AB234" s="94">
        <f t="shared" si="280"/>
        <v>0</v>
      </c>
      <c r="AC234" s="94">
        <f t="shared" si="280"/>
        <v>66171</v>
      </c>
      <c r="AD234" s="94">
        <f t="shared" si="280"/>
        <v>66171</v>
      </c>
      <c r="AE234" s="94">
        <f>AE238+AE246+AE251+AE257+AE241</f>
        <v>0</v>
      </c>
      <c r="AF234" s="94"/>
      <c r="AG234" s="94">
        <f>AG238+AG246+AG251+AG257+AG241</f>
        <v>0</v>
      </c>
      <c r="AH234" s="94">
        <f>AH238+AH246+AH251+AH257+AH241</f>
        <v>66171</v>
      </c>
      <c r="AI234" s="94"/>
      <c r="AJ234" s="94">
        <f aca="true" t="shared" si="281" ref="AJ234:AO234">AJ238+AJ246+AJ251+AJ257+AJ241</f>
        <v>66171</v>
      </c>
      <c r="AK234" s="94">
        <f t="shared" si="281"/>
        <v>875</v>
      </c>
      <c r="AL234" s="94">
        <f t="shared" si="281"/>
        <v>875</v>
      </c>
      <c r="AM234" s="94">
        <f t="shared" si="281"/>
        <v>67046</v>
      </c>
      <c r="AN234" s="94">
        <f t="shared" si="281"/>
        <v>0</v>
      </c>
      <c r="AO234" s="94">
        <f t="shared" si="281"/>
        <v>67046</v>
      </c>
      <c r="AP234" s="94">
        <f>AP238+AP246+AP251+AP257+AP241+AP235</f>
        <v>40434</v>
      </c>
      <c r="AQ234" s="94">
        <f>AQ238+AQ246+AQ251+AQ257+AQ241+AQ235</f>
        <v>0</v>
      </c>
      <c r="AR234" s="94">
        <f>AR238+AR246+AR251+AR257+AR241+AR235</f>
        <v>107480</v>
      </c>
      <c r="AS234" s="94">
        <f>AS238+AS246+AS251+AS257+AS241+AS235</f>
        <v>0</v>
      </c>
      <c r="AT234" s="94">
        <f>AT238+AT246+AT251+AT257+AT241+AT235</f>
        <v>107480</v>
      </c>
      <c r="AU234" s="96"/>
      <c r="AV234" s="96"/>
      <c r="AW234" s="96"/>
      <c r="AX234" s="94">
        <f>AX238+AX246+AX251+AX257+AX241+AX235</f>
        <v>107480</v>
      </c>
      <c r="AY234" s="94">
        <f>AY238+AY246+AY251+AY257+AY241+AY235</f>
        <v>107480</v>
      </c>
      <c r="AZ234" s="97"/>
      <c r="BA234" s="97"/>
      <c r="BB234" s="94">
        <f aca="true" t="shared" si="282" ref="BB234:BG234">BB238+BB246+BB251+BB257+BB241+BB235</f>
        <v>107480</v>
      </c>
      <c r="BC234" s="94">
        <f t="shared" si="282"/>
        <v>107480</v>
      </c>
      <c r="BD234" s="94">
        <f t="shared" si="282"/>
        <v>0</v>
      </c>
      <c r="BE234" s="94">
        <f t="shared" si="282"/>
        <v>0</v>
      </c>
      <c r="BF234" s="94">
        <f t="shared" si="282"/>
        <v>107480</v>
      </c>
      <c r="BG234" s="94">
        <f t="shared" si="282"/>
        <v>107480</v>
      </c>
      <c r="BH234" s="94">
        <f aca="true" t="shared" si="283" ref="BH234:BO234">BH238+BH246+BH251+BH257+BH241+BH235</f>
        <v>0</v>
      </c>
      <c r="BI234" s="94">
        <f t="shared" si="283"/>
        <v>0</v>
      </c>
      <c r="BJ234" s="94">
        <f t="shared" si="283"/>
        <v>107480</v>
      </c>
      <c r="BK234" s="94">
        <f t="shared" si="283"/>
        <v>107480</v>
      </c>
      <c r="BL234" s="94">
        <f t="shared" si="283"/>
        <v>0</v>
      </c>
      <c r="BM234" s="94">
        <f t="shared" si="283"/>
        <v>0</v>
      </c>
      <c r="BN234" s="94">
        <f t="shared" si="283"/>
        <v>107480</v>
      </c>
      <c r="BO234" s="94">
        <f t="shared" si="283"/>
        <v>107480</v>
      </c>
      <c r="BP234" s="94">
        <f>BP238+BP246+BP251+BP257+BP241+BP235</f>
        <v>0</v>
      </c>
      <c r="BQ234" s="94">
        <f>BQ238+BQ246+BQ251+BQ257+BQ241+BQ235</f>
        <v>0</v>
      </c>
      <c r="BR234" s="94">
        <f>BR238+BR246+BR251+BR257+BR241+BR235</f>
        <v>107480</v>
      </c>
      <c r="BS234" s="94"/>
      <c r="BT234" s="94">
        <f>BT238+BT246+BT251+BT257+BT241+BT235</f>
        <v>107480</v>
      </c>
      <c r="BU234" s="94">
        <f>BU238+BU246+BU251+BU257+BU241+BU235</f>
        <v>0</v>
      </c>
      <c r="BV234" s="94">
        <f>BV238+BV246+BV251+BV257+BV241+BV235</f>
        <v>0</v>
      </c>
      <c r="BW234" s="94">
        <f>BW238+BW246+BW251+BW257+BW241+BW235</f>
        <v>107480</v>
      </c>
      <c r="BX234" s="94"/>
      <c r="BY234" s="94">
        <f>BY238+BY246+BY251+BY257+BY241+BY235</f>
        <v>107480</v>
      </c>
    </row>
    <row r="235" spans="1:77" s="5" customFormat="1" ht="37.5">
      <c r="A235" s="89"/>
      <c r="B235" s="99" t="s">
        <v>12</v>
      </c>
      <c r="C235" s="100" t="s">
        <v>28</v>
      </c>
      <c r="D235" s="100" t="s">
        <v>348</v>
      </c>
      <c r="E235" s="101"/>
      <c r="F235" s="100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>
        <f aca="true" t="shared" si="284" ref="AP235:AT236">AP236</f>
        <v>7726</v>
      </c>
      <c r="AQ235" s="94">
        <f t="shared" si="284"/>
        <v>0</v>
      </c>
      <c r="AR235" s="94">
        <f t="shared" si="284"/>
        <v>7726</v>
      </c>
      <c r="AS235" s="94">
        <f t="shared" si="284"/>
        <v>0</v>
      </c>
      <c r="AT235" s="94">
        <f t="shared" si="284"/>
        <v>7726</v>
      </c>
      <c r="AU235" s="96"/>
      <c r="AV235" s="96"/>
      <c r="AW235" s="96"/>
      <c r="AX235" s="94">
        <f>AX236</f>
        <v>7726</v>
      </c>
      <c r="AY235" s="94">
        <f>AY236</f>
        <v>7726</v>
      </c>
      <c r="AZ235" s="97"/>
      <c r="BA235" s="97"/>
      <c r="BB235" s="94">
        <f>BB236</f>
        <v>7726</v>
      </c>
      <c r="BC235" s="94">
        <f>BC236</f>
        <v>7726</v>
      </c>
      <c r="BD235" s="94">
        <f aca="true" t="shared" si="285" ref="BD235:BW236">BD236</f>
        <v>0</v>
      </c>
      <c r="BE235" s="94">
        <f t="shared" si="285"/>
        <v>0</v>
      </c>
      <c r="BF235" s="94">
        <f t="shared" si="285"/>
        <v>7726</v>
      </c>
      <c r="BG235" s="94">
        <f t="shared" si="285"/>
        <v>7726</v>
      </c>
      <c r="BH235" s="94">
        <f t="shared" si="285"/>
        <v>0</v>
      </c>
      <c r="BI235" s="94">
        <f t="shared" si="285"/>
        <v>0</v>
      </c>
      <c r="BJ235" s="94">
        <f t="shared" si="285"/>
        <v>7726</v>
      </c>
      <c r="BK235" s="94">
        <f t="shared" si="285"/>
        <v>7726</v>
      </c>
      <c r="BL235" s="94">
        <f t="shared" si="285"/>
        <v>0</v>
      </c>
      <c r="BM235" s="94">
        <f t="shared" si="285"/>
        <v>0</v>
      </c>
      <c r="BN235" s="94">
        <f t="shared" si="285"/>
        <v>7726</v>
      </c>
      <c r="BO235" s="94">
        <f t="shared" si="285"/>
        <v>7726</v>
      </c>
      <c r="BP235" s="94">
        <f t="shared" si="285"/>
        <v>0</v>
      </c>
      <c r="BQ235" s="94">
        <f t="shared" si="285"/>
        <v>0</v>
      </c>
      <c r="BR235" s="94">
        <f t="shared" si="285"/>
        <v>7726</v>
      </c>
      <c r="BS235" s="94"/>
      <c r="BT235" s="94">
        <f t="shared" si="285"/>
        <v>7726</v>
      </c>
      <c r="BU235" s="94">
        <f t="shared" si="285"/>
        <v>0</v>
      </c>
      <c r="BV235" s="94">
        <f>BV236</f>
        <v>0</v>
      </c>
      <c r="BW235" s="94">
        <f t="shared" si="285"/>
        <v>7726</v>
      </c>
      <c r="BX235" s="94"/>
      <c r="BY235" s="94">
        <f aca="true" t="shared" si="286" ref="BW235:BY236">BY236</f>
        <v>7726</v>
      </c>
    </row>
    <row r="236" spans="1:77" s="5" customFormat="1" ht="50.25">
      <c r="A236" s="89"/>
      <c r="B236" s="105" t="s">
        <v>13</v>
      </c>
      <c r="C236" s="106" t="s">
        <v>28</v>
      </c>
      <c r="D236" s="106" t="s">
        <v>348</v>
      </c>
      <c r="E236" s="111" t="s">
        <v>127</v>
      </c>
      <c r="F236" s="106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112">
        <f t="shared" si="284"/>
        <v>7726</v>
      </c>
      <c r="AQ236" s="112">
        <f t="shared" si="284"/>
        <v>0</v>
      </c>
      <c r="AR236" s="112">
        <f t="shared" si="284"/>
        <v>7726</v>
      </c>
      <c r="AS236" s="112">
        <f t="shared" si="284"/>
        <v>0</v>
      </c>
      <c r="AT236" s="112">
        <f t="shared" si="284"/>
        <v>7726</v>
      </c>
      <c r="AU236" s="96"/>
      <c r="AV236" s="96"/>
      <c r="AW236" s="96"/>
      <c r="AX236" s="112">
        <f>AX237</f>
        <v>7726</v>
      </c>
      <c r="AY236" s="112">
        <f>AY237</f>
        <v>7726</v>
      </c>
      <c r="AZ236" s="97"/>
      <c r="BA236" s="97"/>
      <c r="BB236" s="112">
        <f>BB237</f>
        <v>7726</v>
      </c>
      <c r="BC236" s="112">
        <f>BC237</f>
        <v>7726</v>
      </c>
      <c r="BD236" s="112">
        <f t="shared" si="285"/>
        <v>0</v>
      </c>
      <c r="BE236" s="112">
        <f t="shared" si="285"/>
        <v>0</v>
      </c>
      <c r="BF236" s="112">
        <f t="shared" si="285"/>
        <v>7726</v>
      </c>
      <c r="BG236" s="112">
        <f t="shared" si="285"/>
        <v>7726</v>
      </c>
      <c r="BH236" s="112">
        <f t="shared" si="285"/>
        <v>0</v>
      </c>
      <c r="BI236" s="112">
        <f t="shared" si="285"/>
        <v>0</v>
      </c>
      <c r="BJ236" s="112">
        <f t="shared" si="285"/>
        <v>7726</v>
      </c>
      <c r="BK236" s="112">
        <f t="shared" si="285"/>
        <v>7726</v>
      </c>
      <c r="BL236" s="112">
        <f t="shared" si="285"/>
        <v>0</v>
      </c>
      <c r="BM236" s="112">
        <f t="shared" si="285"/>
        <v>0</v>
      </c>
      <c r="BN236" s="112">
        <f t="shared" si="285"/>
        <v>7726</v>
      </c>
      <c r="BO236" s="112">
        <f t="shared" si="285"/>
        <v>7726</v>
      </c>
      <c r="BP236" s="112">
        <f t="shared" si="285"/>
        <v>0</v>
      </c>
      <c r="BQ236" s="112">
        <f t="shared" si="285"/>
        <v>0</v>
      </c>
      <c r="BR236" s="112">
        <f t="shared" si="285"/>
        <v>7726</v>
      </c>
      <c r="BS236" s="112"/>
      <c r="BT236" s="112">
        <f t="shared" si="285"/>
        <v>7726</v>
      </c>
      <c r="BU236" s="112">
        <f>BU237</f>
        <v>0</v>
      </c>
      <c r="BV236" s="112">
        <f>BV237</f>
        <v>0</v>
      </c>
      <c r="BW236" s="112">
        <f t="shared" si="286"/>
        <v>7726</v>
      </c>
      <c r="BX236" s="112"/>
      <c r="BY236" s="112">
        <f t="shared" si="286"/>
        <v>7726</v>
      </c>
    </row>
    <row r="237" spans="1:77" s="5" customFormat="1" ht="66.75">
      <c r="A237" s="89"/>
      <c r="B237" s="105" t="s">
        <v>38</v>
      </c>
      <c r="C237" s="106" t="s">
        <v>28</v>
      </c>
      <c r="D237" s="106" t="s">
        <v>348</v>
      </c>
      <c r="E237" s="111" t="s">
        <v>127</v>
      </c>
      <c r="F237" s="106" t="s">
        <v>39</v>
      </c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112">
        <f>AR237-AO237</f>
        <v>7726</v>
      </c>
      <c r="AQ237" s="112"/>
      <c r="AR237" s="112">
        <v>7726</v>
      </c>
      <c r="AS237" s="112"/>
      <c r="AT237" s="112">
        <v>7726</v>
      </c>
      <c r="AU237" s="96"/>
      <c r="AV237" s="96"/>
      <c r="AW237" s="96"/>
      <c r="AX237" s="112">
        <v>7726</v>
      </c>
      <c r="AY237" s="112">
        <v>7726</v>
      </c>
      <c r="AZ237" s="97"/>
      <c r="BA237" s="97"/>
      <c r="BB237" s="112">
        <v>7726</v>
      </c>
      <c r="BC237" s="112">
        <v>7726</v>
      </c>
      <c r="BD237" s="159"/>
      <c r="BE237" s="160"/>
      <c r="BF237" s="112">
        <f>BD237+BB237</f>
        <v>7726</v>
      </c>
      <c r="BG237" s="112">
        <f>BE237+BC237</f>
        <v>7726</v>
      </c>
      <c r="BH237" s="159"/>
      <c r="BI237" s="160"/>
      <c r="BJ237" s="112">
        <f>BH237+BF237</f>
        <v>7726</v>
      </c>
      <c r="BK237" s="112">
        <f>BI237+BG237</f>
        <v>7726</v>
      </c>
      <c r="BL237" s="159"/>
      <c r="BM237" s="160"/>
      <c r="BN237" s="112">
        <f>BL237+BJ237</f>
        <v>7726</v>
      </c>
      <c r="BO237" s="112">
        <f>BM237+BK237</f>
        <v>7726</v>
      </c>
      <c r="BP237" s="161"/>
      <c r="BQ237" s="161"/>
      <c r="BR237" s="108">
        <f>BN237+BP237</f>
        <v>7726</v>
      </c>
      <c r="BS237" s="108"/>
      <c r="BT237" s="108">
        <f>BO237+BQ237</f>
        <v>7726</v>
      </c>
      <c r="BU237" s="161"/>
      <c r="BV237" s="161"/>
      <c r="BW237" s="108">
        <f>BR237+BU237</f>
        <v>7726</v>
      </c>
      <c r="BX237" s="108"/>
      <c r="BY237" s="108">
        <f>BT237+BV237</f>
        <v>7726</v>
      </c>
    </row>
    <row r="238" spans="1:77" s="5" customFormat="1" ht="37.5" hidden="1">
      <c r="A238" s="89"/>
      <c r="B238" s="99" t="s">
        <v>12</v>
      </c>
      <c r="C238" s="100" t="s">
        <v>28</v>
      </c>
      <c r="D238" s="100" t="s">
        <v>37</v>
      </c>
      <c r="E238" s="101"/>
      <c r="F238" s="100"/>
      <c r="G238" s="117">
        <f aca="true" t="shared" si="287" ref="G238:W239">G239</f>
        <v>6035</v>
      </c>
      <c r="H238" s="117">
        <f t="shared" si="287"/>
        <v>6035</v>
      </c>
      <c r="I238" s="117">
        <f t="shared" si="287"/>
        <v>0</v>
      </c>
      <c r="J238" s="117">
        <f t="shared" si="287"/>
        <v>24606</v>
      </c>
      <c r="K238" s="117">
        <f t="shared" si="287"/>
        <v>30641</v>
      </c>
      <c r="L238" s="117">
        <f t="shared" si="287"/>
        <v>0</v>
      </c>
      <c r="M238" s="117"/>
      <c r="N238" s="117">
        <f t="shared" si="287"/>
        <v>31092</v>
      </c>
      <c r="O238" s="117">
        <f t="shared" si="287"/>
        <v>0</v>
      </c>
      <c r="P238" s="117">
        <f t="shared" si="287"/>
        <v>0</v>
      </c>
      <c r="Q238" s="117">
        <f t="shared" si="287"/>
        <v>31092</v>
      </c>
      <c r="R238" s="117">
        <f t="shared" si="287"/>
        <v>0</v>
      </c>
      <c r="S238" s="117">
        <f t="shared" si="287"/>
        <v>-25326</v>
      </c>
      <c r="T238" s="117">
        <f t="shared" si="287"/>
        <v>5766</v>
      </c>
      <c r="U238" s="117">
        <f t="shared" si="287"/>
        <v>0</v>
      </c>
      <c r="V238" s="117">
        <f t="shared" si="287"/>
        <v>5766</v>
      </c>
      <c r="W238" s="117">
        <f t="shared" si="287"/>
        <v>0</v>
      </c>
      <c r="X238" s="117">
        <f aca="true" t="shared" si="288" ref="W238:AM239">X239</f>
        <v>0</v>
      </c>
      <c r="Y238" s="117">
        <f t="shared" si="288"/>
        <v>5766</v>
      </c>
      <c r="Z238" s="117">
        <f t="shared" si="288"/>
        <v>5766</v>
      </c>
      <c r="AA238" s="117">
        <f t="shared" si="288"/>
        <v>0</v>
      </c>
      <c r="AB238" s="117">
        <f t="shared" si="288"/>
        <v>0</v>
      </c>
      <c r="AC238" s="117">
        <f t="shared" si="288"/>
        <v>5766</v>
      </c>
      <c r="AD238" s="117">
        <f t="shared" si="288"/>
        <v>5766</v>
      </c>
      <c r="AE238" s="117">
        <f t="shared" si="288"/>
        <v>0</v>
      </c>
      <c r="AF238" s="117"/>
      <c r="AG238" s="117">
        <f t="shared" si="288"/>
        <v>0</v>
      </c>
      <c r="AH238" s="117">
        <f t="shared" si="288"/>
        <v>5766</v>
      </c>
      <c r="AI238" s="117"/>
      <c r="AJ238" s="117">
        <f t="shared" si="288"/>
        <v>5766</v>
      </c>
      <c r="AK238" s="117">
        <f t="shared" si="288"/>
        <v>0</v>
      </c>
      <c r="AL238" s="117">
        <f t="shared" si="288"/>
        <v>0</v>
      </c>
      <c r="AM238" s="117">
        <f t="shared" si="288"/>
        <v>5766</v>
      </c>
      <c r="AN238" s="117">
        <f aca="true" t="shared" si="289" ref="AK238:AT239">AN239</f>
        <v>0</v>
      </c>
      <c r="AO238" s="117">
        <f t="shared" si="289"/>
        <v>5766</v>
      </c>
      <c r="AP238" s="117">
        <f t="shared" si="289"/>
        <v>-5766</v>
      </c>
      <c r="AQ238" s="117">
        <f t="shared" si="289"/>
        <v>0</v>
      </c>
      <c r="AR238" s="117">
        <f t="shared" si="289"/>
        <v>0</v>
      </c>
      <c r="AS238" s="117">
        <f t="shared" si="289"/>
        <v>0</v>
      </c>
      <c r="AT238" s="117">
        <f t="shared" si="289"/>
        <v>0</v>
      </c>
      <c r="AU238" s="96"/>
      <c r="AV238" s="96"/>
      <c r="AW238" s="96"/>
      <c r="AX238" s="117">
        <f>AX239</f>
        <v>0</v>
      </c>
      <c r="AY238" s="117">
        <f>AY239</f>
        <v>0</v>
      </c>
      <c r="AZ238" s="97"/>
      <c r="BA238" s="97"/>
      <c r="BB238" s="117">
        <f>BB239</f>
        <v>0</v>
      </c>
      <c r="BC238" s="117">
        <f>BC239</f>
        <v>0</v>
      </c>
      <c r="BD238" s="159"/>
      <c r="BE238" s="160"/>
      <c r="BF238" s="169"/>
      <c r="BG238" s="169"/>
      <c r="BH238" s="159"/>
      <c r="BI238" s="160"/>
      <c r="BJ238" s="169"/>
      <c r="BK238" s="169"/>
      <c r="BL238" s="159"/>
      <c r="BM238" s="160"/>
      <c r="BN238" s="169"/>
      <c r="BO238" s="169"/>
      <c r="BP238" s="161"/>
      <c r="BQ238" s="161"/>
      <c r="BR238" s="161"/>
      <c r="BS238" s="161"/>
      <c r="BT238" s="161"/>
      <c r="BU238" s="161"/>
      <c r="BV238" s="161"/>
      <c r="BW238" s="161"/>
      <c r="BX238" s="161"/>
      <c r="BY238" s="161"/>
    </row>
    <row r="239" spans="1:77" s="5" customFormat="1" ht="50.25" hidden="1">
      <c r="A239" s="89"/>
      <c r="B239" s="105" t="s">
        <v>13</v>
      </c>
      <c r="C239" s="106" t="s">
        <v>28</v>
      </c>
      <c r="D239" s="106" t="s">
        <v>37</v>
      </c>
      <c r="E239" s="111" t="s">
        <v>127</v>
      </c>
      <c r="F239" s="106"/>
      <c r="G239" s="112">
        <f t="shared" si="287"/>
        <v>6035</v>
      </c>
      <c r="H239" s="112">
        <f t="shared" si="287"/>
        <v>6035</v>
      </c>
      <c r="I239" s="112">
        <f t="shared" si="287"/>
        <v>0</v>
      </c>
      <c r="J239" s="112">
        <f t="shared" si="287"/>
        <v>24606</v>
      </c>
      <c r="K239" s="112">
        <f t="shared" si="287"/>
        <v>30641</v>
      </c>
      <c r="L239" s="112">
        <f t="shared" si="287"/>
        <v>0</v>
      </c>
      <c r="M239" s="112"/>
      <c r="N239" s="112">
        <f t="shared" si="287"/>
        <v>31092</v>
      </c>
      <c r="O239" s="112">
        <f t="shared" si="287"/>
        <v>0</v>
      </c>
      <c r="P239" s="112">
        <f t="shared" si="287"/>
        <v>0</v>
      </c>
      <c r="Q239" s="112">
        <f t="shared" si="287"/>
        <v>31092</v>
      </c>
      <c r="R239" s="112">
        <f t="shared" si="287"/>
        <v>0</v>
      </c>
      <c r="S239" s="112">
        <f t="shared" si="287"/>
        <v>-25326</v>
      </c>
      <c r="T239" s="112">
        <f t="shared" si="287"/>
        <v>5766</v>
      </c>
      <c r="U239" s="112">
        <f t="shared" si="287"/>
        <v>0</v>
      </c>
      <c r="V239" s="112">
        <f t="shared" si="287"/>
        <v>5766</v>
      </c>
      <c r="W239" s="112">
        <f t="shared" si="288"/>
        <v>0</v>
      </c>
      <c r="X239" s="112">
        <f t="shared" si="288"/>
        <v>0</v>
      </c>
      <c r="Y239" s="112">
        <f t="shared" si="288"/>
        <v>5766</v>
      </c>
      <c r="Z239" s="112">
        <f t="shared" si="288"/>
        <v>5766</v>
      </c>
      <c r="AA239" s="112">
        <f t="shared" si="288"/>
        <v>0</v>
      </c>
      <c r="AB239" s="112">
        <f t="shared" si="288"/>
        <v>0</v>
      </c>
      <c r="AC239" s="112">
        <f t="shared" si="288"/>
        <v>5766</v>
      </c>
      <c r="AD239" s="112">
        <f t="shared" si="288"/>
        <v>5766</v>
      </c>
      <c r="AE239" s="112">
        <f t="shared" si="288"/>
        <v>0</v>
      </c>
      <c r="AF239" s="112"/>
      <c r="AG239" s="112">
        <f t="shared" si="288"/>
        <v>0</v>
      </c>
      <c r="AH239" s="112">
        <f t="shared" si="288"/>
        <v>5766</v>
      </c>
      <c r="AI239" s="112"/>
      <c r="AJ239" s="112">
        <f t="shared" si="288"/>
        <v>5766</v>
      </c>
      <c r="AK239" s="112">
        <f t="shared" si="289"/>
        <v>0</v>
      </c>
      <c r="AL239" s="112">
        <f t="shared" si="289"/>
        <v>0</v>
      </c>
      <c r="AM239" s="112">
        <f t="shared" si="289"/>
        <v>5766</v>
      </c>
      <c r="AN239" s="112">
        <f t="shared" si="289"/>
        <v>0</v>
      </c>
      <c r="AO239" s="112">
        <f t="shared" si="289"/>
        <v>5766</v>
      </c>
      <c r="AP239" s="112">
        <f t="shared" si="289"/>
        <v>-5766</v>
      </c>
      <c r="AQ239" s="112">
        <f t="shared" si="289"/>
        <v>0</v>
      </c>
      <c r="AR239" s="112">
        <f t="shared" si="289"/>
        <v>0</v>
      </c>
      <c r="AS239" s="112">
        <f t="shared" si="289"/>
        <v>0</v>
      </c>
      <c r="AT239" s="112">
        <f t="shared" si="289"/>
        <v>0</v>
      </c>
      <c r="AU239" s="96"/>
      <c r="AV239" s="96"/>
      <c r="AW239" s="96"/>
      <c r="AX239" s="112">
        <f>AX240</f>
        <v>0</v>
      </c>
      <c r="AY239" s="112">
        <f>AY240</f>
        <v>0</v>
      </c>
      <c r="AZ239" s="97"/>
      <c r="BA239" s="97"/>
      <c r="BB239" s="112">
        <f>BB240</f>
        <v>0</v>
      </c>
      <c r="BC239" s="112">
        <f>BC240</f>
        <v>0</v>
      </c>
      <c r="BD239" s="159"/>
      <c r="BE239" s="160"/>
      <c r="BF239" s="169"/>
      <c r="BG239" s="169"/>
      <c r="BH239" s="159"/>
      <c r="BI239" s="160"/>
      <c r="BJ239" s="169"/>
      <c r="BK239" s="169"/>
      <c r="BL239" s="159"/>
      <c r="BM239" s="160"/>
      <c r="BN239" s="169"/>
      <c r="BO239" s="169"/>
      <c r="BP239" s="161"/>
      <c r="BQ239" s="161"/>
      <c r="BR239" s="161"/>
      <c r="BS239" s="161"/>
      <c r="BT239" s="161"/>
      <c r="BU239" s="161"/>
      <c r="BV239" s="161"/>
      <c r="BW239" s="161"/>
      <c r="BX239" s="161"/>
      <c r="BY239" s="161"/>
    </row>
    <row r="240" spans="1:77" s="5" customFormat="1" ht="66.75" hidden="1">
      <c r="A240" s="89"/>
      <c r="B240" s="105" t="s">
        <v>38</v>
      </c>
      <c r="C240" s="106" t="s">
        <v>28</v>
      </c>
      <c r="D240" s="106" t="s">
        <v>37</v>
      </c>
      <c r="E240" s="111" t="s">
        <v>127</v>
      </c>
      <c r="F240" s="106" t="s">
        <v>39</v>
      </c>
      <c r="G240" s="112">
        <f>H240+I240</f>
        <v>6035</v>
      </c>
      <c r="H240" s="112">
        <f>1509+1498+1682+1346</f>
        <v>6035</v>
      </c>
      <c r="I240" s="112"/>
      <c r="J240" s="112">
        <f>K240-G240</f>
        <v>24606</v>
      </c>
      <c r="K240" s="112">
        <v>30641</v>
      </c>
      <c r="L240" s="112"/>
      <c r="M240" s="112"/>
      <c r="N240" s="112">
        <v>31092</v>
      </c>
      <c r="O240" s="95"/>
      <c r="P240" s="112"/>
      <c r="Q240" s="112">
        <f>P240+N240</f>
        <v>31092</v>
      </c>
      <c r="R240" s="112">
        <f>O240</f>
        <v>0</v>
      </c>
      <c r="S240" s="112">
        <f>T240-Q240</f>
        <v>-25326</v>
      </c>
      <c r="T240" s="112">
        <v>5766</v>
      </c>
      <c r="U240" s="112"/>
      <c r="V240" s="112">
        <v>5766</v>
      </c>
      <c r="W240" s="112"/>
      <c r="X240" s="112"/>
      <c r="Y240" s="112">
        <f>W240+T240</f>
        <v>5766</v>
      </c>
      <c r="Z240" s="112">
        <f>X240+V240</f>
        <v>5766</v>
      </c>
      <c r="AA240" s="112"/>
      <c r="AB240" s="112"/>
      <c r="AC240" s="112">
        <f>AA240+Y240</f>
        <v>5766</v>
      </c>
      <c r="AD240" s="112">
        <f>AB240+Z240</f>
        <v>5766</v>
      </c>
      <c r="AE240" s="112"/>
      <c r="AF240" s="112"/>
      <c r="AG240" s="112"/>
      <c r="AH240" s="112">
        <f>AE240+AC240</f>
        <v>5766</v>
      </c>
      <c r="AI240" s="112"/>
      <c r="AJ240" s="112">
        <f>AG240+AD240</f>
        <v>5766</v>
      </c>
      <c r="AK240" s="169"/>
      <c r="AL240" s="169"/>
      <c r="AM240" s="112">
        <f>AK240+AH240</f>
        <v>5766</v>
      </c>
      <c r="AN240" s="112">
        <f>AI240</f>
        <v>0</v>
      </c>
      <c r="AO240" s="112">
        <f>AJ240</f>
        <v>5766</v>
      </c>
      <c r="AP240" s="112">
        <f>AR240-AO240</f>
        <v>-5766</v>
      </c>
      <c r="AQ240" s="112"/>
      <c r="AR240" s="112"/>
      <c r="AS240" s="112"/>
      <c r="AT240" s="112"/>
      <c r="AU240" s="96"/>
      <c r="AV240" s="96"/>
      <c r="AW240" s="96"/>
      <c r="AX240" s="112"/>
      <c r="AY240" s="112"/>
      <c r="AZ240" s="97"/>
      <c r="BA240" s="97"/>
      <c r="BB240" s="112"/>
      <c r="BC240" s="112"/>
      <c r="BD240" s="159"/>
      <c r="BE240" s="160"/>
      <c r="BF240" s="169"/>
      <c r="BG240" s="169"/>
      <c r="BH240" s="159"/>
      <c r="BI240" s="160"/>
      <c r="BJ240" s="169"/>
      <c r="BK240" s="169"/>
      <c r="BL240" s="159"/>
      <c r="BM240" s="160"/>
      <c r="BN240" s="169"/>
      <c r="BO240" s="169"/>
      <c r="BP240" s="161"/>
      <c r="BQ240" s="161"/>
      <c r="BR240" s="161"/>
      <c r="BS240" s="161"/>
      <c r="BT240" s="161"/>
      <c r="BU240" s="161"/>
      <c r="BV240" s="161"/>
      <c r="BW240" s="161"/>
      <c r="BX240" s="161"/>
      <c r="BY240" s="161"/>
    </row>
    <row r="241" spans="1:77" s="5" customFormat="1" ht="20.25">
      <c r="A241" s="89"/>
      <c r="B241" s="99" t="s">
        <v>81</v>
      </c>
      <c r="C241" s="100" t="s">
        <v>1</v>
      </c>
      <c r="D241" s="100" t="s">
        <v>28</v>
      </c>
      <c r="E241" s="177"/>
      <c r="F241" s="100"/>
      <c r="G241" s="117">
        <f>G242</f>
        <v>0</v>
      </c>
      <c r="H241" s="117">
        <f aca="true" t="shared" si="290" ref="H241:W242">H242</f>
        <v>0</v>
      </c>
      <c r="I241" s="117">
        <f t="shared" si="290"/>
        <v>0</v>
      </c>
      <c r="J241" s="117">
        <f t="shared" si="290"/>
        <v>30397</v>
      </c>
      <c r="K241" s="117">
        <f t="shared" si="290"/>
        <v>30397</v>
      </c>
      <c r="L241" s="117">
        <f t="shared" si="290"/>
        <v>0</v>
      </c>
      <c r="M241" s="117"/>
      <c r="N241" s="117">
        <f t="shared" si="290"/>
        <v>36394</v>
      </c>
      <c r="O241" s="117">
        <f t="shared" si="290"/>
        <v>0</v>
      </c>
      <c r="P241" s="117">
        <f t="shared" si="290"/>
        <v>0</v>
      </c>
      <c r="Q241" s="117">
        <f t="shared" si="290"/>
        <v>36394</v>
      </c>
      <c r="R241" s="117">
        <f t="shared" si="290"/>
        <v>0</v>
      </c>
      <c r="S241" s="117">
        <f aca="true" t="shared" si="291" ref="S241:Z241">S242+S244</f>
        <v>-8559</v>
      </c>
      <c r="T241" s="117">
        <f t="shared" si="291"/>
        <v>27835</v>
      </c>
      <c r="U241" s="117">
        <f t="shared" si="291"/>
        <v>0</v>
      </c>
      <c r="V241" s="117">
        <f t="shared" si="291"/>
        <v>27835</v>
      </c>
      <c r="W241" s="117">
        <f t="shared" si="291"/>
        <v>0</v>
      </c>
      <c r="X241" s="117">
        <f t="shared" si="291"/>
        <v>0</v>
      </c>
      <c r="Y241" s="117">
        <f t="shared" si="291"/>
        <v>27835</v>
      </c>
      <c r="Z241" s="117">
        <f t="shared" si="291"/>
        <v>27835</v>
      </c>
      <c r="AA241" s="117">
        <f aca="true" t="shared" si="292" ref="AA241:AJ241">AA242+AA244</f>
        <v>0</v>
      </c>
      <c r="AB241" s="117">
        <f t="shared" si="292"/>
        <v>0</v>
      </c>
      <c r="AC241" s="117">
        <f t="shared" si="292"/>
        <v>27835</v>
      </c>
      <c r="AD241" s="117">
        <f t="shared" si="292"/>
        <v>27835</v>
      </c>
      <c r="AE241" s="117">
        <f t="shared" si="292"/>
        <v>0</v>
      </c>
      <c r="AF241" s="117"/>
      <c r="AG241" s="117">
        <f t="shared" si="292"/>
        <v>0</v>
      </c>
      <c r="AH241" s="117">
        <f t="shared" si="292"/>
        <v>27835</v>
      </c>
      <c r="AI241" s="117"/>
      <c r="AJ241" s="117">
        <f t="shared" si="292"/>
        <v>27835</v>
      </c>
      <c r="AK241" s="117">
        <f aca="true" t="shared" si="293" ref="AK241:AT241">AK242+AK244</f>
        <v>0</v>
      </c>
      <c r="AL241" s="117">
        <f t="shared" si="293"/>
        <v>0</v>
      </c>
      <c r="AM241" s="117">
        <f t="shared" si="293"/>
        <v>27835</v>
      </c>
      <c r="AN241" s="117">
        <f t="shared" si="293"/>
        <v>0</v>
      </c>
      <c r="AO241" s="117">
        <f t="shared" si="293"/>
        <v>27835</v>
      </c>
      <c r="AP241" s="117">
        <f t="shared" si="293"/>
        <v>-6358</v>
      </c>
      <c r="AQ241" s="117">
        <f t="shared" si="293"/>
        <v>0</v>
      </c>
      <c r="AR241" s="117">
        <f t="shared" si="293"/>
        <v>21477</v>
      </c>
      <c r="AS241" s="117">
        <f t="shared" si="293"/>
        <v>0</v>
      </c>
      <c r="AT241" s="117">
        <f t="shared" si="293"/>
        <v>21477</v>
      </c>
      <c r="AU241" s="96"/>
      <c r="AV241" s="96"/>
      <c r="AW241" s="96"/>
      <c r="AX241" s="117">
        <f>AX242+AX244</f>
        <v>21477</v>
      </c>
      <c r="AY241" s="117">
        <f>AY242+AY244</f>
        <v>21477</v>
      </c>
      <c r="AZ241" s="97"/>
      <c r="BA241" s="97"/>
      <c r="BB241" s="117">
        <f aca="true" t="shared" si="294" ref="BB241:BG241">BB242+BB244</f>
        <v>21477</v>
      </c>
      <c r="BC241" s="117">
        <f t="shared" si="294"/>
        <v>21477</v>
      </c>
      <c r="BD241" s="117">
        <f t="shared" si="294"/>
        <v>0</v>
      </c>
      <c r="BE241" s="117">
        <f t="shared" si="294"/>
        <v>0</v>
      </c>
      <c r="BF241" s="117">
        <f t="shared" si="294"/>
        <v>21477</v>
      </c>
      <c r="BG241" s="117">
        <f t="shared" si="294"/>
        <v>21477</v>
      </c>
      <c r="BH241" s="117">
        <f aca="true" t="shared" si="295" ref="BH241:BO241">BH242+BH244</f>
        <v>0</v>
      </c>
      <c r="BI241" s="117">
        <f t="shared" si="295"/>
        <v>0</v>
      </c>
      <c r="BJ241" s="117">
        <f t="shared" si="295"/>
        <v>21477</v>
      </c>
      <c r="BK241" s="117">
        <f t="shared" si="295"/>
        <v>21477</v>
      </c>
      <c r="BL241" s="117">
        <f t="shared" si="295"/>
        <v>0</v>
      </c>
      <c r="BM241" s="117">
        <f t="shared" si="295"/>
        <v>0</v>
      </c>
      <c r="BN241" s="117">
        <f t="shared" si="295"/>
        <v>21477</v>
      </c>
      <c r="BO241" s="117">
        <f t="shared" si="295"/>
        <v>21477</v>
      </c>
      <c r="BP241" s="117">
        <f>BP242+BP244</f>
        <v>0</v>
      </c>
      <c r="BQ241" s="117">
        <f>BQ242+BQ244</f>
        <v>0</v>
      </c>
      <c r="BR241" s="117">
        <f>BR242+BR244</f>
        <v>21477</v>
      </c>
      <c r="BS241" s="117"/>
      <c r="BT241" s="117">
        <f>BT242+BT244</f>
        <v>21477</v>
      </c>
      <c r="BU241" s="117">
        <f>BU242+BU244</f>
        <v>0</v>
      </c>
      <c r="BV241" s="117">
        <f>BV242+BV244</f>
        <v>0</v>
      </c>
      <c r="BW241" s="117">
        <f>BW242+BW244</f>
        <v>21477</v>
      </c>
      <c r="BX241" s="117"/>
      <c r="BY241" s="117">
        <f>BY242+BY244</f>
        <v>21477</v>
      </c>
    </row>
    <row r="242" spans="1:77" s="5" customFormat="1" ht="33.75" hidden="1">
      <c r="A242" s="89"/>
      <c r="B242" s="105" t="s">
        <v>82</v>
      </c>
      <c r="C242" s="106" t="s">
        <v>1</v>
      </c>
      <c r="D242" s="106" t="s">
        <v>28</v>
      </c>
      <c r="E242" s="136" t="s">
        <v>187</v>
      </c>
      <c r="F242" s="106"/>
      <c r="G242" s="112">
        <f>G243</f>
        <v>0</v>
      </c>
      <c r="H242" s="112">
        <f t="shared" si="290"/>
        <v>0</v>
      </c>
      <c r="I242" s="112">
        <f t="shared" si="290"/>
        <v>0</v>
      </c>
      <c r="J242" s="112">
        <f t="shared" si="290"/>
        <v>30397</v>
      </c>
      <c r="K242" s="112">
        <f t="shared" si="290"/>
        <v>30397</v>
      </c>
      <c r="L242" s="112">
        <f t="shared" si="290"/>
        <v>0</v>
      </c>
      <c r="M242" s="112"/>
      <c r="N242" s="112">
        <f t="shared" si="290"/>
        <v>36394</v>
      </c>
      <c r="O242" s="112">
        <f t="shared" si="290"/>
        <v>0</v>
      </c>
      <c r="P242" s="112">
        <f t="shared" si="290"/>
        <v>0</v>
      </c>
      <c r="Q242" s="112">
        <f t="shared" si="290"/>
        <v>36394</v>
      </c>
      <c r="R242" s="112">
        <f t="shared" si="290"/>
        <v>0</v>
      </c>
      <c r="S242" s="112">
        <f t="shared" si="290"/>
        <v>-36394</v>
      </c>
      <c r="T242" s="112">
        <f t="shared" si="290"/>
        <v>0</v>
      </c>
      <c r="U242" s="112">
        <f t="shared" si="290"/>
        <v>0</v>
      </c>
      <c r="V242" s="112">
        <f t="shared" si="290"/>
        <v>0</v>
      </c>
      <c r="W242" s="112">
        <f t="shared" si="290"/>
        <v>0</v>
      </c>
      <c r="X242" s="112">
        <f aca="true" t="shared" si="296" ref="X242:AT242">X243</f>
        <v>0</v>
      </c>
      <c r="Y242" s="112">
        <f t="shared" si="296"/>
        <v>0</v>
      </c>
      <c r="Z242" s="112">
        <f t="shared" si="296"/>
        <v>0</v>
      </c>
      <c r="AA242" s="112">
        <f t="shared" si="296"/>
        <v>0</v>
      </c>
      <c r="AB242" s="112">
        <f t="shared" si="296"/>
        <v>0</v>
      </c>
      <c r="AC242" s="112">
        <f t="shared" si="296"/>
        <v>0</v>
      </c>
      <c r="AD242" s="112">
        <f t="shared" si="296"/>
        <v>0</v>
      </c>
      <c r="AE242" s="112">
        <f t="shared" si="296"/>
        <v>0</v>
      </c>
      <c r="AF242" s="112"/>
      <c r="AG242" s="112">
        <f t="shared" si="296"/>
        <v>0</v>
      </c>
      <c r="AH242" s="112">
        <f t="shared" si="296"/>
        <v>0</v>
      </c>
      <c r="AI242" s="112"/>
      <c r="AJ242" s="112">
        <f t="shared" si="296"/>
        <v>0</v>
      </c>
      <c r="AK242" s="112">
        <f t="shared" si="296"/>
        <v>0</v>
      </c>
      <c r="AL242" s="112">
        <f t="shared" si="296"/>
        <v>0</v>
      </c>
      <c r="AM242" s="112">
        <f t="shared" si="296"/>
        <v>0</v>
      </c>
      <c r="AN242" s="112">
        <f t="shared" si="296"/>
        <v>0</v>
      </c>
      <c r="AO242" s="112">
        <f t="shared" si="296"/>
        <v>0</v>
      </c>
      <c r="AP242" s="112">
        <f t="shared" si="296"/>
        <v>0</v>
      </c>
      <c r="AQ242" s="112">
        <f t="shared" si="296"/>
        <v>0</v>
      </c>
      <c r="AR242" s="112">
        <f t="shared" si="296"/>
        <v>0</v>
      </c>
      <c r="AS242" s="112">
        <f t="shared" si="296"/>
        <v>0</v>
      </c>
      <c r="AT242" s="112">
        <f t="shared" si="296"/>
        <v>0</v>
      </c>
      <c r="AU242" s="96"/>
      <c r="AV242" s="96"/>
      <c r="AW242" s="96"/>
      <c r="AX242" s="112">
        <f>AX243</f>
        <v>0</v>
      </c>
      <c r="AY242" s="112">
        <f>AY243</f>
        <v>0</v>
      </c>
      <c r="AZ242" s="97"/>
      <c r="BA242" s="97"/>
      <c r="BB242" s="112">
        <f aca="true" t="shared" si="297" ref="BB242:BY242">BB243</f>
        <v>0</v>
      </c>
      <c r="BC242" s="112">
        <f t="shared" si="297"/>
        <v>0</v>
      </c>
      <c r="BD242" s="112">
        <f t="shared" si="297"/>
        <v>0</v>
      </c>
      <c r="BE242" s="112">
        <f t="shared" si="297"/>
        <v>0</v>
      </c>
      <c r="BF242" s="112">
        <f t="shared" si="297"/>
        <v>0</v>
      </c>
      <c r="BG242" s="112">
        <f t="shared" si="297"/>
        <v>0</v>
      </c>
      <c r="BH242" s="112">
        <f t="shared" si="297"/>
        <v>0</v>
      </c>
      <c r="BI242" s="112">
        <f t="shared" si="297"/>
        <v>0</v>
      </c>
      <c r="BJ242" s="112">
        <f t="shared" si="297"/>
        <v>0</v>
      </c>
      <c r="BK242" s="112">
        <f t="shared" si="297"/>
        <v>0</v>
      </c>
      <c r="BL242" s="112">
        <f t="shared" si="297"/>
        <v>0</v>
      </c>
      <c r="BM242" s="112">
        <f t="shared" si="297"/>
        <v>0</v>
      </c>
      <c r="BN242" s="112">
        <f t="shared" si="297"/>
        <v>0</v>
      </c>
      <c r="BO242" s="112">
        <f t="shared" si="297"/>
        <v>0</v>
      </c>
      <c r="BP242" s="112">
        <f t="shared" si="297"/>
        <v>0</v>
      </c>
      <c r="BQ242" s="112">
        <f t="shared" si="297"/>
        <v>0</v>
      </c>
      <c r="BR242" s="112">
        <f t="shared" si="297"/>
        <v>0</v>
      </c>
      <c r="BS242" s="112"/>
      <c r="BT242" s="112">
        <f t="shared" si="297"/>
        <v>0</v>
      </c>
      <c r="BU242" s="112">
        <f t="shared" si="297"/>
        <v>0</v>
      </c>
      <c r="BV242" s="112">
        <f t="shared" si="297"/>
        <v>0</v>
      </c>
      <c r="BW242" s="112">
        <f t="shared" si="297"/>
        <v>0</v>
      </c>
      <c r="BX242" s="112"/>
      <c r="BY242" s="112">
        <f t="shared" si="297"/>
        <v>0</v>
      </c>
    </row>
    <row r="243" spans="1:77" s="5" customFormat="1" ht="20.25" hidden="1">
      <c r="A243" s="89"/>
      <c r="B243" s="105" t="s">
        <v>185</v>
      </c>
      <c r="C243" s="106" t="s">
        <v>1</v>
      </c>
      <c r="D243" s="106" t="s">
        <v>28</v>
      </c>
      <c r="E243" s="136" t="s">
        <v>187</v>
      </c>
      <c r="F243" s="106" t="s">
        <v>76</v>
      </c>
      <c r="G243" s="112"/>
      <c r="H243" s="112"/>
      <c r="I243" s="112"/>
      <c r="J243" s="112">
        <f>K243-G243</f>
        <v>30397</v>
      </c>
      <c r="K243" s="112">
        <v>30397</v>
      </c>
      <c r="L243" s="112"/>
      <c r="M243" s="112"/>
      <c r="N243" s="112">
        <v>36394</v>
      </c>
      <c r="O243" s="95"/>
      <c r="P243" s="112"/>
      <c r="Q243" s="112">
        <f>P243+N243</f>
        <v>36394</v>
      </c>
      <c r="R243" s="112">
        <f>O243</f>
        <v>0</v>
      </c>
      <c r="S243" s="112">
        <f>T243-Q243</f>
        <v>-36394</v>
      </c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96"/>
      <c r="AV243" s="96"/>
      <c r="AW243" s="96"/>
      <c r="AX243" s="112"/>
      <c r="AY243" s="112"/>
      <c r="AZ243" s="97"/>
      <c r="BA243" s="97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</row>
    <row r="244" spans="1:77" s="5" customFormat="1" ht="33.75">
      <c r="A244" s="89"/>
      <c r="B244" s="105" t="s">
        <v>82</v>
      </c>
      <c r="C244" s="106" t="s">
        <v>1</v>
      </c>
      <c r="D244" s="106" t="s">
        <v>28</v>
      </c>
      <c r="E244" s="136" t="s">
        <v>269</v>
      </c>
      <c r="F244" s="106"/>
      <c r="G244" s="112"/>
      <c r="H244" s="112"/>
      <c r="I244" s="112"/>
      <c r="J244" s="112"/>
      <c r="K244" s="112"/>
      <c r="L244" s="112"/>
      <c r="M244" s="112"/>
      <c r="N244" s="112"/>
      <c r="O244" s="95"/>
      <c r="P244" s="112"/>
      <c r="Q244" s="112"/>
      <c r="R244" s="112"/>
      <c r="S244" s="112">
        <f aca="true" t="shared" si="298" ref="S244:AT244">S245</f>
        <v>27835</v>
      </c>
      <c r="T244" s="112">
        <f t="shared" si="298"/>
        <v>27835</v>
      </c>
      <c r="U244" s="112">
        <f t="shared" si="298"/>
        <v>0</v>
      </c>
      <c r="V244" s="112">
        <f t="shared" si="298"/>
        <v>27835</v>
      </c>
      <c r="W244" s="112">
        <f t="shared" si="298"/>
        <v>0</v>
      </c>
      <c r="X244" s="112">
        <f t="shared" si="298"/>
        <v>0</v>
      </c>
      <c r="Y244" s="112">
        <f t="shared" si="298"/>
        <v>27835</v>
      </c>
      <c r="Z244" s="112">
        <f t="shared" si="298"/>
        <v>27835</v>
      </c>
      <c r="AA244" s="112">
        <f t="shared" si="298"/>
        <v>0</v>
      </c>
      <c r="AB244" s="112">
        <f t="shared" si="298"/>
        <v>0</v>
      </c>
      <c r="AC244" s="112">
        <f t="shared" si="298"/>
        <v>27835</v>
      </c>
      <c r="AD244" s="112">
        <f t="shared" si="298"/>
        <v>27835</v>
      </c>
      <c r="AE244" s="112">
        <f t="shared" si="298"/>
        <v>0</v>
      </c>
      <c r="AF244" s="112"/>
      <c r="AG244" s="112">
        <f t="shared" si="298"/>
        <v>0</v>
      </c>
      <c r="AH244" s="112">
        <f t="shared" si="298"/>
        <v>27835</v>
      </c>
      <c r="AI244" s="112"/>
      <c r="AJ244" s="112">
        <f t="shared" si="298"/>
        <v>27835</v>
      </c>
      <c r="AK244" s="112">
        <f t="shared" si="298"/>
        <v>0</v>
      </c>
      <c r="AL244" s="112">
        <f t="shared" si="298"/>
        <v>0</v>
      </c>
      <c r="AM244" s="112">
        <f t="shared" si="298"/>
        <v>27835</v>
      </c>
      <c r="AN244" s="112">
        <f t="shared" si="298"/>
        <v>0</v>
      </c>
      <c r="AO244" s="112">
        <f t="shared" si="298"/>
        <v>27835</v>
      </c>
      <c r="AP244" s="112">
        <f t="shared" si="298"/>
        <v>-6358</v>
      </c>
      <c r="AQ244" s="112">
        <f t="shared" si="298"/>
        <v>0</v>
      </c>
      <c r="AR244" s="112">
        <f t="shared" si="298"/>
        <v>21477</v>
      </c>
      <c r="AS244" s="112">
        <f t="shared" si="298"/>
        <v>0</v>
      </c>
      <c r="AT244" s="112">
        <f t="shared" si="298"/>
        <v>21477</v>
      </c>
      <c r="AU244" s="96"/>
      <c r="AV244" s="96"/>
      <c r="AW244" s="96"/>
      <c r="AX244" s="112">
        <f>AX245</f>
        <v>21477</v>
      </c>
      <c r="AY244" s="112">
        <f>AY245</f>
        <v>21477</v>
      </c>
      <c r="AZ244" s="97"/>
      <c r="BA244" s="97"/>
      <c r="BB244" s="112">
        <f aca="true" t="shared" si="299" ref="BB244:BY244">BB245</f>
        <v>21477</v>
      </c>
      <c r="BC244" s="112">
        <f t="shared" si="299"/>
        <v>21477</v>
      </c>
      <c r="BD244" s="112">
        <f t="shared" si="299"/>
        <v>0</v>
      </c>
      <c r="BE244" s="112">
        <f t="shared" si="299"/>
        <v>0</v>
      </c>
      <c r="BF244" s="112">
        <f t="shared" si="299"/>
        <v>21477</v>
      </c>
      <c r="BG244" s="112">
        <f t="shared" si="299"/>
        <v>21477</v>
      </c>
      <c r="BH244" s="112">
        <f t="shared" si="299"/>
        <v>0</v>
      </c>
      <c r="BI244" s="112">
        <f t="shared" si="299"/>
        <v>0</v>
      </c>
      <c r="BJ244" s="112">
        <f t="shared" si="299"/>
        <v>21477</v>
      </c>
      <c r="BK244" s="112">
        <f t="shared" si="299"/>
        <v>21477</v>
      </c>
      <c r="BL244" s="112">
        <f t="shared" si="299"/>
        <v>0</v>
      </c>
      <c r="BM244" s="112">
        <f t="shared" si="299"/>
        <v>0</v>
      </c>
      <c r="BN244" s="112">
        <f t="shared" si="299"/>
        <v>21477</v>
      </c>
      <c r="BO244" s="112">
        <f t="shared" si="299"/>
        <v>21477</v>
      </c>
      <c r="BP244" s="112">
        <f t="shared" si="299"/>
        <v>0</v>
      </c>
      <c r="BQ244" s="112">
        <f t="shared" si="299"/>
        <v>0</v>
      </c>
      <c r="BR244" s="112">
        <f t="shared" si="299"/>
        <v>21477</v>
      </c>
      <c r="BS244" s="112"/>
      <c r="BT244" s="112">
        <f t="shared" si="299"/>
        <v>21477</v>
      </c>
      <c r="BU244" s="112">
        <f t="shared" si="299"/>
        <v>0</v>
      </c>
      <c r="BV244" s="112">
        <f t="shared" si="299"/>
        <v>0</v>
      </c>
      <c r="BW244" s="112">
        <f t="shared" si="299"/>
        <v>21477</v>
      </c>
      <c r="BX244" s="112"/>
      <c r="BY244" s="112">
        <f t="shared" si="299"/>
        <v>21477</v>
      </c>
    </row>
    <row r="245" spans="1:77" s="5" customFormat="1" ht="20.25">
      <c r="A245" s="89"/>
      <c r="B245" s="105" t="s">
        <v>185</v>
      </c>
      <c r="C245" s="106" t="s">
        <v>1</v>
      </c>
      <c r="D245" s="106" t="s">
        <v>28</v>
      </c>
      <c r="E245" s="136" t="s">
        <v>269</v>
      </c>
      <c r="F245" s="106" t="s">
        <v>76</v>
      </c>
      <c r="G245" s="112"/>
      <c r="H245" s="112"/>
      <c r="I245" s="112"/>
      <c r="J245" s="112"/>
      <c r="K245" s="112"/>
      <c r="L245" s="112"/>
      <c r="M245" s="112"/>
      <c r="N245" s="112"/>
      <c r="O245" s="95"/>
      <c r="P245" s="112"/>
      <c r="Q245" s="112"/>
      <c r="R245" s="112"/>
      <c r="S245" s="112">
        <f>T245-Q245</f>
        <v>27835</v>
      </c>
      <c r="T245" s="112">
        <v>27835</v>
      </c>
      <c r="U245" s="112"/>
      <c r="V245" s="112">
        <v>27835</v>
      </c>
      <c r="W245" s="112"/>
      <c r="X245" s="112"/>
      <c r="Y245" s="112">
        <f>W245+T245</f>
        <v>27835</v>
      </c>
      <c r="Z245" s="112">
        <f>X245+V245</f>
        <v>27835</v>
      </c>
      <c r="AA245" s="112"/>
      <c r="AB245" s="112"/>
      <c r="AC245" s="112">
        <f>AA245+Y245</f>
        <v>27835</v>
      </c>
      <c r="AD245" s="112">
        <f>AB245+Z245</f>
        <v>27835</v>
      </c>
      <c r="AE245" s="112"/>
      <c r="AF245" s="112"/>
      <c r="AG245" s="112"/>
      <c r="AH245" s="112">
        <f>AE245+AC245</f>
        <v>27835</v>
      </c>
      <c r="AI245" s="112"/>
      <c r="AJ245" s="112">
        <f>AG245+AD245</f>
        <v>27835</v>
      </c>
      <c r="AK245" s="169"/>
      <c r="AL245" s="169"/>
      <c r="AM245" s="112">
        <f>AK245+AH245</f>
        <v>27835</v>
      </c>
      <c r="AN245" s="112">
        <f>AI245</f>
        <v>0</v>
      </c>
      <c r="AO245" s="112">
        <f>AJ245</f>
        <v>27835</v>
      </c>
      <c r="AP245" s="112">
        <f>AR245-AO245</f>
        <v>-6358</v>
      </c>
      <c r="AQ245" s="112"/>
      <c r="AR245" s="112">
        <v>21477</v>
      </c>
      <c r="AS245" s="112"/>
      <c r="AT245" s="112">
        <v>21477</v>
      </c>
      <c r="AU245" s="96"/>
      <c r="AV245" s="96"/>
      <c r="AW245" s="96"/>
      <c r="AX245" s="112">
        <v>21477</v>
      </c>
      <c r="AY245" s="112">
        <v>21477</v>
      </c>
      <c r="AZ245" s="97"/>
      <c r="BA245" s="97"/>
      <c r="BB245" s="112">
        <v>21477</v>
      </c>
      <c r="BC245" s="112">
        <v>21477</v>
      </c>
      <c r="BD245" s="159"/>
      <c r="BE245" s="160"/>
      <c r="BF245" s="112">
        <f>BD245+BB245</f>
        <v>21477</v>
      </c>
      <c r="BG245" s="112">
        <f>BE245+BC245</f>
        <v>21477</v>
      </c>
      <c r="BH245" s="159"/>
      <c r="BI245" s="160"/>
      <c r="BJ245" s="112">
        <f>BH245+BF245</f>
        <v>21477</v>
      </c>
      <c r="BK245" s="112">
        <f>BI245+BG245</f>
        <v>21477</v>
      </c>
      <c r="BL245" s="159"/>
      <c r="BM245" s="160"/>
      <c r="BN245" s="112">
        <f>BL245+BJ245</f>
        <v>21477</v>
      </c>
      <c r="BO245" s="112">
        <f>BM245+BK245</f>
        <v>21477</v>
      </c>
      <c r="BP245" s="161"/>
      <c r="BQ245" s="161"/>
      <c r="BR245" s="108">
        <f>BN245+BP245</f>
        <v>21477</v>
      </c>
      <c r="BS245" s="108"/>
      <c r="BT245" s="108">
        <f>BO245+BQ245</f>
        <v>21477</v>
      </c>
      <c r="BU245" s="161"/>
      <c r="BV245" s="161"/>
      <c r="BW245" s="108">
        <f>BR245+BU245</f>
        <v>21477</v>
      </c>
      <c r="BX245" s="108"/>
      <c r="BY245" s="108">
        <f>BT245+BV245</f>
        <v>21477</v>
      </c>
    </row>
    <row r="246" spans="1:77" s="5" customFormat="1" ht="37.5">
      <c r="A246" s="89"/>
      <c r="B246" s="99" t="s">
        <v>77</v>
      </c>
      <c r="C246" s="100" t="s">
        <v>1</v>
      </c>
      <c r="D246" s="100" t="s">
        <v>29</v>
      </c>
      <c r="E246" s="101"/>
      <c r="F246" s="100"/>
      <c r="G246" s="117">
        <f>G247</f>
        <v>0</v>
      </c>
      <c r="H246" s="117">
        <f aca="true" t="shared" si="300" ref="H246:R247">H247</f>
        <v>0</v>
      </c>
      <c r="I246" s="117">
        <f t="shared" si="300"/>
        <v>0</v>
      </c>
      <c r="J246" s="117">
        <f t="shared" si="300"/>
        <v>37610</v>
      </c>
      <c r="K246" s="117">
        <f t="shared" si="300"/>
        <v>37610</v>
      </c>
      <c r="L246" s="117">
        <f t="shared" si="300"/>
        <v>0</v>
      </c>
      <c r="M246" s="117"/>
      <c r="N246" s="117">
        <f t="shared" si="300"/>
        <v>40351</v>
      </c>
      <c r="O246" s="117">
        <f t="shared" si="300"/>
        <v>0</v>
      </c>
      <c r="P246" s="117">
        <f t="shared" si="300"/>
        <v>0</v>
      </c>
      <c r="Q246" s="117">
        <f t="shared" si="300"/>
        <v>40351</v>
      </c>
      <c r="R246" s="117">
        <f t="shared" si="300"/>
        <v>0</v>
      </c>
      <c r="S246" s="117">
        <f aca="true" t="shared" si="301" ref="S246:Z246">S247+S249</f>
        <v>-18387</v>
      </c>
      <c r="T246" s="117">
        <f t="shared" si="301"/>
        <v>21964</v>
      </c>
      <c r="U246" s="117">
        <f t="shared" si="301"/>
        <v>0</v>
      </c>
      <c r="V246" s="117">
        <f t="shared" si="301"/>
        <v>22006</v>
      </c>
      <c r="W246" s="117">
        <f t="shared" si="301"/>
        <v>0</v>
      </c>
      <c r="X246" s="117">
        <f t="shared" si="301"/>
        <v>0</v>
      </c>
      <c r="Y246" s="117">
        <f t="shared" si="301"/>
        <v>21964</v>
      </c>
      <c r="Z246" s="117">
        <f t="shared" si="301"/>
        <v>22006</v>
      </c>
      <c r="AA246" s="117">
        <f aca="true" t="shared" si="302" ref="AA246:AJ246">AA247+AA249</f>
        <v>0</v>
      </c>
      <c r="AB246" s="117">
        <f t="shared" si="302"/>
        <v>0</v>
      </c>
      <c r="AC246" s="117">
        <f t="shared" si="302"/>
        <v>21964</v>
      </c>
      <c r="AD246" s="117">
        <f t="shared" si="302"/>
        <v>22006</v>
      </c>
      <c r="AE246" s="117">
        <f t="shared" si="302"/>
        <v>0</v>
      </c>
      <c r="AF246" s="117"/>
      <c r="AG246" s="117">
        <f t="shared" si="302"/>
        <v>0</v>
      </c>
      <c r="AH246" s="117">
        <f t="shared" si="302"/>
        <v>21964</v>
      </c>
      <c r="AI246" s="117"/>
      <c r="AJ246" s="117">
        <f t="shared" si="302"/>
        <v>22006</v>
      </c>
      <c r="AK246" s="117">
        <f aca="true" t="shared" si="303" ref="AK246:AT246">AK247+AK249</f>
        <v>0</v>
      </c>
      <c r="AL246" s="117">
        <f t="shared" si="303"/>
        <v>0</v>
      </c>
      <c r="AM246" s="117">
        <f t="shared" si="303"/>
        <v>21964</v>
      </c>
      <c r="AN246" s="117">
        <f t="shared" si="303"/>
        <v>0</v>
      </c>
      <c r="AO246" s="117">
        <f t="shared" si="303"/>
        <v>22006</v>
      </c>
      <c r="AP246" s="117">
        <f t="shared" si="303"/>
        <v>56271</v>
      </c>
      <c r="AQ246" s="117">
        <f t="shared" si="303"/>
        <v>0</v>
      </c>
      <c r="AR246" s="117">
        <f t="shared" si="303"/>
        <v>78277</v>
      </c>
      <c r="AS246" s="117">
        <f t="shared" si="303"/>
        <v>0</v>
      </c>
      <c r="AT246" s="117">
        <f t="shared" si="303"/>
        <v>78277</v>
      </c>
      <c r="AU246" s="96"/>
      <c r="AV246" s="96"/>
      <c r="AW246" s="96"/>
      <c r="AX246" s="117">
        <f>AX247+AX249</f>
        <v>78277</v>
      </c>
      <c r="AY246" s="117">
        <f>AY247+AY249</f>
        <v>78277</v>
      </c>
      <c r="AZ246" s="97"/>
      <c r="BA246" s="97"/>
      <c r="BB246" s="117">
        <f aca="true" t="shared" si="304" ref="BB246:BG246">BB247+BB249</f>
        <v>78277</v>
      </c>
      <c r="BC246" s="117">
        <f t="shared" si="304"/>
        <v>78277</v>
      </c>
      <c r="BD246" s="117">
        <f t="shared" si="304"/>
        <v>0</v>
      </c>
      <c r="BE246" s="117">
        <f t="shared" si="304"/>
        <v>0</v>
      </c>
      <c r="BF246" s="117">
        <f t="shared" si="304"/>
        <v>78277</v>
      </c>
      <c r="BG246" s="117">
        <f t="shared" si="304"/>
        <v>78277</v>
      </c>
      <c r="BH246" s="117">
        <f aca="true" t="shared" si="305" ref="BH246:BO246">BH247+BH249</f>
        <v>0</v>
      </c>
      <c r="BI246" s="117">
        <f t="shared" si="305"/>
        <v>0</v>
      </c>
      <c r="BJ246" s="117">
        <f t="shared" si="305"/>
        <v>78277</v>
      </c>
      <c r="BK246" s="117">
        <f t="shared" si="305"/>
        <v>78277</v>
      </c>
      <c r="BL246" s="117">
        <f t="shared" si="305"/>
        <v>0</v>
      </c>
      <c r="BM246" s="117">
        <f t="shared" si="305"/>
        <v>0</v>
      </c>
      <c r="BN246" s="117">
        <f t="shared" si="305"/>
        <v>78277</v>
      </c>
      <c r="BO246" s="117">
        <f t="shared" si="305"/>
        <v>78277</v>
      </c>
      <c r="BP246" s="117">
        <f>BP247+BP249</f>
        <v>0</v>
      </c>
      <c r="BQ246" s="117">
        <f>BQ247+BQ249</f>
        <v>0</v>
      </c>
      <c r="BR246" s="117">
        <f>BR247+BR249</f>
        <v>78277</v>
      </c>
      <c r="BS246" s="117"/>
      <c r="BT246" s="117">
        <f>BT247+BT249</f>
        <v>78277</v>
      </c>
      <c r="BU246" s="117">
        <f>BU247+BU249</f>
        <v>0</v>
      </c>
      <c r="BV246" s="117">
        <f>BV247+BV249</f>
        <v>0</v>
      </c>
      <c r="BW246" s="117">
        <f>BW247+BW249</f>
        <v>78277</v>
      </c>
      <c r="BX246" s="117"/>
      <c r="BY246" s="117">
        <f>BY247+BY249</f>
        <v>78277</v>
      </c>
    </row>
    <row r="247" spans="1:77" s="5" customFormat="1" ht="33.75" hidden="1">
      <c r="A247" s="89"/>
      <c r="B247" s="105" t="s">
        <v>78</v>
      </c>
      <c r="C247" s="106" t="s">
        <v>1</v>
      </c>
      <c r="D247" s="106" t="s">
        <v>29</v>
      </c>
      <c r="E247" s="111" t="s">
        <v>156</v>
      </c>
      <c r="F247" s="106"/>
      <c r="G247" s="112">
        <f>G248</f>
        <v>0</v>
      </c>
      <c r="H247" s="112">
        <f t="shared" si="300"/>
        <v>0</v>
      </c>
      <c r="I247" s="112">
        <f t="shared" si="300"/>
        <v>0</v>
      </c>
      <c r="J247" s="112">
        <f t="shared" si="300"/>
        <v>37610</v>
      </c>
      <c r="K247" s="112">
        <f t="shared" si="300"/>
        <v>37610</v>
      </c>
      <c r="L247" s="112">
        <f t="shared" si="300"/>
        <v>0</v>
      </c>
      <c r="M247" s="112"/>
      <c r="N247" s="112">
        <f t="shared" si="300"/>
        <v>40351</v>
      </c>
      <c r="O247" s="112">
        <f t="shared" si="300"/>
        <v>0</v>
      </c>
      <c r="P247" s="112">
        <f t="shared" si="300"/>
        <v>0</v>
      </c>
      <c r="Q247" s="112">
        <f t="shared" si="300"/>
        <v>40351</v>
      </c>
      <c r="R247" s="112">
        <f t="shared" si="300"/>
        <v>0</v>
      </c>
      <c r="S247" s="112">
        <f aca="true" t="shared" si="306" ref="S247:AT247">S248</f>
        <v>-40351</v>
      </c>
      <c r="T247" s="112">
        <f t="shared" si="306"/>
        <v>0</v>
      </c>
      <c r="U247" s="112">
        <f t="shared" si="306"/>
        <v>0</v>
      </c>
      <c r="V247" s="112">
        <f t="shared" si="306"/>
        <v>0</v>
      </c>
      <c r="W247" s="112">
        <f t="shared" si="306"/>
        <v>0</v>
      </c>
      <c r="X247" s="112">
        <f t="shared" si="306"/>
        <v>0</v>
      </c>
      <c r="Y247" s="112">
        <f t="shared" si="306"/>
        <v>0</v>
      </c>
      <c r="Z247" s="112">
        <f t="shared" si="306"/>
        <v>0</v>
      </c>
      <c r="AA247" s="112">
        <f t="shared" si="306"/>
        <v>0</v>
      </c>
      <c r="AB247" s="112">
        <f t="shared" si="306"/>
        <v>0</v>
      </c>
      <c r="AC247" s="112">
        <f t="shared" si="306"/>
        <v>0</v>
      </c>
      <c r="AD247" s="112">
        <f t="shared" si="306"/>
        <v>0</v>
      </c>
      <c r="AE247" s="112">
        <f t="shared" si="306"/>
        <v>0</v>
      </c>
      <c r="AF247" s="112"/>
      <c r="AG247" s="112">
        <f t="shared" si="306"/>
        <v>0</v>
      </c>
      <c r="AH247" s="112">
        <f t="shared" si="306"/>
        <v>0</v>
      </c>
      <c r="AI247" s="112"/>
      <c r="AJ247" s="112">
        <f t="shared" si="306"/>
        <v>0</v>
      </c>
      <c r="AK247" s="112">
        <f t="shared" si="306"/>
        <v>0</v>
      </c>
      <c r="AL247" s="112">
        <f t="shared" si="306"/>
        <v>0</v>
      </c>
      <c r="AM247" s="112">
        <f t="shared" si="306"/>
        <v>0</v>
      </c>
      <c r="AN247" s="112">
        <f t="shared" si="306"/>
        <v>0</v>
      </c>
      <c r="AO247" s="112">
        <f t="shared" si="306"/>
        <v>0</v>
      </c>
      <c r="AP247" s="112">
        <f t="shared" si="306"/>
        <v>0</v>
      </c>
      <c r="AQ247" s="112">
        <f t="shared" si="306"/>
        <v>0</v>
      </c>
      <c r="AR247" s="112">
        <f t="shared" si="306"/>
        <v>0</v>
      </c>
      <c r="AS247" s="112">
        <f t="shared" si="306"/>
        <v>0</v>
      </c>
      <c r="AT247" s="112">
        <f t="shared" si="306"/>
        <v>0</v>
      </c>
      <c r="AU247" s="96"/>
      <c r="AV247" s="96"/>
      <c r="AW247" s="96"/>
      <c r="AX247" s="112">
        <f>AX248</f>
        <v>0</v>
      </c>
      <c r="AY247" s="112">
        <f>AY248</f>
        <v>0</v>
      </c>
      <c r="AZ247" s="97"/>
      <c r="BA247" s="97"/>
      <c r="BB247" s="112">
        <f aca="true" t="shared" si="307" ref="BB247:BY247">BB248</f>
        <v>0</v>
      </c>
      <c r="BC247" s="112">
        <f t="shared" si="307"/>
        <v>0</v>
      </c>
      <c r="BD247" s="112">
        <f t="shared" si="307"/>
        <v>0</v>
      </c>
      <c r="BE247" s="112">
        <f t="shared" si="307"/>
        <v>0</v>
      </c>
      <c r="BF247" s="112">
        <f t="shared" si="307"/>
        <v>0</v>
      </c>
      <c r="BG247" s="112">
        <f t="shared" si="307"/>
        <v>0</v>
      </c>
      <c r="BH247" s="112">
        <f t="shared" si="307"/>
        <v>0</v>
      </c>
      <c r="BI247" s="112">
        <f t="shared" si="307"/>
        <v>0</v>
      </c>
      <c r="BJ247" s="112">
        <f t="shared" si="307"/>
        <v>0</v>
      </c>
      <c r="BK247" s="112">
        <f t="shared" si="307"/>
        <v>0</v>
      </c>
      <c r="BL247" s="112">
        <f t="shared" si="307"/>
        <v>0</v>
      </c>
      <c r="BM247" s="112">
        <f t="shared" si="307"/>
        <v>0</v>
      </c>
      <c r="BN247" s="112">
        <f t="shared" si="307"/>
        <v>0</v>
      </c>
      <c r="BO247" s="112">
        <f t="shared" si="307"/>
        <v>0</v>
      </c>
      <c r="BP247" s="112">
        <f t="shared" si="307"/>
        <v>0</v>
      </c>
      <c r="BQ247" s="112">
        <f t="shared" si="307"/>
        <v>0</v>
      </c>
      <c r="BR247" s="112">
        <f t="shared" si="307"/>
        <v>0</v>
      </c>
      <c r="BS247" s="112"/>
      <c r="BT247" s="112">
        <f t="shared" si="307"/>
        <v>0</v>
      </c>
      <c r="BU247" s="112">
        <f t="shared" si="307"/>
        <v>0</v>
      </c>
      <c r="BV247" s="112">
        <f t="shared" si="307"/>
        <v>0</v>
      </c>
      <c r="BW247" s="112">
        <f t="shared" si="307"/>
        <v>0</v>
      </c>
      <c r="BX247" s="112"/>
      <c r="BY247" s="112">
        <f t="shared" si="307"/>
        <v>0</v>
      </c>
    </row>
    <row r="248" spans="1:77" s="5" customFormat="1" ht="33.75" hidden="1">
      <c r="A248" s="89"/>
      <c r="B248" s="105" t="s">
        <v>35</v>
      </c>
      <c r="C248" s="106" t="s">
        <v>1</v>
      </c>
      <c r="D248" s="106" t="s">
        <v>29</v>
      </c>
      <c r="E248" s="111" t="s">
        <v>156</v>
      </c>
      <c r="F248" s="106" t="s">
        <v>36</v>
      </c>
      <c r="G248" s="94"/>
      <c r="H248" s="150"/>
      <c r="I248" s="150"/>
      <c r="J248" s="112">
        <f>K248-G248</f>
        <v>37610</v>
      </c>
      <c r="K248" s="108">
        <v>37610</v>
      </c>
      <c r="L248" s="108"/>
      <c r="M248" s="108"/>
      <c r="N248" s="112">
        <v>40351</v>
      </c>
      <c r="O248" s="95"/>
      <c r="P248" s="112"/>
      <c r="Q248" s="112">
        <f>P248+N248</f>
        <v>40351</v>
      </c>
      <c r="R248" s="112">
        <f>O248</f>
        <v>0</v>
      </c>
      <c r="S248" s="112">
        <f>T248-Q248</f>
        <v>-40351</v>
      </c>
      <c r="T248" s="112"/>
      <c r="U248" s="112">
        <f>R248</f>
        <v>0</v>
      </c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96"/>
      <c r="AV248" s="96"/>
      <c r="AW248" s="96"/>
      <c r="AX248" s="112"/>
      <c r="AY248" s="112"/>
      <c r="AZ248" s="97"/>
      <c r="BA248" s="97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</row>
    <row r="249" spans="1:77" s="5" customFormat="1" ht="33.75">
      <c r="A249" s="89"/>
      <c r="B249" s="105" t="s">
        <v>78</v>
      </c>
      <c r="C249" s="106" t="s">
        <v>1</v>
      </c>
      <c r="D249" s="106" t="s">
        <v>29</v>
      </c>
      <c r="E249" s="111" t="s">
        <v>236</v>
      </c>
      <c r="F249" s="106"/>
      <c r="G249" s="94"/>
      <c r="H249" s="150"/>
      <c r="I249" s="150"/>
      <c r="J249" s="112"/>
      <c r="K249" s="108"/>
      <c r="L249" s="108"/>
      <c r="M249" s="108"/>
      <c r="N249" s="112"/>
      <c r="O249" s="95"/>
      <c r="P249" s="112"/>
      <c r="Q249" s="112"/>
      <c r="R249" s="112"/>
      <c r="S249" s="112">
        <f aca="true" t="shared" si="308" ref="S249:AT249">S250</f>
        <v>21964</v>
      </c>
      <c r="T249" s="112">
        <f t="shared" si="308"/>
        <v>21964</v>
      </c>
      <c r="U249" s="112">
        <f t="shared" si="308"/>
        <v>0</v>
      </c>
      <c r="V249" s="112">
        <f t="shared" si="308"/>
        <v>22006</v>
      </c>
      <c r="W249" s="112">
        <f t="shared" si="308"/>
        <v>0</v>
      </c>
      <c r="X249" s="112">
        <f t="shared" si="308"/>
        <v>0</v>
      </c>
      <c r="Y249" s="112">
        <f t="shared" si="308"/>
        <v>21964</v>
      </c>
      <c r="Z249" s="112">
        <f t="shared" si="308"/>
        <v>22006</v>
      </c>
      <c r="AA249" s="112">
        <f t="shared" si="308"/>
        <v>0</v>
      </c>
      <c r="AB249" s="112">
        <f t="shared" si="308"/>
        <v>0</v>
      </c>
      <c r="AC249" s="112">
        <f t="shared" si="308"/>
        <v>21964</v>
      </c>
      <c r="AD249" s="112">
        <f t="shared" si="308"/>
        <v>22006</v>
      </c>
      <c r="AE249" s="112">
        <f t="shared" si="308"/>
        <v>0</v>
      </c>
      <c r="AF249" s="112"/>
      <c r="AG249" s="112">
        <f t="shared" si="308"/>
        <v>0</v>
      </c>
      <c r="AH249" s="112">
        <f t="shared" si="308"/>
        <v>21964</v>
      </c>
      <c r="AI249" s="112"/>
      <c r="AJ249" s="112">
        <f t="shared" si="308"/>
        <v>22006</v>
      </c>
      <c r="AK249" s="112">
        <f t="shared" si="308"/>
        <v>0</v>
      </c>
      <c r="AL249" s="112">
        <f t="shared" si="308"/>
        <v>0</v>
      </c>
      <c r="AM249" s="112">
        <f t="shared" si="308"/>
        <v>21964</v>
      </c>
      <c r="AN249" s="112">
        <f t="shared" si="308"/>
        <v>0</v>
      </c>
      <c r="AO249" s="112">
        <f t="shared" si="308"/>
        <v>22006</v>
      </c>
      <c r="AP249" s="112">
        <f t="shared" si="308"/>
        <v>56271</v>
      </c>
      <c r="AQ249" s="112">
        <f t="shared" si="308"/>
        <v>0</v>
      </c>
      <c r="AR249" s="112">
        <f t="shared" si="308"/>
        <v>78277</v>
      </c>
      <c r="AS249" s="112">
        <f t="shared" si="308"/>
        <v>0</v>
      </c>
      <c r="AT249" s="112">
        <f t="shared" si="308"/>
        <v>78277</v>
      </c>
      <c r="AU249" s="96"/>
      <c r="AV249" s="96"/>
      <c r="AW249" s="96"/>
      <c r="AX249" s="112">
        <f>AX250</f>
        <v>78277</v>
      </c>
      <c r="AY249" s="112">
        <f>AY250</f>
        <v>78277</v>
      </c>
      <c r="AZ249" s="97"/>
      <c r="BA249" s="97"/>
      <c r="BB249" s="112">
        <f aca="true" t="shared" si="309" ref="BB249:BY249">BB250</f>
        <v>78277</v>
      </c>
      <c r="BC249" s="112">
        <f t="shared" si="309"/>
        <v>78277</v>
      </c>
      <c r="BD249" s="112">
        <f t="shared" si="309"/>
        <v>0</v>
      </c>
      <c r="BE249" s="112">
        <f t="shared" si="309"/>
        <v>0</v>
      </c>
      <c r="BF249" s="112">
        <f t="shared" si="309"/>
        <v>78277</v>
      </c>
      <c r="BG249" s="112">
        <f t="shared" si="309"/>
        <v>78277</v>
      </c>
      <c r="BH249" s="112">
        <f t="shared" si="309"/>
        <v>0</v>
      </c>
      <c r="BI249" s="112">
        <f t="shared" si="309"/>
        <v>0</v>
      </c>
      <c r="BJ249" s="112">
        <f t="shared" si="309"/>
        <v>78277</v>
      </c>
      <c r="BK249" s="112">
        <f t="shared" si="309"/>
        <v>78277</v>
      </c>
      <c r="BL249" s="112">
        <f t="shared" si="309"/>
        <v>0</v>
      </c>
      <c r="BM249" s="112">
        <f t="shared" si="309"/>
        <v>0</v>
      </c>
      <c r="BN249" s="112">
        <f t="shared" si="309"/>
        <v>78277</v>
      </c>
      <c r="BO249" s="112">
        <f t="shared" si="309"/>
        <v>78277</v>
      </c>
      <c r="BP249" s="112">
        <f t="shared" si="309"/>
        <v>0</v>
      </c>
      <c r="BQ249" s="112">
        <f t="shared" si="309"/>
        <v>0</v>
      </c>
      <c r="BR249" s="112">
        <f t="shared" si="309"/>
        <v>78277</v>
      </c>
      <c r="BS249" s="112"/>
      <c r="BT249" s="112">
        <f t="shared" si="309"/>
        <v>78277</v>
      </c>
      <c r="BU249" s="112">
        <f t="shared" si="309"/>
        <v>0</v>
      </c>
      <c r="BV249" s="112">
        <f t="shared" si="309"/>
        <v>0</v>
      </c>
      <c r="BW249" s="112">
        <f t="shared" si="309"/>
        <v>78277</v>
      </c>
      <c r="BX249" s="112"/>
      <c r="BY249" s="112">
        <f t="shared" si="309"/>
        <v>78277</v>
      </c>
    </row>
    <row r="250" spans="1:77" s="5" customFormat="1" ht="33.75">
      <c r="A250" s="89"/>
      <c r="B250" s="105" t="s">
        <v>35</v>
      </c>
      <c r="C250" s="106" t="s">
        <v>1</v>
      </c>
      <c r="D250" s="106" t="s">
        <v>29</v>
      </c>
      <c r="E250" s="111" t="s">
        <v>236</v>
      </c>
      <c r="F250" s="106" t="s">
        <v>36</v>
      </c>
      <c r="G250" s="94"/>
      <c r="H250" s="150"/>
      <c r="I250" s="150"/>
      <c r="J250" s="112"/>
      <c r="K250" s="108"/>
      <c r="L250" s="108"/>
      <c r="M250" s="108"/>
      <c r="N250" s="112"/>
      <c r="O250" s="95"/>
      <c r="P250" s="112"/>
      <c r="Q250" s="112"/>
      <c r="R250" s="112"/>
      <c r="S250" s="112">
        <f>T250-Q250</f>
        <v>21964</v>
      </c>
      <c r="T250" s="112">
        <v>21964</v>
      </c>
      <c r="U250" s="112"/>
      <c r="V250" s="112">
        <v>22006</v>
      </c>
      <c r="W250" s="112"/>
      <c r="X250" s="112"/>
      <c r="Y250" s="112">
        <f>W250+T250</f>
        <v>21964</v>
      </c>
      <c r="Z250" s="112">
        <f>X250+V250</f>
        <v>22006</v>
      </c>
      <c r="AA250" s="112"/>
      <c r="AB250" s="112"/>
      <c r="AC250" s="112">
        <f>AA250+Y250</f>
        <v>21964</v>
      </c>
      <c r="AD250" s="112">
        <f>AB250+Z250</f>
        <v>22006</v>
      </c>
      <c r="AE250" s="112"/>
      <c r="AF250" s="112"/>
      <c r="AG250" s="112"/>
      <c r="AH250" s="112">
        <f>AE250+AC250</f>
        <v>21964</v>
      </c>
      <c r="AI250" s="112"/>
      <c r="AJ250" s="112">
        <f>AG250+AD250</f>
        <v>22006</v>
      </c>
      <c r="AK250" s="169"/>
      <c r="AL250" s="169"/>
      <c r="AM250" s="112">
        <f>AK250+AH250</f>
        <v>21964</v>
      </c>
      <c r="AN250" s="112">
        <f>AI250</f>
        <v>0</v>
      </c>
      <c r="AO250" s="112">
        <f>AJ250</f>
        <v>22006</v>
      </c>
      <c r="AP250" s="112">
        <f>AR250-AO250</f>
        <v>56271</v>
      </c>
      <c r="AQ250" s="112"/>
      <c r="AR250" s="112">
        <f>56585+20614+1078</f>
        <v>78277</v>
      </c>
      <c r="AS250" s="112"/>
      <c r="AT250" s="112">
        <f>56585+20614+1078</f>
        <v>78277</v>
      </c>
      <c r="AU250" s="96">
        <v>20614</v>
      </c>
      <c r="AV250" s="96">
        <v>1078</v>
      </c>
      <c r="AW250" s="96"/>
      <c r="AX250" s="112">
        <f>56585+20614+1078</f>
        <v>78277</v>
      </c>
      <c r="AY250" s="112">
        <f>56585+20614+1078</f>
        <v>78277</v>
      </c>
      <c r="AZ250" s="97"/>
      <c r="BA250" s="97"/>
      <c r="BB250" s="112">
        <f>56585+20614+1078</f>
        <v>78277</v>
      </c>
      <c r="BC250" s="112">
        <f>56585+20614+1078</f>
        <v>78277</v>
      </c>
      <c r="BD250" s="159"/>
      <c r="BE250" s="160"/>
      <c r="BF250" s="112">
        <f>BD250+BB250</f>
        <v>78277</v>
      </c>
      <c r="BG250" s="112">
        <f>BE250+BC250</f>
        <v>78277</v>
      </c>
      <c r="BH250" s="159"/>
      <c r="BI250" s="160"/>
      <c r="BJ250" s="112">
        <f>BH250+BF250</f>
        <v>78277</v>
      </c>
      <c r="BK250" s="112">
        <f>BI250+BG250</f>
        <v>78277</v>
      </c>
      <c r="BL250" s="159"/>
      <c r="BM250" s="160"/>
      <c r="BN250" s="112">
        <f>BL250+BJ250</f>
        <v>78277</v>
      </c>
      <c r="BO250" s="112">
        <f>BM250+BK250</f>
        <v>78277</v>
      </c>
      <c r="BP250" s="161"/>
      <c r="BQ250" s="161"/>
      <c r="BR250" s="108">
        <f>BN250+BP250</f>
        <v>78277</v>
      </c>
      <c r="BS250" s="108"/>
      <c r="BT250" s="108">
        <f>BO250+BQ250</f>
        <v>78277</v>
      </c>
      <c r="BU250" s="161"/>
      <c r="BV250" s="161"/>
      <c r="BW250" s="108">
        <f>BR250+BU250</f>
        <v>78277</v>
      </c>
      <c r="BX250" s="108"/>
      <c r="BY250" s="108">
        <f>BT250+BV250</f>
        <v>78277</v>
      </c>
    </row>
    <row r="251" spans="1:77" ht="37.5" hidden="1">
      <c r="A251" s="118"/>
      <c r="B251" s="99" t="s">
        <v>75</v>
      </c>
      <c r="C251" s="100" t="s">
        <v>1</v>
      </c>
      <c r="D251" s="100" t="s">
        <v>30</v>
      </c>
      <c r="E251" s="177"/>
      <c r="F251" s="100"/>
      <c r="G251" s="117">
        <f>G252</f>
        <v>0</v>
      </c>
      <c r="H251" s="117">
        <f aca="true" t="shared" si="310" ref="H251:W252">H252</f>
        <v>0</v>
      </c>
      <c r="I251" s="117">
        <f t="shared" si="310"/>
        <v>0</v>
      </c>
      <c r="J251" s="117">
        <f t="shared" si="310"/>
        <v>45174</v>
      </c>
      <c r="K251" s="117">
        <f t="shared" si="310"/>
        <v>45174</v>
      </c>
      <c r="L251" s="117">
        <f t="shared" si="310"/>
        <v>0</v>
      </c>
      <c r="M251" s="117"/>
      <c r="N251" s="117">
        <f t="shared" si="310"/>
        <v>47872</v>
      </c>
      <c r="O251" s="117">
        <f t="shared" si="310"/>
        <v>0</v>
      </c>
      <c r="P251" s="117">
        <f t="shared" si="310"/>
        <v>0</v>
      </c>
      <c r="Q251" s="117">
        <f t="shared" si="310"/>
        <v>47872</v>
      </c>
      <c r="R251" s="117">
        <f t="shared" si="310"/>
        <v>0</v>
      </c>
      <c r="S251" s="117">
        <f t="shared" si="310"/>
        <v>-37443</v>
      </c>
      <c r="T251" s="117">
        <f t="shared" si="310"/>
        <v>10429</v>
      </c>
      <c r="U251" s="117">
        <f t="shared" si="310"/>
        <v>0</v>
      </c>
      <c r="V251" s="117">
        <f t="shared" si="310"/>
        <v>10429</v>
      </c>
      <c r="W251" s="117">
        <f t="shared" si="310"/>
        <v>0</v>
      </c>
      <c r="X251" s="117">
        <f aca="true" t="shared" si="311" ref="X251:AT251">X252</f>
        <v>0</v>
      </c>
      <c r="Y251" s="117">
        <f t="shared" si="311"/>
        <v>10429</v>
      </c>
      <c r="Z251" s="117">
        <f t="shared" si="311"/>
        <v>10429</v>
      </c>
      <c r="AA251" s="117">
        <f t="shared" si="311"/>
        <v>0</v>
      </c>
      <c r="AB251" s="117">
        <f t="shared" si="311"/>
        <v>0</v>
      </c>
      <c r="AC251" s="117">
        <f t="shared" si="311"/>
        <v>10429</v>
      </c>
      <c r="AD251" s="117">
        <f t="shared" si="311"/>
        <v>10429</v>
      </c>
      <c r="AE251" s="117">
        <f t="shared" si="311"/>
        <v>0</v>
      </c>
      <c r="AF251" s="117"/>
      <c r="AG251" s="117">
        <f t="shared" si="311"/>
        <v>0</v>
      </c>
      <c r="AH251" s="117">
        <f t="shared" si="311"/>
        <v>10429</v>
      </c>
      <c r="AI251" s="117"/>
      <c r="AJ251" s="117">
        <f t="shared" si="311"/>
        <v>10429</v>
      </c>
      <c r="AK251" s="117">
        <f t="shared" si="311"/>
        <v>269</v>
      </c>
      <c r="AL251" s="117">
        <f t="shared" si="311"/>
        <v>269</v>
      </c>
      <c r="AM251" s="117">
        <f t="shared" si="311"/>
        <v>10698</v>
      </c>
      <c r="AN251" s="117">
        <f t="shared" si="311"/>
        <v>0</v>
      </c>
      <c r="AO251" s="117">
        <f t="shared" si="311"/>
        <v>10698</v>
      </c>
      <c r="AP251" s="117">
        <f t="shared" si="311"/>
        <v>-10698</v>
      </c>
      <c r="AQ251" s="117">
        <f t="shared" si="311"/>
        <v>0</v>
      </c>
      <c r="AR251" s="117">
        <f t="shared" si="311"/>
        <v>0</v>
      </c>
      <c r="AS251" s="117">
        <f t="shared" si="311"/>
        <v>0</v>
      </c>
      <c r="AT251" s="117">
        <f t="shared" si="311"/>
        <v>0</v>
      </c>
      <c r="AU251" s="96"/>
      <c r="AV251" s="96"/>
      <c r="AW251" s="96"/>
      <c r="AX251" s="117">
        <f>AX252</f>
        <v>0</v>
      </c>
      <c r="AY251" s="117">
        <f>AY252</f>
        <v>0</v>
      </c>
      <c r="AZ251" s="97"/>
      <c r="BA251" s="97"/>
      <c r="BB251" s="117">
        <f>BB252</f>
        <v>0</v>
      </c>
      <c r="BC251" s="117">
        <f>BC252</f>
        <v>0</v>
      </c>
      <c r="BD251" s="114"/>
      <c r="BE251" s="115"/>
      <c r="BF251" s="125"/>
      <c r="BG251" s="125"/>
      <c r="BH251" s="114"/>
      <c r="BI251" s="115"/>
      <c r="BJ251" s="125"/>
      <c r="BK251" s="125"/>
      <c r="BL251" s="114"/>
      <c r="BM251" s="115"/>
      <c r="BN251" s="125"/>
      <c r="BO251" s="125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</row>
    <row r="252" spans="1:77" ht="33" hidden="1">
      <c r="A252" s="104"/>
      <c r="B252" s="105" t="s">
        <v>79</v>
      </c>
      <c r="C252" s="106" t="s">
        <v>1</v>
      </c>
      <c r="D252" s="106" t="s">
        <v>30</v>
      </c>
      <c r="E252" s="136" t="s">
        <v>117</v>
      </c>
      <c r="F252" s="106"/>
      <c r="G252" s="112">
        <f>G253</f>
        <v>0</v>
      </c>
      <c r="H252" s="112">
        <f t="shared" si="310"/>
        <v>0</v>
      </c>
      <c r="I252" s="112">
        <f t="shared" si="310"/>
        <v>0</v>
      </c>
      <c r="J252" s="112">
        <f t="shared" si="310"/>
        <v>45174</v>
      </c>
      <c r="K252" s="112">
        <f t="shared" si="310"/>
        <v>45174</v>
      </c>
      <c r="L252" s="112">
        <f t="shared" si="310"/>
        <v>0</v>
      </c>
      <c r="M252" s="112"/>
      <c r="N252" s="112">
        <f t="shared" si="310"/>
        <v>47872</v>
      </c>
      <c r="O252" s="112">
        <f t="shared" si="310"/>
        <v>0</v>
      </c>
      <c r="P252" s="112">
        <f t="shared" si="310"/>
        <v>0</v>
      </c>
      <c r="Q252" s="112">
        <f t="shared" si="310"/>
        <v>47872</v>
      </c>
      <c r="R252" s="112">
        <f t="shared" si="310"/>
        <v>0</v>
      </c>
      <c r="S252" s="112">
        <f aca="true" t="shared" si="312" ref="S252:Z252">S253+S254</f>
        <v>-37443</v>
      </c>
      <c r="T252" s="112">
        <f t="shared" si="312"/>
        <v>10429</v>
      </c>
      <c r="U252" s="112">
        <f t="shared" si="312"/>
        <v>0</v>
      </c>
      <c r="V252" s="112">
        <f t="shared" si="312"/>
        <v>10429</v>
      </c>
      <c r="W252" s="112">
        <f t="shared" si="312"/>
        <v>0</v>
      </c>
      <c r="X252" s="112">
        <f t="shared" si="312"/>
        <v>0</v>
      </c>
      <c r="Y252" s="112">
        <f t="shared" si="312"/>
        <v>10429</v>
      </c>
      <c r="Z252" s="112">
        <f t="shared" si="312"/>
        <v>10429</v>
      </c>
      <c r="AA252" s="112">
        <f aca="true" t="shared" si="313" ref="AA252:AJ252">AA253+AA254</f>
        <v>0</v>
      </c>
      <c r="AB252" s="112">
        <f t="shared" si="313"/>
        <v>0</v>
      </c>
      <c r="AC252" s="112">
        <f t="shared" si="313"/>
        <v>10429</v>
      </c>
      <c r="AD252" s="112">
        <f t="shared" si="313"/>
        <v>10429</v>
      </c>
      <c r="AE252" s="112">
        <f t="shared" si="313"/>
        <v>0</v>
      </c>
      <c r="AF252" s="112"/>
      <c r="AG252" s="112">
        <f t="shared" si="313"/>
        <v>0</v>
      </c>
      <c r="AH252" s="112">
        <f t="shared" si="313"/>
        <v>10429</v>
      </c>
      <c r="AI252" s="112"/>
      <c r="AJ252" s="112">
        <f t="shared" si="313"/>
        <v>10429</v>
      </c>
      <c r="AK252" s="112">
        <f aca="true" t="shared" si="314" ref="AK252:AT252">AK253+AK254</f>
        <v>269</v>
      </c>
      <c r="AL252" s="112">
        <f t="shared" si="314"/>
        <v>269</v>
      </c>
      <c r="AM252" s="112">
        <f t="shared" si="314"/>
        <v>10698</v>
      </c>
      <c r="AN252" s="112">
        <f t="shared" si="314"/>
        <v>0</v>
      </c>
      <c r="AO252" s="112">
        <f t="shared" si="314"/>
        <v>10698</v>
      </c>
      <c r="AP252" s="112">
        <f t="shared" si="314"/>
        <v>-10698</v>
      </c>
      <c r="AQ252" s="112">
        <f t="shared" si="314"/>
        <v>0</v>
      </c>
      <c r="AR252" s="112">
        <f t="shared" si="314"/>
        <v>0</v>
      </c>
      <c r="AS252" s="112">
        <f t="shared" si="314"/>
        <v>0</v>
      </c>
      <c r="AT252" s="112">
        <f t="shared" si="314"/>
        <v>0</v>
      </c>
      <c r="AU252" s="96"/>
      <c r="AV252" s="96"/>
      <c r="AW252" s="96"/>
      <c r="AX252" s="112">
        <f>AX253+AX254</f>
        <v>0</v>
      </c>
      <c r="AY252" s="112">
        <f>AY253+AY254</f>
        <v>0</v>
      </c>
      <c r="AZ252" s="97"/>
      <c r="BA252" s="97"/>
      <c r="BB252" s="112">
        <f>BB253+BB254</f>
        <v>0</v>
      </c>
      <c r="BC252" s="112">
        <f>BC253+BC254</f>
        <v>0</v>
      </c>
      <c r="BD252" s="114"/>
      <c r="BE252" s="115"/>
      <c r="BF252" s="125"/>
      <c r="BG252" s="125"/>
      <c r="BH252" s="114"/>
      <c r="BI252" s="115"/>
      <c r="BJ252" s="125"/>
      <c r="BK252" s="125"/>
      <c r="BL252" s="114"/>
      <c r="BM252" s="115"/>
      <c r="BN252" s="125"/>
      <c r="BO252" s="125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</row>
    <row r="253" spans="1:77" ht="16.5" hidden="1">
      <c r="A253" s="104"/>
      <c r="B253" s="105" t="s">
        <v>185</v>
      </c>
      <c r="C253" s="106" t="s">
        <v>1</v>
      </c>
      <c r="D253" s="106" t="s">
        <v>30</v>
      </c>
      <c r="E253" s="136" t="s">
        <v>117</v>
      </c>
      <c r="F253" s="106" t="s">
        <v>76</v>
      </c>
      <c r="G253" s="112"/>
      <c r="H253" s="112"/>
      <c r="I253" s="112"/>
      <c r="J253" s="112">
        <f>K253-G253</f>
        <v>45174</v>
      </c>
      <c r="K253" s="112">
        <v>45174</v>
      </c>
      <c r="L253" s="112"/>
      <c r="M253" s="112"/>
      <c r="N253" s="112">
        <v>47872</v>
      </c>
      <c r="O253" s="109"/>
      <c r="P253" s="112"/>
      <c r="Q253" s="112">
        <f>P253+N253</f>
        <v>47872</v>
      </c>
      <c r="R253" s="112">
        <f>O253</f>
        <v>0</v>
      </c>
      <c r="S253" s="112">
        <f>T253-Q253</f>
        <v>-47872</v>
      </c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96"/>
      <c r="AV253" s="96"/>
      <c r="AW253" s="96"/>
      <c r="AX253" s="112"/>
      <c r="AY253" s="112"/>
      <c r="AZ253" s="97"/>
      <c r="BA253" s="97"/>
      <c r="BB253" s="112"/>
      <c r="BC253" s="112"/>
      <c r="BD253" s="114"/>
      <c r="BE253" s="115"/>
      <c r="BF253" s="125"/>
      <c r="BG253" s="125"/>
      <c r="BH253" s="114"/>
      <c r="BI253" s="115"/>
      <c r="BJ253" s="125"/>
      <c r="BK253" s="125"/>
      <c r="BL253" s="114"/>
      <c r="BM253" s="115"/>
      <c r="BN253" s="125"/>
      <c r="BO253" s="125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</row>
    <row r="254" spans="1:77" ht="99" hidden="1">
      <c r="A254" s="104"/>
      <c r="B254" s="105" t="s">
        <v>275</v>
      </c>
      <c r="C254" s="106" t="s">
        <v>1</v>
      </c>
      <c r="D254" s="106" t="s">
        <v>30</v>
      </c>
      <c r="E254" s="136" t="s">
        <v>276</v>
      </c>
      <c r="F254" s="106"/>
      <c r="G254" s="112"/>
      <c r="H254" s="112"/>
      <c r="I254" s="112"/>
      <c r="J254" s="112"/>
      <c r="K254" s="112"/>
      <c r="L254" s="112"/>
      <c r="M254" s="112"/>
      <c r="N254" s="112"/>
      <c r="O254" s="109"/>
      <c r="P254" s="112"/>
      <c r="Q254" s="112"/>
      <c r="R254" s="112"/>
      <c r="S254" s="112">
        <f>S255</f>
        <v>10429</v>
      </c>
      <c r="T254" s="112">
        <f aca="true" t="shared" si="315" ref="T254:AL255">T255</f>
        <v>10429</v>
      </c>
      <c r="U254" s="112">
        <f t="shared" si="315"/>
        <v>0</v>
      </c>
      <c r="V254" s="112">
        <f t="shared" si="315"/>
        <v>10429</v>
      </c>
      <c r="W254" s="112">
        <f t="shared" si="315"/>
        <v>0</v>
      </c>
      <c r="X254" s="112">
        <f t="shared" si="315"/>
        <v>0</v>
      </c>
      <c r="Y254" s="112">
        <f t="shared" si="315"/>
        <v>10429</v>
      </c>
      <c r="Z254" s="112">
        <f t="shared" si="315"/>
        <v>10429</v>
      </c>
      <c r="AA254" s="112">
        <f t="shared" si="315"/>
        <v>0</v>
      </c>
      <c r="AB254" s="112">
        <f t="shared" si="315"/>
        <v>0</v>
      </c>
      <c r="AC254" s="112">
        <f t="shared" si="315"/>
        <v>10429</v>
      </c>
      <c r="AD254" s="112">
        <f t="shared" si="315"/>
        <v>10429</v>
      </c>
      <c r="AE254" s="112">
        <f t="shared" si="315"/>
        <v>0</v>
      </c>
      <c r="AF254" s="112"/>
      <c r="AG254" s="112">
        <f t="shared" si="315"/>
        <v>0</v>
      </c>
      <c r="AH254" s="112">
        <f t="shared" si="315"/>
        <v>10429</v>
      </c>
      <c r="AI254" s="112"/>
      <c r="AJ254" s="112">
        <f t="shared" si="315"/>
        <v>10429</v>
      </c>
      <c r="AK254" s="112">
        <f t="shared" si="315"/>
        <v>269</v>
      </c>
      <c r="AL254" s="112">
        <f t="shared" si="315"/>
        <v>269</v>
      </c>
      <c r="AM254" s="112">
        <f aca="true" t="shared" si="316" ref="AM254:AT255">AM255</f>
        <v>10698</v>
      </c>
      <c r="AN254" s="112">
        <f t="shared" si="316"/>
        <v>0</v>
      </c>
      <c r="AO254" s="112">
        <f t="shared" si="316"/>
        <v>10698</v>
      </c>
      <c r="AP254" s="112">
        <f t="shared" si="316"/>
        <v>-10698</v>
      </c>
      <c r="AQ254" s="112">
        <f t="shared" si="316"/>
        <v>0</v>
      </c>
      <c r="AR254" s="112">
        <f t="shared" si="316"/>
        <v>0</v>
      </c>
      <c r="AS254" s="112">
        <f t="shared" si="316"/>
        <v>0</v>
      </c>
      <c r="AT254" s="112">
        <f t="shared" si="316"/>
        <v>0</v>
      </c>
      <c r="AU254" s="96">
        <v>-20614</v>
      </c>
      <c r="AV254" s="96"/>
      <c r="AW254" s="96"/>
      <c r="AX254" s="112">
        <f>AX255</f>
        <v>0</v>
      </c>
      <c r="AY254" s="112">
        <f>AY255</f>
        <v>0</v>
      </c>
      <c r="AZ254" s="97"/>
      <c r="BA254" s="97"/>
      <c r="BB254" s="112">
        <f>BB255</f>
        <v>0</v>
      </c>
      <c r="BC254" s="112">
        <f>BC255</f>
        <v>0</v>
      </c>
      <c r="BD254" s="114"/>
      <c r="BE254" s="115"/>
      <c r="BF254" s="125"/>
      <c r="BG254" s="125"/>
      <c r="BH254" s="114"/>
      <c r="BI254" s="115"/>
      <c r="BJ254" s="125"/>
      <c r="BK254" s="125"/>
      <c r="BL254" s="114"/>
      <c r="BM254" s="115"/>
      <c r="BN254" s="125"/>
      <c r="BO254" s="125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</row>
    <row r="255" spans="1:77" ht="66" hidden="1">
      <c r="A255" s="104"/>
      <c r="B255" s="141" t="s">
        <v>290</v>
      </c>
      <c r="C255" s="106" t="s">
        <v>1</v>
      </c>
      <c r="D255" s="106" t="s">
        <v>30</v>
      </c>
      <c r="E255" s="136" t="s">
        <v>277</v>
      </c>
      <c r="F255" s="106"/>
      <c r="G255" s="112"/>
      <c r="H255" s="112"/>
      <c r="I255" s="112"/>
      <c r="J255" s="112"/>
      <c r="K255" s="112"/>
      <c r="L255" s="112"/>
      <c r="M255" s="112"/>
      <c r="N255" s="112"/>
      <c r="O255" s="109"/>
      <c r="P255" s="112"/>
      <c r="Q255" s="112"/>
      <c r="R255" s="112"/>
      <c r="S255" s="112">
        <f>S256</f>
        <v>10429</v>
      </c>
      <c r="T255" s="112">
        <f t="shared" si="315"/>
        <v>10429</v>
      </c>
      <c r="U255" s="112">
        <f t="shared" si="315"/>
        <v>0</v>
      </c>
      <c r="V255" s="112">
        <f t="shared" si="315"/>
        <v>10429</v>
      </c>
      <c r="W255" s="112">
        <f t="shared" si="315"/>
        <v>0</v>
      </c>
      <c r="X255" s="112">
        <f t="shared" si="315"/>
        <v>0</v>
      </c>
      <c r="Y255" s="112">
        <f t="shared" si="315"/>
        <v>10429</v>
      </c>
      <c r="Z255" s="112">
        <f t="shared" si="315"/>
        <v>10429</v>
      </c>
      <c r="AA255" s="112">
        <f t="shared" si="315"/>
        <v>0</v>
      </c>
      <c r="AB255" s="112">
        <f t="shared" si="315"/>
        <v>0</v>
      </c>
      <c r="AC255" s="112">
        <f t="shared" si="315"/>
        <v>10429</v>
      </c>
      <c r="AD255" s="112">
        <f t="shared" si="315"/>
        <v>10429</v>
      </c>
      <c r="AE255" s="112">
        <f t="shared" si="315"/>
        <v>0</v>
      </c>
      <c r="AF255" s="112"/>
      <c r="AG255" s="112">
        <f t="shared" si="315"/>
        <v>0</v>
      </c>
      <c r="AH255" s="112">
        <f t="shared" si="315"/>
        <v>10429</v>
      </c>
      <c r="AI255" s="112"/>
      <c r="AJ255" s="112">
        <f t="shared" si="315"/>
        <v>10429</v>
      </c>
      <c r="AK255" s="112">
        <f t="shared" si="315"/>
        <v>269</v>
      </c>
      <c r="AL255" s="112">
        <f t="shared" si="315"/>
        <v>269</v>
      </c>
      <c r="AM255" s="112">
        <f t="shared" si="316"/>
        <v>10698</v>
      </c>
      <c r="AN255" s="112">
        <f t="shared" si="316"/>
        <v>0</v>
      </c>
      <c r="AO255" s="112">
        <f t="shared" si="316"/>
        <v>10698</v>
      </c>
      <c r="AP255" s="112">
        <f t="shared" si="316"/>
        <v>-10698</v>
      </c>
      <c r="AQ255" s="112">
        <f t="shared" si="316"/>
        <v>0</v>
      </c>
      <c r="AR255" s="112">
        <f t="shared" si="316"/>
        <v>0</v>
      </c>
      <c r="AS255" s="112">
        <f t="shared" si="316"/>
        <v>0</v>
      </c>
      <c r="AT255" s="112">
        <f t="shared" si="316"/>
        <v>0</v>
      </c>
      <c r="AU255" s="96"/>
      <c r="AV255" s="96"/>
      <c r="AW255" s="96"/>
      <c r="AX255" s="112">
        <f>AX256</f>
        <v>0</v>
      </c>
      <c r="AY255" s="112">
        <f>AY256</f>
        <v>0</v>
      </c>
      <c r="AZ255" s="97"/>
      <c r="BA255" s="97"/>
      <c r="BB255" s="112">
        <f>BB256</f>
        <v>0</v>
      </c>
      <c r="BC255" s="112">
        <f>BC256</f>
        <v>0</v>
      </c>
      <c r="BD255" s="114"/>
      <c r="BE255" s="115"/>
      <c r="BF255" s="125"/>
      <c r="BG255" s="125"/>
      <c r="BH255" s="114"/>
      <c r="BI255" s="115"/>
      <c r="BJ255" s="125"/>
      <c r="BK255" s="125"/>
      <c r="BL255" s="114"/>
      <c r="BM255" s="115"/>
      <c r="BN255" s="125"/>
      <c r="BO255" s="125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</row>
    <row r="256" spans="1:77" ht="16.5" hidden="1">
      <c r="A256" s="104"/>
      <c r="B256" s="105" t="s">
        <v>185</v>
      </c>
      <c r="C256" s="106" t="s">
        <v>1</v>
      </c>
      <c r="D256" s="106" t="s">
        <v>30</v>
      </c>
      <c r="E256" s="136" t="s">
        <v>277</v>
      </c>
      <c r="F256" s="106" t="s">
        <v>76</v>
      </c>
      <c r="G256" s="112"/>
      <c r="H256" s="112"/>
      <c r="I256" s="112"/>
      <c r="J256" s="112"/>
      <c r="K256" s="112"/>
      <c r="L256" s="112"/>
      <c r="M256" s="112"/>
      <c r="N256" s="112"/>
      <c r="O256" s="109"/>
      <c r="P256" s="112"/>
      <c r="Q256" s="112"/>
      <c r="R256" s="112"/>
      <c r="S256" s="112">
        <f>T256-Q256</f>
        <v>10429</v>
      </c>
      <c r="T256" s="112">
        <v>10429</v>
      </c>
      <c r="U256" s="112"/>
      <c r="V256" s="112">
        <v>10429</v>
      </c>
      <c r="W256" s="112"/>
      <c r="X256" s="112"/>
      <c r="Y256" s="112">
        <f>W256+T256</f>
        <v>10429</v>
      </c>
      <c r="Z256" s="112">
        <f>X256+V256</f>
        <v>10429</v>
      </c>
      <c r="AA256" s="112"/>
      <c r="AB256" s="112"/>
      <c r="AC256" s="112">
        <f>AA256+Y256</f>
        <v>10429</v>
      </c>
      <c r="AD256" s="112">
        <f>AB256+Z256</f>
        <v>10429</v>
      </c>
      <c r="AE256" s="112"/>
      <c r="AF256" s="112"/>
      <c r="AG256" s="112"/>
      <c r="AH256" s="112">
        <f>AE256+AC256</f>
        <v>10429</v>
      </c>
      <c r="AI256" s="112"/>
      <c r="AJ256" s="112">
        <f>AG256+AD256</f>
        <v>10429</v>
      </c>
      <c r="AK256" s="126">
        <v>269</v>
      </c>
      <c r="AL256" s="126">
        <v>269</v>
      </c>
      <c r="AM256" s="112">
        <f>AK256+AH256</f>
        <v>10698</v>
      </c>
      <c r="AN256" s="112">
        <f>AI256</f>
        <v>0</v>
      </c>
      <c r="AO256" s="112">
        <f>AL256+AJ256</f>
        <v>10698</v>
      </c>
      <c r="AP256" s="112">
        <f>AR256-AO256</f>
        <v>-10698</v>
      </c>
      <c r="AQ256" s="112"/>
      <c r="AR256" s="112"/>
      <c r="AS256" s="112"/>
      <c r="AT256" s="112"/>
      <c r="AU256" s="96">
        <v>-20614</v>
      </c>
      <c r="AV256" s="96"/>
      <c r="AW256" s="96"/>
      <c r="AX256" s="112"/>
      <c r="AY256" s="112"/>
      <c r="AZ256" s="97"/>
      <c r="BA256" s="97"/>
      <c r="BB256" s="112"/>
      <c r="BC256" s="112"/>
      <c r="BD256" s="114"/>
      <c r="BE256" s="115"/>
      <c r="BF256" s="125"/>
      <c r="BG256" s="125"/>
      <c r="BH256" s="114"/>
      <c r="BI256" s="115"/>
      <c r="BJ256" s="125"/>
      <c r="BK256" s="125"/>
      <c r="BL256" s="114"/>
      <c r="BM256" s="115"/>
      <c r="BN256" s="125"/>
      <c r="BO256" s="125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</row>
    <row r="257" spans="1:77" ht="37.5" hidden="1">
      <c r="A257" s="104"/>
      <c r="B257" s="99" t="s">
        <v>80</v>
      </c>
      <c r="C257" s="100" t="s">
        <v>1</v>
      </c>
      <c r="D257" s="100" t="s">
        <v>54</v>
      </c>
      <c r="E257" s="177"/>
      <c r="F257" s="100"/>
      <c r="G257" s="117">
        <f>G258</f>
        <v>0</v>
      </c>
      <c r="H257" s="117">
        <f aca="true" t="shared" si="317" ref="H257:AT257">H258</f>
        <v>0</v>
      </c>
      <c r="I257" s="117">
        <f t="shared" si="317"/>
        <v>0</v>
      </c>
      <c r="J257" s="117">
        <f t="shared" si="317"/>
        <v>1207</v>
      </c>
      <c r="K257" s="117">
        <f t="shared" si="317"/>
        <v>1207</v>
      </c>
      <c r="L257" s="117">
        <f t="shared" si="317"/>
        <v>0</v>
      </c>
      <c r="M257" s="117"/>
      <c r="N257" s="117">
        <f t="shared" si="317"/>
        <v>1278</v>
      </c>
      <c r="O257" s="117">
        <f t="shared" si="317"/>
        <v>0</v>
      </c>
      <c r="P257" s="117">
        <f t="shared" si="317"/>
        <v>0</v>
      </c>
      <c r="Q257" s="117">
        <f t="shared" si="317"/>
        <v>1278</v>
      </c>
      <c r="R257" s="117">
        <f t="shared" si="317"/>
        <v>0</v>
      </c>
      <c r="S257" s="117">
        <f t="shared" si="317"/>
        <v>-1101</v>
      </c>
      <c r="T257" s="117">
        <f t="shared" si="317"/>
        <v>177</v>
      </c>
      <c r="U257" s="117">
        <f t="shared" si="317"/>
        <v>0</v>
      </c>
      <c r="V257" s="117">
        <f t="shared" si="317"/>
        <v>135</v>
      </c>
      <c r="W257" s="117">
        <f t="shared" si="317"/>
        <v>0</v>
      </c>
      <c r="X257" s="117">
        <f t="shared" si="317"/>
        <v>0</v>
      </c>
      <c r="Y257" s="117">
        <f t="shared" si="317"/>
        <v>177</v>
      </c>
      <c r="Z257" s="117">
        <f t="shared" si="317"/>
        <v>135</v>
      </c>
      <c r="AA257" s="117">
        <f t="shared" si="317"/>
        <v>0</v>
      </c>
      <c r="AB257" s="117">
        <f t="shared" si="317"/>
        <v>0</v>
      </c>
      <c r="AC257" s="117">
        <f t="shared" si="317"/>
        <v>177</v>
      </c>
      <c r="AD257" s="117">
        <f t="shared" si="317"/>
        <v>135</v>
      </c>
      <c r="AE257" s="117">
        <f t="shared" si="317"/>
        <v>0</v>
      </c>
      <c r="AF257" s="117"/>
      <c r="AG257" s="117">
        <f t="shared" si="317"/>
        <v>0</v>
      </c>
      <c r="AH257" s="117">
        <f t="shared" si="317"/>
        <v>177</v>
      </c>
      <c r="AI257" s="117"/>
      <c r="AJ257" s="117">
        <f t="shared" si="317"/>
        <v>135</v>
      </c>
      <c r="AK257" s="117">
        <f t="shared" si="317"/>
        <v>606</v>
      </c>
      <c r="AL257" s="117">
        <f t="shared" si="317"/>
        <v>606</v>
      </c>
      <c r="AM257" s="117">
        <f t="shared" si="317"/>
        <v>783</v>
      </c>
      <c r="AN257" s="117">
        <f t="shared" si="317"/>
        <v>0</v>
      </c>
      <c r="AO257" s="117">
        <f t="shared" si="317"/>
        <v>741</v>
      </c>
      <c r="AP257" s="117">
        <f t="shared" si="317"/>
        <v>-741</v>
      </c>
      <c r="AQ257" s="117">
        <f t="shared" si="317"/>
        <v>0</v>
      </c>
      <c r="AR257" s="117">
        <f t="shared" si="317"/>
        <v>0</v>
      </c>
      <c r="AS257" s="117">
        <f t="shared" si="317"/>
        <v>0</v>
      </c>
      <c r="AT257" s="117">
        <f t="shared" si="317"/>
        <v>0</v>
      </c>
      <c r="AU257" s="96"/>
      <c r="AV257" s="96"/>
      <c r="AW257" s="96"/>
      <c r="AX257" s="117">
        <f>AX258</f>
        <v>0</v>
      </c>
      <c r="AY257" s="117">
        <f>AY258</f>
        <v>0</v>
      </c>
      <c r="AZ257" s="97"/>
      <c r="BA257" s="97"/>
      <c r="BB257" s="117">
        <f>BB258</f>
        <v>0</v>
      </c>
      <c r="BC257" s="117">
        <f>BC258</f>
        <v>0</v>
      </c>
      <c r="BD257" s="114"/>
      <c r="BE257" s="115"/>
      <c r="BF257" s="125"/>
      <c r="BG257" s="125"/>
      <c r="BH257" s="114"/>
      <c r="BI257" s="115"/>
      <c r="BJ257" s="125"/>
      <c r="BK257" s="125"/>
      <c r="BL257" s="114"/>
      <c r="BM257" s="115"/>
      <c r="BN257" s="125"/>
      <c r="BO257" s="125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</row>
    <row r="258" spans="1:77" ht="33" hidden="1">
      <c r="A258" s="129"/>
      <c r="B258" s="105" t="s">
        <v>79</v>
      </c>
      <c r="C258" s="106" t="s">
        <v>1</v>
      </c>
      <c r="D258" s="106" t="s">
        <v>54</v>
      </c>
      <c r="E258" s="136" t="s">
        <v>117</v>
      </c>
      <c r="F258" s="106"/>
      <c r="G258" s="108">
        <f>G259+G260</f>
        <v>0</v>
      </c>
      <c r="H258" s="108">
        <f aca="true" t="shared" si="318" ref="H258:N258">H259+H260</f>
        <v>0</v>
      </c>
      <c r="I258" s="108">
        <f t="shared" si="318"/>
        <v>0</v>
      </c>
      <c r="J258" s="112">
        <f>K258-G258</f>
        <v>1207</v>
      </c>
      <c r="K258" s="108">
        <f t="shared" si="318"/>
        <v>1207</v>
      </c>
      <c r="L258" s="108">
        <f t="shared" si="318"/>
        <v>0</v>
      </c>
      <c r="M258" s="108"/>
      <c r="N258" s="108">
        <f t="shared" si="318"/>
        <v>1278</v>
      </c>
      <c r="O258" s="108">
        <f>O259+O260</f>
        <v>0</v>
      </c>
      <c r="P258" s="108">
        <f>P259+P260</f>
        <v>0</v>
      </c>
      <c r="Q258" s="108">
        <f>Q259+Q260</f>
        <v>1278</v>
      </c>
      <c r="R258" s="108">
        <f>R259+R260</f>
        <v>0</v>
      </c>
      <c r="S258" s="108">
        <f aca="true" t="shared" si="319" ref="S258:Z258">S259+S260+S261+S265</f>
        <v>-1101</v>
      </c>
      <c r="T258" s="108">
        <f t="shared" si="319"/>
        <v>177</v>
      </c>
      <c r="U258" s="108">
        <f t="shared" si="319"/>
        <v>0</v>
      </c>
      <c r="V258" s="108">
        <f t="shared" si="319"/>
        <v>135</v>
      </c>
      <c r="W258" s="108">
        <f t="shared" si="319"/>
        <v>0</v>
      </c>
      <c r="X258" s="108">
        <f t="shared" si="319"/>
        <v>0</v>
      </c>
      <c r="Y258" s="108">
        <f t="shared" si="319"/>
        <v>177</v>
      </c>
      <c r="Z258" s="108">
        <f t="shared" si="319"/>
        <v>135</v>
      </c>
      <c r="AA258" s="108">
        <f aca="true" t="shared" si="320" ref="AA258:AJ258">AA259+AA260+AA261+AA265</f>
        <v>0</v>
      </c>
      <c r="AB258" s="108">
        <f t="shared" si="320"/>
        <v>0</v>
      </c>
      <c r="AC258" s="108">
        <f t="shared" si="320"/>
        <v>177</v>
      </c>
      <c r="AD258" s="108">
        <f t="shared" si="320"/>
        <v>135</v>
      </c>
      <c r="AE258" s="108">
        <f t="shared" si="320"/>
        <v>0</v>
      </c>
      <c r="AF258" s="108"/>
      <c r="AG258" s="108">
        <f t="shared" si="320"/>
        <v>0</v>
      </c>
      <c r="AH258" s="108">
        <f t="shared" si="320"/>
        <v>177</v>
      </c>
      <c r="AI258" s="108"/>
      <c r="AJ258" s="108">
        <f t="shared" si="320"/>
        <v>135</v>
      </c>
      <c r="AK258" s="108">
        <f aca="true" t="shared" si="321" ref="AK258:AT258">AK259+AK260+AK261+AK265</f>
        <v>606</v>
      </c>
      <c r="AL258" s="108">
        <f t="shared" si="321"/>
        <v>606</v>
      </c>
      <c r="AM258" s="108">
        <f t="shared" si="321"/>
        <v>783</v>
      </c>
      <c r="AN258" s="108">
        <f t="shared" si="321"/>
        <v>0</v>
      </c>
      <c r="AO258" s="108">
        <f t="shared" si="321"/>
        <v>741</v>
      </c>
      <c r="AP258" s="108">
        <f t="shared" si="321"/>
        <v>-741</v>
      </c>
      <c r="AQ258" s="108">
        <f t="shared" si="321"/>
        <v>0</v>
      </c>
      <c r="AR258" s="108">
        <f t="shared" si="321"/>
        <v>0</v>
      </c>
      <c r="AS258" s="108">
        <f t="shared" si="321"/>
        <v>0</v>
      </c>
      <c r="AT258" s="108">
        <f t="shared" si="321"/>
        <v>0</v>
      </c>
      <c r="AU258" s="96"/>
      <c r="AV258" s="96"/>
      <c r="AW258" s="96"/>
      <c r="AX258" s="108">
        <f>AX259+AX260+AX261+AX265</f>
        <v>0</v>
      </c>
      <c r="AY258" s="108">
        <f>AY259+AY260+AY261+AY265</f>
        <v>0</v>
      </c>
      <c r="AZ258" s="97"/>
      <c r="BA258" s="97"/>
      <c r="BB258" s="108">
        <f>BB259+BB260+BB261+BB265</f>
        <v>0</v>
      </c>
      <c r="BC258" s="108">
        <f>BC259+BC260+BC261+BC265</f>
        <v>0</v>
      </c>
      <c r="BD258" s="114"/>
      <c r="BE258" s="115"/>
      <c r="BF258" s="125"/>
      <c r="BG258" s="125"/>
      <c r="BH258" s="114"/>
      <c r="BI258" s="115"/>
      <c r="BJ258" s="125"/>
      <c r="BK258" s="125"/>
      <c r="BL258" s="114"/>
      <c r="BM258" s="115"/>
      <c r="BN258" s="125"/>
      <c r="BO258" s="125"/>
      <c r="BP258" s="116"/>
      <c r="BQ258" s="116"/>
      <c r="BR258" s="116"/>
      <c r="BS258" s="116"/>
      <c r="BT258" s="116"/>
      <c r="BU258" s="116"/>
      <c r="BV258" s="116"/>
      <c r="BW258" s="116"/>
      <c r="BX258" s="116"/>
      <c r="BY258" s="116"/>
    </row>
    <row r="259" spans="1:77" ht="66" hidden="1">
      <c r="A259" s="129"/>
      <c r="B259" s="105" t="s">
        <v>38</v>
      </c>
      <c r="C259" s="106" t="s">
        <v>1</v>
      </c>
      <c r="D259" s="106" t="s">
        <v>54</v>
      </c>
      <c r="E259" s="136" t="s">
        <v>117</v>
      </c>
      <c r="F259" s="106" t="s">
        <v>39</v>
      </c>
      <c r="G259" s="108"/>
      <c r="H259" s="112"/>
      <c r="I259" s="112"/>
      <c r="J259" s="112">
        <f>K259-G259</f>
        <v>1117</v>
      </c>
      <c r="K259" s="112">
        <v>1117</v>
      </c>
      <c r="L259" s="112"/>
      <c r="M259" s="112"/>
      <c r="N259" s="112">
        <v>1188</v>
      </c>
      <c r="O259" s="109"/>
      <c r="P259" s="112"/>
      <c r="Q259" s="112">
        <f>P259+N259</f>
        <v>1188</v>
      </c>
      <c r="R259" s="112">
        <f>O259</f>
        <v>0</v>
      </c>
      <c r="S259" s="112">
        <f>T259-Q259</f>
        <v>-1188</v>
      </c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96"/>
      <c r="AV259" s="96"/>
      <c r="AW259" s="96"/>
      <c r="AX259" s="112"/>
      <c r="AY259" s="112"/>
      <c r="AZ259" s="97"/>
      <c r="BA259" s="97"/>
      <c r="BB259" s="112"/>
      <c r="BC259" s="112"/>
      <c r="BD259" s="114"/>
      <c r="BE259" s="115"/>
      <c r="BF259" s="125"/>
      <c r="BG259" s="125"/>
      <c r="BH259" s="114"/>
      <c r="BI259" s="115"/>
      <c r="BJ259" s="125"/>
      <c r="BK259" s="125"/>
      <c r="BL259" s="114"/>
      <c r="BM259" s="115"/>
      <c r="BN259" s="125"/>
      <c r="BO259" s="125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</row>
    <row r="260" spans="1:77" ht="16.5" hidden="1">
      <c r="A260" s="129"/>
      <c r="B260" s="105" t="s">
        <v>185</v>
      </c>
      <c r="C260" s="106" t="s">
        <v>1</v>
      </c>
      <c r="D260" s="106" t="s">
        <v>54</v>
      </c>
      <c r="E260" s="136" t="s">
        <v>117</v>
      </c>
      <c r="F260" s="106" t="s">
        <v>76</v>
      </c>
      <c r="G260" s="108"/>
      <c r="H260" s="112"/>
      <c r="I260" s="112"/>
      <c r="J260" s="112">
        <f>K260-G260</f>
        <v>90</v>
      </c>
      <c r="K260" s="112">
        <v>90</v>
      </c>
      <c r="L260" s="112"/>
      <c r="M260" s="112"/>
      <c r="N260" s="112">
        <v>90</v>
      </c>
      <c r="O260" s="109"/>
      <c r="P260" s="112"/>
      <c r="Q260" s="112">
        <f>P260+N260</f>
        <v>90</v>
      </c>
      <c r="R260" s="112">
        <f>O260</f>
        <v>0</v>
      </c>
      <c r="S260" s="112">
        <f>T260-Q260</f>
        <v>-90</v>
      </c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96"/>
      <c r="AV260" s="96"/>
      <c r="AW260" s="96"/>
      <c r="AX260" s="112"/>
      <c r="AY260" s="112"/>
      <c r="AZ260" s="97"/>
      <c r="BA260" s="97"/>
      <c r="BB260" s="112"/>
      <c r="BC260" s="112"/>
      <c r="BD260" s="114"/>
      <c r="BE260" s="115"/>
      <c r="BF260" s="125"/>
      <c r="BG260" s="125"/>
      <c r="BH260" s="114"/>
      <c r="BI260" s="115"/>
      <c r="BJ260" s="125"/>
      <c r="BK260" s="125"/>
      <c r="BL260" s="114"/>
      <c r="BM260" s="115"/>
      <c r="BN260" s="125"/>
      <c r="BO260" s="125"/>
      <c r="BP260" s="116"/>
      <c r="BQ260" s="116"/>
      <c r="BR260" s="116"/>
      <c r="BS260" s="116"/>
      <c r="BT260" s="116"/>
      <c r="BU260" s="116"/>
      <c r="BV260" s="116"/>
      <c r="BW260" s="116"/>
      <c r="BX260" s="116"/>
      <c r="BY260" s="116"/>
    </row>
    <row r="261" spans="1:77" ht="99" hidden="1">
      <c r="A261" s="129"/>
      <c r="B261" s="105" t="s">
        <v>275</v>
      </c>
      <c r="C261" s="106" t="s">
        <v>1</v>
      </c>
      <c r="D261" s="106" t="s">
        <v>54</v>
      </c>
      <c r="E261" s="136" t="s">
        <v>276</v>
      </c>
      <c r="F261" s="106"/>
      <c r="G261" s="108"/>
      <c r="H261" s="112"/>
      <c r="I261" s="112"/>
      <c r="J261" s="112"/>
      <c r="K261" s="112"/>
      <c r="L261" s="112"/>
      <c r="M261" s="112"/>
      <c r="N261" s="112"/>
      <c r="O261" s="109"/>
      <c r="P261" s="112"/>
      <c r="Q261" s="112"/>
      <c r="R261" s="112"/>
      <c r="S261" s="112">
        <f aca="true" t="shared" si="322" ref="S261:AL262">S262</f>
        <v>135</v>
      </c>
      <c r="T261" s="112">
        <f t="shared" si="322"/>
        <v>135</v>
      </c>
      <c r="U261" s="112">
        <f t="shared" si="322"/>
        <v>0</v>
      </c>
      <c r="V261" s="112">
        <f t="shared" si="322"/>
        <v>135</v>
      </c>
      <c r="W261" s="112">
        <f t="shared" si="322"/>
        <v>0</v>
      </c>
      <c r="X261" s="112">
        <f t="shared" si="322"/>
        <v>0</v>
      </c>
      <c r="Y261" s="112">
        <f t="shared" si="322"/>
        <v>135</v>
      </c>
      <c r="Z261" s="112">
        <f t="shared" si="322"/>
        <v>135</v>
      </c>
      <c r="AA261" s="112">
        <f t="shared" si="322"/>
        <v>0</v>
      </c>
      <c r="AB261" s="112">
        <f t="shared" si="322"/>
        <v>0</v>
      </c>
      <c r="AC261" s="112">
        <f t="shared" si="322"/>
        <v>135</v>
      </c>
      <c r="AD261" s="112">
        <f t="shared" si="322"/>
        <v>135</v>
      </c>
      <c r="AE261" s="112">
        <f t="shared" si="322"/>
        <v>0</v>
      </c>
      <c r="AF261" s="112"/>
      <c r="AG261" s="112">
        <f t="shared" si="322"/>
        <v>0</v>
      </c>
      <c r="AH261" s="112">
        <f t="shared" si="322"/>
        <v>135</v>
      </c>
      <c r="AI261" s="112"/>
      <c r="AJ261" s="112">
        <f t="shared" si="322"/>
        <v>135</v>
      </c>
      <c r="AK261" s="112">
        <f t="shared" si="322"/>
        <v>606</v>
      </c>
      <c r="AL261" s="112">
        <f t="shared" si="322"/>
        <v>606</v>
      </c>
      <c r="AM261" s="112">
        <f aca="true" t="shared" si="323" ref="AM261:AT261">AM262</f>
        <v>741</v>
      </c>
      <c r="AN261" s="112">
        <f t="shared" si="323"/>
        <v>0</v>
      </c>
      <c r="AO261" s="112">
        <f t="shared" si="323"/>
        <v>741</v>
      </c>
      <c r="AP261" s="112">
        <f t="shared" si="323"/>
        <v>-741</v>
      </c>
      <c r="AQ261" s="112">
        <f t="shared" si="323"/>
        <v>0</v>
      </c>
      <c r="AR261" s="112">
        <f t="shared" si="323"/>
        <v>0</v>
      </c>
      <c r="AS261" s="112">
        <f t="shared" si="323"/>
        <v>0</v>
      </c>
      <c r="AT261" s="112">
        <f t="shared" si="323"/>
        <v>0</v>
      </c>
      <c r="AU261" s="96"/>
      <c r="AV261" s="96"/>
      <c r="AW261" s="96"/>
      <c r="AX261" s="112">
        <f>AX262</f>
        <v>0</v>
      </c>
      <c r="AY261" s="112">
        <f>AY262</f>
        <v>0</v>
      </c>
      <c r="AZ261" s="97"/>
      <c r="BA261" s="97"/>
      <c r="BB261" s="112">
        <f>BB262</f>
        <v>0</v>
      </c>
      <c r="BC261" s="112">
        <f>BC262</f>
        <v>0</v>
      </c>
      <c r="BD261" s="114"/>
      <c r="BE261" s="115"/>
      <c r="BF261" s="125"/>
      <c r="BG261" s="125"/>
      <c r="BH261" s="114"/>
      <c r="BI261" s="115"/>
      <c r="BJ261" s="125"/>
      <c r="BK261" s="125"/>
      <c r="BL261" s="114"/>
      <c r="BM261" s="115"/>
      <c r="BN261" s="125"/>
      <c r="BO261" s="125"/>
      <c r="BP261" s="116"/>
      <c r="BQ261" s="116"/>
      <c r="BR261" s="116"/>
      <c r="BS261" s="116"/>
      <c r="BT261" s="116"/>
      <c r="BU261" s="116"/>
      <c r="BV261" s="116"/>
      <c r="BW261" s="116"/>
      <c r="BX261" s="116"/>
      <c r="BY261" s="116"/>
    </row>
    <row r="262" spans="1:77" ht="66" hidden="1">
      <c r="A262" s="129"/>
      <c r="B262" s="141" t="s">
        <v>291</v>
      </c>
      <c r="C262" s="106" t="s">
        <v>1</v>
      </c>
      <c r="D262" s="106" t="s">
        <v>54</v>
      </c>
      <c r="E262" s="136" t="s">
        <v>277</v>
      </c>
      <c r="F262" s="106"/>
      <c r="G262" s="108"/>
      <c r="H262" s="112"/>
      <c r="I262" s="112"/>
      <c r="J262" s="112"/>
      <c r="K262" s="112"/>
      <c r="L262" s="112"/>
      <c r="M262" s="112"/>
      <c r="N262" s="112"/>
      <c r="O262" s="109"/>
      <c r="P262" s="112"/>
      <c r="Q262" s="112"/>
      <c r="R262" s="112"/>
      <c r="S262" s="112">
        <f t="shared" si="322"/>
        <v>135</v>
      </c>
      <c r="T262" s="112">
        <f t="shared" si="322"/>
        <v>135</v>
      </c>
      <c r="U262" s="112">
        <f t="shared" si="322"/>
        <v>0</v>
      </c>
      <c r="V262" s="112">
        <f t="shared" si="322"/>
        <v>135</v>
      </c>
      <c r="W262" s="112">
        <f t="shared" si="322"/>
        <v>0</v>
      </c>
      <c r="X262" s="112">
        <f t="shared" si="322"/>
        <v>0</v>
      </c>
      <c r="Y262" s="112">
        <f t="shared" si="322"/>
        <v>135</v>
      </c>
      <c r="Z262" s="112">
        <f t="shared" si="322"/>
        <v>135</v>
      </c>
      <c r="AA262" s="112">
        <f t="shared" si="322"/>
        <v>0</v>
      </c>
      <c r="AB262" s="112">
        <f t="shared" si="322"/>
        <v>0</v>
      </c>
      <c r="AC262" s="112">
        <f t="shared" si="322"/>
        <v>135</v>
      </c>
      <c r="AD262" s="112">
        <f t="shared" si="322"/>
        <v>135</v>
      </c>
      <c r="AE262" s="112">
        <f t="shared" si="322"/>
        <v>0</v>
      </c>
      <c r="AF262" s="112"/>
      <c r="AG262" s="112">
        <f t="shared" si="322"/>
        <v>0</v>
      </c>
      <c r="AH262" s="112">
        <f t="shared" si="322"/>
        <v>135</v>
      </c>
      <c r="AI262" s="112"/>
      <c r="AJ262" s="112">
        <f t="shared" si="322"/>
        <v>135</v>
      </c>
      <c r="AK262" s="112">
        <f aca="true" t="shared" si="324" ref="AK262:AT262">AK263+AK264</f>
        <v>606</v>
      </c>
      <c r="AL262" s="112">
        <f t="shared" si="324"/>
        <v>606</v>
      </c>
      <c r="AM262" s="112">
        <f t="shared" si="324"/>
        <v>741</v>
      </c>
      <c r="AN262" s="112">
        <f t="shared" si="324"/>
        <v>0</v>
      </c>
      <c r="AO262" s="112">
        <f t="shared" si="324"/>
        <v>741</v>
      </c>
      <c r="AP262" s="112">
        <f t="shared" si="324"/>
        <v>-741</v>
      </c>
      <c r="AQ262" s="112">
        <f t="shared" si="324"/>
        <v>0</v>
      </c>
      <c r="AR262" s="112">
        <f t="shared" si="324"/>
        <v>0</v>
      </c>
      <c r="AS262" s="112">
        <f t="shared" si="324"/>
        <v>0</v>
      </c>
      <c r="AT262" s="112">
        <f t="shared" si="324"/>
        <v>0</v>
      </c>
      <c r="AU262" s="96">
        <v>-1078</v>
      </c>
      <c r="AV262" s="96"/>
      <c r="AW262" s="96"/>
      <c r="AX262" s="112">
        <f>AX263+AX264</f>
        <v>0</v>
      </c>
      <c r="AY262" s="112">
        <f>AY263+AY264</f>
        <v>0</v>
      </c>
      <c r="AZ262" s="97"/>
      <c r="BA262" s="97"/>
      <c r="BB262" s="112">
        <f>BB263+BB264</f>
        <v>0</v>
      </c>
      <c r="BC262" s="112">
        <f>BC263+BC264</f>
        <v>0</v>
      </c>
      <c r="BD262" s="114"/>
      <c r="BE262" s="115"/>
      <c r="BF262" s="125"/>
      <c r="BG262" s="125"/>
      <c r="BH262" s="114"/>
      <c r="BI262" s="115"/>
      <c r="BJ262" s="125"/>
      <c r="BK262" s="125"/>
      <c r="BL262" s="114"/>
      <c r="BM262" s="115"/>
      <c r="BN262" s="125"/>
      <c r="BO262" s="125"/>
      <c r="BP262" s="116"/>
      <c r="BQ262" s="116"/>
      <c r="BR262" s="116"/>
      <c r="BS262" s="116"/>
      <c r="BT262" s="116"/>
      <c r="BU262" s="116"/>
      <c r="BV262" s="116"/>
      <c r="BW262" s="116"/>
      <c r="BX262" s="116"/>
      <c r="BY262" s="116"/>
    </row>
    <row r="263" spans="1:77" ht="66" hidden="1">
      <c r="A263" s="129"/>
      <c r="B263" s="105" t="s">
        <v>38</v>
      </c>
      <c r="C263" s="106" t="s">
        <v>1</v>
      </c>
      <c r="D263" s="106" t="s">
        <v>54</v>
      </c>
      <c r="E263" s="136" t="s">
        <v>277</v>
      </c>
      <c r="F263" s="106" t="s">
        <v>39</v>
      </c>
      <c r="G263" s="108"/>
      <c r="H263" s="112"/>
      <c r="I263" s="112"/>
      <c r="J263" s="112"/>
      <c r="K263" s="112"/>
      <c r="L263" s="112"/>
      <c r="M263" s="112"/>
      <c r="N263" s="112"/>
      <c r="O263" s="109"/>
      <c r="P263" s="112"/>
      <c r="Q263" s="112"/>
      <c r="R263" s="112"/>
      <c r="S263" s="112">
        <f>T263-Q263</f>
        <v>135</v>
      </c>
      <c r="T263" s="112">
        <v>135</v>
      </c>
      <c r="U263" s="112"/>
      <c r="V263" s="112">
        <v>135</v>
      </c>
      <c r="W263" s="112"/>
      <c r="X263" s="112"/>
      <c r="Y263" s="112">
        <f>W263+T263</f>
        <v>135</v>
      </c>
      <c r="Z263" s="112">
        <f>X263+V263</f>
        <v>135</v>
      </c>
      <c r="AA263" s="112"/>
      <c r="AB263" s="112"/>
      <c r="AC263" s="112">
        <f>AA263+Y263</f>
        <v>135</v>
      </c>
      <c r="AD263" s="112">
        <f>AB263+Z263</f>
        <v>135</v>
      </c>
      <c r="AE263" s="112"/>
      <c r="AF263" s="112"/>
      <c r="AG263" s="112"/>
      <c r="AH263" s="112">
        <f>AE263+AC263</f>
        <v>135</v>
      </c>
      <c r="AI263" s="112"/>
      <c r="AJ263" s="112">
        <f>AG263+AD263</f>
        <v>135</v>
      </c>
      <c r="AK263" s="126"/>
      <c r="AL263" s="126"/>
      <c r="AM263" s="112">
        <f>AK263+AH263</f>
        <v>135</v>
      </c>
      <c r="AN263" s="112">
        <f>AI263</f>
        <v>0</v>
      </c>
      <c r="AO263" s="112">
        <f>AL263+AJ263</f>
        <v>135</v>
      </c>
      <c r="AP263" s="112">
        <f>AR263-AO263</f>
        <v>-135</v>
      </c>
      <c r="AQ263" s="112"/>
      <c r="AR263" s="112">
        <f>382-382</f>
        <v>0</v>
      </c>
      <c r="AS263" s="112"/>
      <c r="AT263" s="112"/>
      <c r="AU263" s="96">
        <v>-382</v>
      </c>
      <c r="AV263" s="96"/>
      <c r="AW263" s="96"/>
      <c r="AX263" s="112">
        <f>382-382</f>
        <v>0</v>
      </c>
      <c r="AY263" s="112"/>
      <c r="AZ263" s="97"/>
      <c r="BA263" s="97"/>
      <c r="BB263" s="112">
        <f>382-382</f>
        <v>0</v>
      </c>
      <c r="BC263" s="112"/>
      <c r="BD263" s="114"/>
      <c r="BE263" s="115"/>
      <c r="BF263" s="125"/>
      <c r="BG263" s="125"/>
      <c r="BH263" s="114"/>
      <c r="BI263" s="115"/>
      <c r="BJ263" s="125"/>
      <c r="BK263" s="125"/>
      <c r="BL263" s="114"/>
      <c r="BM263" s="115"/>
      <c r="BN263" s="125"/>
      <c r="BO263" s="125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</row>
    <row r="264" spans="1:77" ht="16.5" hidden="1">
      <c r="A264" s="129"/>
      <c r="B264" s="105" t="s">
        <v>185</v>
      </c>
      <c r="C264" s="106" t="s">
        <v>1</v>
      </c>
      <c r="D264" s="106" t="s">
        <v>54</v>
      </c>
      <c r="E264" s="136" t="s">
        <v>277</v>
      </c>
      <c r="F264" s="106" t="s">
        <v>76</v>
      </c>
      <c r="G264" s="108"/>
      <c r="H264" s="112"/>
      <c r="I264" s="112"/>
      <c r="J264" s="112"/>
      <c r="K264" s="112"/>
      <c r="L264" s="112"/>
      <c r="M264" s="112"/>
      <c r="N264" s="112"/>
      <c r="O264" s="109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26">
        <v>606</v>
      </c>
      <c r="AL264" s="126">
        <v>606</v>
      </c>
      <c r="AM264" s="112">
        <f>AK264+AH264</f>
        <v>606</v>
      </c>
      <c r="AN264" s="112">
        <f>AI264</f>
        <v>0</v>
      </c>
      <c r="AO264" s="112">
        <f>AL264+AJ264</f>
        <v>606</v>
      </c>
      <c r="AP264" s="112">
        <f>AR264-AO264</f>
        <v>-606</v>
      </c>
      <c r="AQ264" s="112"/>
      <c r="AR264" s="112">
        <f>696-696</f>
        <v>0</v>
      </c>
      <c r="AS264" s="112"/>
      <c r="AT264" s="112"/>
      <c r="AU264" s="96">
        <v>-696</v>
      </c>
      <c r="AV264" s="96"/>
      <c r="AW264" s="96"/>
      <c r="AX264" s="112">
        <f>696-696</f>
        <v>0</v>
      </c>
      <c r="AY264" s="112"/>
      <c r="AZ264" s="97"/>
      <c r="BA264" s="97"/>
      <c r="BB264" s="112">
        <f>696-696</f>
        <v>0</v>
      </c>
      <c r="BC264" s="112"/>
      <c r="BD264" s="114"/>
      <c r="BE264" s="115"/>
      <c r="BF264" s="125"/>
      <c r="BG264" s="125"/>
      <c r="BH264" s="114"/>
      <c r="BI264" s="115"/>
      <c r="BJ264" s="125"/>
      <c r="BK264" s="125"/>
      <c r="BL264" s="114"/>
      <c r="BM264" s="115"/>
      <c r="BN264" s="125"/>
      <c r="BO264" s="125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</row>
    <row r="265" spans="1:77" s="3" customFormat="1" ht="49.5" hidden="1">
      <c r="A265" s="129"/>
      <c r="B265" s="141" t="s">
        <v>300</v>
      </c>
      <c r="C265" s="106" t="s">
        <v>1</v>
      </c>
      <c r="D265" s="106" t="s">
        <v>54</v>
      </c>
      <c r="E265" s="111" t="s">
        <v>279</v>
      </c>
      <c r="F265" s="106"/>
      <c r="G265" s="108"/>
      <c r="H265" s="112"/>
      <c r="I265" s="112"/>
      <c r="J265" s="112"/>
      <c r="K265" s="112"/>
      <c r="L265" s="112"/>
      <c r="M265" s="112"/>
      <c r="N265" s="112"/>
      <c r="O265" s="109"/>
      <c r="P265" s="112"/>
      <c r="Q265" s="112"/>
      <c r="R265" s="112"/>
      <c r="S265" s="112">
        <f>S266</f>
        <v>42</v>
      </c>
      <c r="T265" s="112">
        <f aca="true" t="shared" si="325" ref="T265:AL266">T266</f>
        <v>42</v>
      </c>
      <c r="U265" s="112">
        <f t="shared" si="325"/>
        <v>0</v>
      </c>
      <c r="V265" s="112">
        <f t="shared" si="325"/>
        <v>0</v>
      </c>
      <c r="W265" s="112">
        <f t="shared" si="325"/>
        <v>0</v>
      </c>
      <c r="X265" s="112">
        <f t="shared" si="325"/>
        <v>0</v>
      </c>
      <c r="Y265" s="112">
        <f t="shared" si="325"/>
        <v>42</v>
      </c>
      <c r="Z265" s="112">
        <f t="shared" si="325"/>
        <v>0</v>
      </c>
      <c r="AA265" s="112">
        <f t="shared" si="325"/>
        <v>0</v>
      </c>
      <c r="AB265" s="112">
        <f t="shared" si="325"/>
        <v>0</v>
      </c>
      <c r="AC265" s="112">
        <f t="shared" si="325"/>
        <v>42</v>
      </c>
      <c r="AD265" s="112">
        <f t="shared" si="325"/>
        <v>0</v>
      </c>
      <c r="AE265" s="112">
        <f t="shared" si="325"/>
        <v>0</v>
      </c>
      <c r="AF265" s="112"/>
      <c r="AG265" s="112">
        <f t="shared" si="325"/>
        <v>0</v>
      </c>
      <c r="AH265" s="112">
        <f t="shared" si="325"/>
        <v>42</v>
      </c>
      <c r="AI265" s="112"/>
      <c r="AJ265" s="112">
        <f t="shared" si="325"/>
        <v>0</v>
      </c>
      <c r="AK265" s="112">
        <f t="shared" si="325"/>
        <v>0</v>
      </c>
      <c r="AL265" s="112">
        <f t="shared" si="325"/>
        <v>0</v>
      </c>
      <c r="AM265" s="112">
        <f aca="true" t="shared" si="326" ref="AK265:AT266">AM266</f>
        <v>42</v>
      </c>
      <c r="AN265" s="112">
        <f t="shared" si="326"/>
        <v>0</v>
      </c>
      <c r="AO265" s="112">
        <f t="shared" si="326"/>
        <v>0</v>
      </c>
      <c r="AP265" s="112">
        <f t="shared" si="326"/>
        <v>0</v>
      </c>
      <c r="AQ265" s="112">
        <f t="shared" si="326"/>
        <v>0</v>
      </c>
      <c r="AR265" s="112">
        <f t="shared" si="326"/>
        <v>0</v>
      </c>
      <c r="AS265" s="112">
        <f t="shared" si="326"/>
        <v>0</v>
      </c>
      <c r="AT265" s="112">
        <f t="shared" si="326"/>
        <v>0</v>
      </c>
      <c r="AU265" s="96"/>
      <c r="AV265" s="96"/>
      <c r="AW265" s="96"/>
      <c r="AX265" s="112">
        <f>AX266</f>
        <v>0</v>
      </c>
      <c r="AY265" s="112">
        <f>AY266</f>
        <v>0</v>
      </c>
      <c r="AZ265" s="97"/>
      <c r="BA265" s="97"/>
      <c r="BB265" s="112">
        <f>BB266</f>
        <v>0</v>
      </c>
      <c r="BC265" s="112">
        <f>BC266</f>
        <v>0</v>
      </c>
      <c r="BD265" s="146"/>
      <c r="BE265" s="178"/>
      <c r="BF265" s="145"/>
      <c r="BG265" s="145"/>
      <c r="BH265" s="146"/>
      <c r="BI265" s="178"/>
      <c r="BJ265" s="145"/>
      <c r="BK265" s="145"/>
      <c r="BL265" s="146"/>
      <c r="BM265" s="178"/>
      <c r="BN265" s="145"/>
      <c r="BO265" s="145"/>
      <c r="BP265" s="179"/>
      <c r="BQ265" s="179"/>
      <c r="BR265" s="179"/>
      <c r="BS265" s="179"/>
      <c r="BT265" s="179"/>
      <c r="BU265" s="179"/>
      <c r="BV265" s="179"/>
      <c r="BW265" s="179"/>
      <c r="BX265" s="179"/>
      <c r="BY265" s="179"/>
    </row>
    <row r="266" spans="1:77" ht="66" hidden="1">
      <c r="A266" s="129"/>
      <c r="B266" s="180" t="s">
        <v>301</v>
      </c>
      <c r="C266" s="106" t="s">
        <v>1</v>
      </c>
      <c r="D266" s="106" t="s">
        <v>54</v>
      </c>
      <c r="E266" s="111" t="s">
        <v>283</v>
      </c>
      <c r="F266" s="106"/>
      <c r="G266" s="108"/>
      <c r="H266" s="112"/>
      <c r="I266" s="112"/>
      <c r="J266" s="112"/>
      <c r="K266" s="112"/>
      <c r="L266" s="112"/>
      <c r="M266" s="112"/>
      <c r="N266" s="112"/>
      <c r="O266" s="109"/>
      <c r="P266" s="112"/>
      <c r="Q266" s="112"/>
      <c r="R266" s="112"/>
      <c r="S266" s="112">
        <f>S267</f>
        <v>42</v>
      </c>
      <c r="T266" s="112">
        <f t="shared" si="325"/>
        <v>42</v>
      </c>
      <c r="U266" s="112">
        <f t="shared" si="325"/>
        <v>0</v>
      </c>
      <c r="V266" s="112">
        <f t="shared" si="325"/>
        <v>0</v>
      </c>
      <c r="W266" s="112">
        <f t="shared" si="325"/>
        <v>0</v>
      </c>
      <c r="X266" s="112">
        <f t="shared" si="325"/>
        <v>0</v>
      </c>
      <c r="Y266" s="112">
        <f t="shared" si="325"/>
        <v>42</v>
      </c>
      <c r="Z266" s="112">
        <f t="shared" si="325"/>
        <v>0</v>
      </c>
      <c r="AA266" s="112">
        <f t="shared" si="325"/>
        <v>0</v>
      </c>
      <c r="AB266" s="112">
        <f t="shared" si="325"/>
        <v>0</v>
      </c>
      <c r="AC266" s="112">
        <f t="shared" si="325"/>
        <v>42</v>
      </c>
      <c r="AD266" s="112">
        <f t="shared" si="325"/>
        <v>0</v>
      </c>
      <c r="AE266" s="112">
        <f t="shared" si="325"/>
        <v>0</v>
      </c>
      <c r="AF266" s="112"/>
      <c r="AG266" s="112">
        <f t="shared" si="325"/>
        <v>0</v>
      </c>
      <c r="AH266" s="112">
        <f t="shared" si="325"/>
        <v>42</v>
      </c>
      <c r="AI266" s="112"/>
      <c r="AJ266" s="112">
        <f t="shared" si="325"/>
        <v>0</v>
      </c>
      <c r="AK266" s="112">
        <f t="shared" si="326"/>
        <v>0</v>
      </c>
      <c r="AL266" s="112">
        <f t="shared" si="326"/>
        <v>0</v>
      </c>
      <c r="AM266" s="112">
        <f t="shared" si="326"/>
        <v>42</v>
      </c>
      <c r="AN266" s="112">
        <f t="shared" si="326"/>
        <v>0</v>
      </c>
      <c r="AO266" s="112">
        <f t="shared" si="326"/>
        <v>0</v>
      </c>
      <c r="AP266" s="112">
        <f t="shared" si="326"/>
        <v>0</v>
      </c>
      <c r="AQ266" s="112">
        <f t="shared" si="326"/>
        <v>0</v>
      </c>
      <c r="AR266" s="112">
        <f t="shared" si="326"/>
        <v>0</v>
      </c>
      <c r="AS266" s="112">
        <f t="shared" si="326"/>
        <v>0</v>
      </c>
      <c r="AT266" s="112">
        <f t="shared" si="326"/>
        <v>0</v>
      </c>
      <c r="AU266" s="96"/>
      <c r="AV266" s="96"/>
      <c r="AW266" s="96"/>
      <c r="AX266" s="112">
        <f>AX267</f>
        <v>0</v>
      </c>
      <c r="AY266" s="112">
        <f>AY267</f>
        <v>0</v>
      </c>
      <c r="AZ266" s="97"/>
      <c r="BA266" s="97"/>
      <c r="BB266" s="112">
        <f>BB267</f>
        <v>0</v>
      </c>
      <c r="BC266" s="112">
        <f>BC267</f>
        <v>0</v>
      </c>
      <c r="BD266" s="114"/>
      <c r="BE266" s="115"/>
      <c r="BF266" s="125"/>
      <c r="BG266" s="125"/>
      <c r="BH266" s="114"/>
      <c r="BI266" s="115"/>
      <c r="BJ266" s="125"/>
      <c r="BK266" s="125"/>
      <c r="BL266" s="114"/>
      <c r="BM266" s="115"/>
      <c r="BN266" s="125"/>
      <c r="BO266" s="125"/>
      <c r="BP266" s="116"/>
      <c r="BQ266" s="116"/>
      <c r="BR266" s="116"/>
      <c r="BS266" s="116"/>
      <c r="BT266" s="116"/>
      <c r="BU266" s="116"/>
      <c r="BV266" s="116"/>
      <c r="BW266" s="116"/>
      <c r="BX266" s="116"/>
      <c r="BY266" s="116"/>
    </row>
    <row r="267" spans="1:77" ht="66" hidden="1">
      <c r="A267" s="129"/>
      <c r="B267" s="105" t="s">
        <v>38</v>
      </c>
      <c r="C267" s="106" t="s">
        <v>1</v>
      </c>
      <c r="D267" s="106" t="s">
        <v>54</v>
      </c>
      <c r="E267" s="111" t="s">
        <v>283</v>
      </c>
      <c r="F267" s="106" t="s">
        <v>39</v>
      </c>
      <c r="G267" s="108"/>
      <c r="H267" s="112"/>
      <c r="I267" s="112"/>
      <c r="J267" s="112"/>
      <c r="K267" s="112"/>
      <c r="L267" s="112"/>
      <c r="M267" s="112"/>
      <c r="N267" s="112"/>
      <c r="O267" s="109"/>
      <c r="P267" s="112"/>
      <c r="Q267" s="112"/>
      <c r="R267" s="112"/>
      <c r="S267" s="112">
        <f>T267-Q267</f>
        <v>42</v>
      </c>
      <c r="T267" s="112">
        <v>42</v>
      </c>
      <c r="U267" s="112"/>
      <c r="V267" s="112"/>
      <c r="W267" s="112"/>
      <c r="X267" s="112"/>
      <c r="Y267" s="112">
        <f>W267+T267</f>
        <v>42</v>
      </c>
      <c r="Z267" s="112">
        <f>X267+V267</f>
        <v>0</v>
      </c>
      <c r="AA267" s="112"/>
      <c r="AB267" s="112"/>
      <c r="AC267" s="112">
        <f>AA267+Y267</f>
        <v>42</v>
      </c>
      <c r="AD267" s="112">
        <f>AB267+Z267</f>
        <v>0</v>
      </c>
      <c r="AE267" s="112"/>
      <c r="AF267" s="112"/>
      <c r="AG267" s="112"/>
      <c r="AH267" s="112">
        <f>AE267+AC267</f>
        <v>42</v>
      </c>
      <c r="AI267" s="112"/>
      <c r="AJ267" s="112">
        <f>AG267+AD267</f>
        <v>0</v>
      </c>
      <c r="AK267" s="113"/>
      <c r="AL267" s="113"/>
      <c r="AM267" s="112">
        <f>AK267+AH267</f>
        <v>42</v>
      </c>
      <c r="AN267" s="112">
        <f>AI267</f>
        <v>0</v>
      </c>
      <c r="AO267" s="112">
        <f>AJ267</f>
        <v>0</v>
      </c>
      <c r="AP267" s="112">
        <f>AR267-AO267</f>
        <v>0</v>
      </c>
      <c r="AQ267" s="112"/>
      <c r="AR267" s="112"/>
      <c r="AS267" s="112">
        <f>AN267</f>
        <v>0</v>
      </c>
      <c r="AT267" s="112">
        <f>AO267</f>
        <v>0</v>
      </c>
      <c r="AU267" s="96"/>
      <c r="AV267" s="96"/>
      <c r="AW267" s="96"/>
      <c r="AX267" s="112"/>
      <c r="AY267" s="112">
        <f>AT267</f>
        <v>0</v>
      </c>
      <c r="AZ267" s="97"/>
      <c r="BA267" s="97"/>
      <c r="BB267" s="112"/>
      <c r="BC267" s="112">
        <f>AW267</f>
        <v>0</v>
      </c>
      <c r="BD267" s="114"/>
      <c r="BE267" s="115"/>
      <c r="BF267" s="125"/>
      <c r="BG267" s="125"/>
      <c r="BH267" s="114"/>
      <c r="BI267" s="115"/>
      <c r="BJ267" s="125"/>
      <c r="BK267" s="125"/>
      <c r="BL267" s="114"/>
      <c r="BM267" s="115"/>
      <c r="BN267" s="125"/>
      <c r="BO267" s="125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</row>
    <row r="268" spans="1:77" ht="16.5">
      <c r="A268" s="129"/>
      <c r="B268" s="164"/>
      <c r="C268" s="165"/>
      <c r="D268" s="165"/>
      <c r="E268" s="166"/>
      <c r="F268" s="165"/>
      <c r="G268" s="167"/>
      <c r="H268" s="167"/>
      <c r="I268" s="167"/>
      <c r="J268" s="126"/>
      <c r="K268" s="126"/>
      <c r="L268" s="126"/>
      <c r="M268" s="126"/>
      <c r="N268" s="167"/>
      <c r="O268" s="109"/>
      <c r="P268" s="109"/>
      <c r="Q268" s="127"/>
      <c r="R268" s="127"/>
      <c r="S268" s="112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13"/>
      <c r="AL268" s="113"/>
      <c r="AM268" s="113"/>
      <c r="AN268" s="113"/>
      <c r="AO268" s="113"/>
      <c r="AP268" s="128"/>
      <c r="AQ268" s="128"/>
      <c r="AR268" s="128"/>
      <c r="AS268" s="128"/>
      <c r="AT268" s="128"/>
      <c r="AU268" s="96"/>
      <c r="AV268" s="96"/>
      <c r="AW268" s="96"/>
      <c r="AX268" s="128"/>
      <c r="AY268" s="128"/>
      <c r="AZ268" s="97"/>
      <c r="BA268" s="97"/>
      <c r="BB268" s="128"/>
      <c r="BC268" s="128"/>
      <c r="BD268" s="114"/>
      <c r="BE268" s="115"/>
      <c r="BF268" s="125"/>
      <c r="BG268" s="125"/>
      <c r="BH268" s="114"/>
      <c r="BI268" s="115"/>
      <c r="BJ268" s="125"/>
      <c r="BK268" s="125"/>
      <c r="BL268" s="114"/>
      <c r="BM268" s="115"/>
      <c r="BN268" s="125"/>
      <c r="BO268" s="125"/>
      <c r="BP268" s="116"/>
      <c r="BQ268" s="116"/>
      <c r="BR268" s="116"/>
      <c r="BS268" s="116"/>
      <c r="BT268" s="116"/>
      <c r="BU268" s="116"/>
      <c r="BV268" s="116"/>
      <c r="BW268" s="116"/>
      <c r="BX268" s="116"/>
      <c r="BY268" s="116"/>
    </row>
    <row r="269" spans="1:77" s="5" customFormat="1" ht="60.75">
      <c r="A269" s="89">
        <v>911</v>
      </c>
      <c r="B269" s="90" t="s">
        <v>42</v>
      </c>
      <c r="C269" s="93"/>
      <c r="D269" s="93"/>
      <c r="E269" s="92"/>
      <c r="F269" s="93"/>
      <c r="G269" s="150">
        <f>G270+G273+G276+G279+G289+G298</f>
        <v>1172839</v>
      </c>
      <c r="H269" s="150">
        <f aca="true" t="shared" si="327" ref="H269:Q269">H270+H273+H276+H279+H289+H298</f>
        <v>1172839</v>
      </c>
      <c r="I269" s="150">
        <f t="shared" si="327"/>
        <v>0</v>
      </c>
      <c r="J269" s="150">
        <f t="shared" si="327"/>
        <v>186653</v>
      </c>
      <c r="K269" s="150">
        <f>K270+K273+K276+K279+K289+K298</f>
        <v>1359492</v>
      </c>
      <c r="L269" s="150">
        <f t="shared" si="327"/>
        <v>0</v>
      </c>
      <c r="M269" s="150"/>
      <c r="N269" s="150">
        <f t="shared" si="327"/>
        <v>1493560</v>
      </c>
      <c r="O269" s="150">
        <f t="shared" si="327"/>
        <v>0</v>
      </c>
      <c r="P269" s="150">
        <f t="shared" si="327"/>
        <v>0</v>
      </c>
      <c r="Q269" s="150">
        <f t="shared" si="327"/>
        <v>1493560</v>
      </c>
      <c r="R269" s="150">
        <f aca="true" t="shared" si="328" ref="R269:Z269">R270+R273+R276+R279+R289+R298</f>
        <v>0</v>
      </c>
      <c r="S269" s="150">
        <f t="shared" si="328"/>
        <v>-648721</v>
      </c>
      <c r="T269" s="150">
        <f t="shared" si="328"/>
        <v>844839</v>
      </c>
      <c r="U269" s="150">
        <f t="shared" si="328"/>
        <v>0</v>
      </c>
      <c r="V269" s="150">
        <f t="shared" si="328"/>
        <v>844839</v>
      </c>
      <c r="W269" s="150">
        <f t="shared" si="328"/>
        <v>0</v>
      </c>
      <c r="X269" s="150">
        <f t="shared" si="328"/>
        <v>0</v>
      </c>
      <c r="Y269" s="150">
        <f t="shared" si="328"/>
        <v>844839</v>
      </c>
      <c r="Z269" s="150">
        <f t="shared" si="328"/>
        <v>844839</v>
      </c>
      <c r="AA269" s="150">
        <f aca="true" t="shared" si="329" ref="AA269:AJ269">AA270+AA273+AA276+AA279+AA289+AA298</f>
        <v>0</v>
      </c>
      <c r="AB269" s="150">
        <f t="shared" si="329"/>
        <v>0</v>
      </c>
      <c r="AC269" s="150">
        <f t="shared" si="329"/>
        <v>844839</v>
      </c>
      <c r="AD269" s="150">
        <f t="shared" si="329"/>
        <v>844839</v>
      </c>
      <c r="AE269" s="150">
        <f t="shared" si="329"/>
        <v>0</v>
      </c>
      <c r="AF269" s="150"/>
      <c r="AG269" s="150">
        <f t="shared" si="329"/>
        <v>0</v>
      </c>
      <c r="AH269" s="150">
        <f t="shared" si="329"/>
        <v>844839</v>
      </c>
      <c r="AI269" s="150"/>
      <c r="AJ269" s="150">
        <f t="shared" si="329"/>
        <v>844839</v>
      </c>
      <c r="AK269" s="150">
        <f>AK270+AK273+AK276+AK279+AK289+AK298</f>
        <v>0</v>
      </c>
      <c r="AL269" s="150">
        <f>AL270+AL273+AL276+AL279+AL289+AL298</f>
        <v>0</v>
      </c>
      <c r="AM269" s="150">
        <f>AM270+AM273+AM276+AM279+AM289+AM298</f>
        <v>844839</v>
      </c>
      <c r="AN269" s="150">
        <f>AN270+AN273+AN276+AN279+AN289+AN298</f>
        <v>0</v>
      </c>
      <c r="AO269" s="150">
        <f>AO270+AO273+AO276+AO279+AO289+AO298</f>
        <v>844839</v>
      </c>
      <c r="AP269" s="150">
        <f>AP270+AP273+AP276+AP279+AP289+AP298+AP282</f>
        <v>115005</v>
      </c>
      <c r="AQ269" s="150">
        <f>AQ270+AQ273+AQ276+AQ279+AQ289+AQ298+AQ282</f>
        <v>0</v>
      </c>
      <c r="AR269" s="150">
        <f>AR270+AR273+AR276+AR279+AR289+AR298+AR282</f>
        <v>959844</v>
      </c>
      <c r="AS269" s="150">
        <f>AS270+AS273+AS276+AS279+AS289+AS298+AS282</f>
        <v>0</v>
      </c>
      <c r="AT269" s="150">
        <f>AT270+AT273+AT276+AT279+AT289+AT298+AT282</f>
        <v>959844</v>
      </c>
      <c r="AU269" s="96"/>
      <c r="AV269" s="96"/>
      <c r="AW269" s="96"/>
      <c r="AX269" s="150">
        <f>AX270+AX273+AX276+AX279+AX289+AX298+AX282</f>
        <v>959844</v>
      </c>
      <c r="AY269" s="150">
        <f>AY270+AY273+AY276+AY279+AY289+AY298+AY282</f>
        <v>959844</v>
      </c>
      <c r="AZ269" s="150">
        <f>AZ270+AZ273+AZ276+AZ279+AZ289+AZ298+AZ282</f>
        <v>0</v>
      </c>
      <c r="BA269" s="150"/>
      <c r="BB269" s="150">
        <f aca="true" t="shared" si="330" ref="BB269:BG269">BB270+BB273+BB276+BB279+BB289+BB298+BB282</f>
        <v>959844</v>
      </c>
      <c r="BC269" s="150">
        <f t="shared" si="330"/>
        <v>959844</v>
      </c>
      <c r="BD269" s="150">
        <f t="shared" si="330"/>
        <v>0</v>
      </c>
      <c r="BE269" s="150">
        <f t="shared" si="330"/>
        <v>0</v>
      </c>
      <c r="BF269" s="150">
        <f t="shared" si="330"/>
        <v>959844</v>
      </c>
      <c r="BG269" s="150">
        <f t="shared" si="330"/>
        <v>959844</v>
      </c>
      <c r="BH269" s="150">
        <f aca="true" t="shared" si="331" ref="BH269:BO269">BH270+BH273+BH276+BH279+BH289+BH298+BH282</f>
        <v>0</v>
      </c>
      <c r="BI269" s="150">
        <f t="shared" si="331"/>
        <v>0</v>
      </c>
      <c r="BJ269" s="150">
        <f t="shared" si="331"/>
        <v>959844</v>
      </c>
      <c r="BK269" s="150">
        <f t="shared" si="331"/>
        <v>959844</v>
      </c>
      <c r="BL269" s="150">
        <f t="shared" si="331"/>
        <v>0</v>
      </c>
      <c r="BM269" s="150">
        <f t="shared" si="331"/>
        <v>0</v>
      </c>
      <c r="BN269" s="150">
        <f t="shared" si="331"/>
        <v>959844</v>
      </c>
      <c r="BO269" s="150">
        <f t="shared" si="331"/>
        <v>959844</v>
      </c>
      <c r="BP269" s="150">
        <f>BP270+BP273+BP276+BP279+BP289+BP298+BP282</f>
        <v>0</v>
      </c>
      <c r="BQ269" s="150">
        <f>BQ270+BQ273+BQ276+BQ279+BQ289+BQ298+BQ282</f>
        <v>0</v>
      </c>
      <c r="BR269" s="150">
        <f>BR270+BR273+BR276+BR279+BR289+BR298+BR282</f>
        <v>959844</v>
      </c>
      <c r="BS269" s="150"/>
      <c r="BT269" s="150">
        <f>BT270+BT273+BT276+BT279+BT289+BT298+BT282</f>
        <v>959844</v>
      </c>
      <c r="BU269" s="150">
        <f>BU270+BU273+BU276+BU279+BU289+BU298+BU282</f>
        <v>25293</v>
      </c>
      <c r="BV269" s="150">
        <f>BV270+BV273+BV276+BV279+BV289+BV298+BV282</f>
        <v>0</v>
      </c>
      <c r="BW269" s="150">
        <f>BW270+BW273+BW276+BW279+BW289+BW298+BW282</f>
        <v>985137</v>
      </c>
      <c r="BX269" s="150"/>
      <c r="BY269" s="150">
        <f>BY270+BY273+BY276+BY279+BY289+BY298+BY282</f>
        <v>959844</v>
      </c>
    </row>
    <row r="270" spans="1:77" s="2" customFormat="1" ht="37.5">
      <c r="A270" s="118"/>
      <c r="B270" s="99" t="s">
        <v>85</v>
      </c>
      <c r="C270" s="100" t="s">
        <v>51</v>
      </c>
      <c r="D270" s="100" t="s">
        <v>28</v>
      </c>
      <c r="E270" s="101"/>
      <c r="F270" s="100"/>
      <c r="G270" s="102">
        <f aca="true" t="shared" si="332" ref="G270:W271">G271</f>
        <v>445615</v>
      </c>
      <c r="H270" s="102">
        <f t="shared" si="332"/>
        <v>445615</v>
      </c>
      <c r="I270" s="102">
        <f t="shared" si="332"/>
        <v>0</v>
      </c>
      <c r="J270" s="102">
        <f t="shared" si="332"/>
        <v>177918</v>
      </c>
      <c r="K270" s="102">
        <f t="shared" si="332"/>
        <v>623533</v>
      </c>
      <c r="L270" s="102">
        <f t="shared" si="332"/>
        <v>0</v>
      </c>
      <c r="M270" s="102"/>
      <c r="N270" s="102">
        <f t="shared" si="332"/>
        <v>696266</v>
      </c>
      <c r="O270" s="102">
        <f t="shared" si="332"/>
        <v>0</v>
      </c>
      <c r="P270" s="102">
        <f t="shared" si="332"/>
        <v>0</v>
      </c>
      <c r="Q270" s="102">
        <f t="shared" si="332"/>
        <v>696266</v>
      </c>
      <c r="R270" s="102">
        <f t="shared" si="332"/>
        <v>0</v>
      </c>
      <c r="S270" s="102">
        <f t="shared" si="332"/>
        <v>-337750</v>
      </c>
      <c r="T270" s="102">
        <f t="shared" si="332"/>
        <v>358516</v>
      </c>
      <c r="U270" s="102">
        <f t="shared" si="332"/>
        <v>0</v>
      </c>
      <c r="V270" s="102">
        <f t="shared" si="332"/>
        <v>383048</v>
      </c>
      <c r="W270" s="102">
        <f t="shared" si="332"/>
        <v>0</v>
      </c>
      <c r="X270" s="102">
        <f aca="true" t="shared" si="333" ref="W270:AM271">X271</f>
        <v>0</v>
      </c>
      <c r="Y270" s="102">
        <f t="shared" si="333"/>
        <v>358516</v>
      </c>
      <c r="Z270" s="102">
        <f t="shared" si="333"/>
        <v>383048</v>
      </c>
      <c r="AA270" s="102">
        <f t="shared" si="333"/>
        <v>0</v>
      </c>
      <c r="AB270" s="102">
        <f t="shared" si="333"/>
        <v>0</v>
      </c>
      <c r="AC270" s="102">
        <f t="shared" si="333"/>
        <v>358516</v>
      </c>
      <c r="AD270" s="102">
        <f t="shared" si="333"/>
        <v>383048</v>
      </c>
      <c r="AE270" s="102">
        <f t="shared" si="333"/>
        <v>0</v>
      </c>
      <c r="AF270" s="102"/>
      <c r="AG270" s="102">
        <f t="shared" si="333"/>
        <v>0</v>
      </c>
      <c r="AH270" s="102">
        <f t="shared" si="333"/>
        <v>358516</v>
      </c>
      <c r="AI270" s="102"/>
      <c r="AJ270" s="102">
        <f t="shared" si="333"/>
        <v>383048</v>
      </c>
      <c r="AK270" s="102">
        <f t="shared" si="333"/>
        <v>0</v>
      </c>
      <c r="AL270" s="102">
        <f t="shared" si="333"/>
        <v>0</v>
      </c>
      <c r="AM270" s="102">
        <f t="shared" si="333"/>
        <v>358516</v>
      </c>
      <c r="AN270" s="102">
        <f aca="true" t="shared" si="334" ref="AK270:AT271">AN271</f>
        <v>0</v>
      </c>
      <c r="AO270" s="102">
        <f t="shared" si="334"/>
        <v>383048</v>
      </c>
      <c r="AP270" s="102">
        <f t="shared" si="334"/>
        <v>16024</v>
      </c>
      <c r="AQ270" s="102">
        <f t="shared" si="334"/>
        <v>0</v>
      </c>
      <c r="AR270" s="102">
        <f t="shared" si="334"/>
        <v>399072</v>
      </c>
      <c r="AS270" s="102">
        <f t="shared" si="334"/>
        <v>0</v>
      </c>
      <c r="AT270" s="102">
        <f t="shared" si="334"/>
        <v>399072</v>
      </c>
      <c r="AU270" s="96"/>
      <c r="AV270" s="96"/>
      <c r="AW270" s="96"/>
      <c r="AX270" s="102">
        <f aca="true" t="shared" si="335" ref="AX270:BN271">AX271</f>
        <v>399072</v>
      </c>
      <c r="AY270" s="102">
        <f t="shared" si="335"/>
        <v>399072</v>
      </c>
      <c r="AZ270" s="102">
        <f t="shared" si="335"/>
        <v>-2799</v>
      </c>
      <c r="BA270" s="102"/>
      <c r="BB270" s="102">
        <f t="shared" si="335"/>
        <v>396273</v>
      </c>
      <c r="BC270" s="102">
        <f t="shared" si="335"/>
        <v>399072</v>
      </c>
      <c r="BD270" s="102">
        <f t="shared" si="335"/>
        <v>0</v>
      </c>
      <c r="BE270" s="102">
        <f t="shared" si="335"/>
        <v>0</v>
      </c>
      <c r="BF270" s="102">
        <f t="shared" si="335"/>
        <v>396273</v>
      </c>
      <c r="BG270" s="102">
        <f t="shared" si="335"/>
        <v>399072</v>
      </c>
      <c r="BH270" s="102">
        <f t="shared" si="335"/>
        <v>0</v>
      </c>
      <c r="BI270" s="102">
        <f t="shared" si="335"/>
        <v>0</v>
      </c>
      <c r="BJ270" s="102">
        <f t="shared" si="335"/>
        <v>396273</v>
      </c>
      <c r="BK270" s="102">
        <f t="shared" si="335"/>
        <v>399072</v>
      </c>
      <c r="BL270" s="102">
        <f t="shared" si="335"/>
        <v>0</v>
      </c>
      <c r="BM270" s="102">
        <f t="shared" si="335"/>
        <v>0</v>
      </c>
      <c r="BN270" s="102">
        <f t="shared" si="335"/>
        <v>396273</v>
      </c>
      <c r="BO270" s="102">
        <f>BO271</f>
        <v>399072</v>
      </c>
      <c r="BP270" s="102">
        <f aca="true" t="shared" si="336" ref="BP270:BY271">BP271</f>
        <v>0</v>
      </c>
      <c r="BQ270" s="102">
        <f t="shared" si="336"/>
        <v>0</v>
      </c>
      <c r="BR270" s="102">
        <f t="shared" si="336"/>
        <v>396273</v>
      </c>
      <c r="BS270" s="102"/>
      <c r="BT270" s="102">
        <f t="shared" si="336"/>
        <v>399072</v>
      </c>
      <c r="BU270" s="102">
        <f t="shared" si="336"/>
        <v>0</v>
      </c>
      <c r="BV270" s="102">
        <f t="shared" si="336"/>
        <v>0</v>
      </c>
      <c r="BW270" s="102">
        <f t="shared" si="336"/>
        <v>396273</v>
      </c>
      <c r="BX270" s="102"/>
      <c r="BY270" s="102">
        <f t="shared" si="336"/>
        <v>399072</v>
      </c>
    </row>
    <row r="271" spans="1:77" ht="33">
      <c r="A271" s="104"/>
      <c r="B271" s="105" t="s">
        <v>257</v>
      </c>
      <c r="C271" s="106" t="s">
        <v>51</v>
      </c>
      <c r="D271" s="106" t="s">
        <v>28</v>
      </c>
      <c r="E271" s="111" t="s">
        <v>138</v>
      </c>
      <c r="F271" s="106"/>
      <c r="G271" s="108">
        <f t="shared" si="332"/>
        <v>445615</v>
      </c>
      <c r="H271" s="108">
        <f t="shared" si="332"/>
        <v>445615</v>
      </c>
      <c r="I271" s="108">
        <f t="shared" si="332"/>
        <v>0</v>
      </c>
      <c r="J271" s="108">
        <f t="shared" si="332"/>
        <v>177918</v>
      </c>
      <c r="K271" s="108">
        <f t="shared" si="332"/>
        <v>623533</v>
      </c>
      <c r="L271" s="108">
        <f t="shared" si="332"/>
        <v>0</v>
      </c>
      <c r="M271" s="108"/>
      <c r="N271" s="108">
        <f t="shared" si="332"/>
        <v>696266</v>
      </c>
      <c r="O271" s="108">
        <f t="shared" si="332"/>
        <v>0</v>
      </c>
      <c r="P271" s="108">
        <f t="shared" si="332"/>
        <v>0</v>
      </c>
      <c r="Q271" s="108">
        <f t="shared" si="332"/>
        <v>696266</v>
      </c>
      <c r="R271" s="108">
        <f t="shared" si="332"/>
        <v>0</v>
      </c>
      <c r="S271" s="108">
        <f t="shared" si="332"/>
        <v>-337750</v>
      </c>
      <c r="T271" s="108">
        <f t="shared" si="332"/>
        <v>358516</v>
      </c>
      <c r="U271" s="108">
        <f t="shared" si="332"/>
        <v>0</v>
      </c>
      <c r="V271" s="108">
        <f t="shared" si="332"/>
        <v>383048</v>
      </c>
      <c r="W271" s="108">
        <f t="shared" si="333"/>
        <v>0</v>
      </c>
      <c r="X271" s="108">
        <f t="shared" si="333"/>
        <v>0</v>
      </c>
      <c r="Y271" s="108">
        <f t="shared" si="333"/>
        <v>358516</v>
      </c>
      <c r="Z271" s="108">
        <f t="shared" si="333"/>
        <v>383048</v>
      </c>
      <c r="AA271" s="108">
        <f t="shared" si="333"/>
        <v>0</v>
      </c>
      <c r="AB271" s="108">
        <f t="shared" si="333"/>
        <v>0</v>
      </c>
      <c r="AC271" s="108">
        <f t="shared" si="333"/>
        <v>358516</v>
      </c>
      <c r="AD271" s="108">
        <f t="shared" si="333"/>
        <v>383048</v>
      </c>
      <c r="AE271" s="108">
        <f t="shared" si="333"/>
        <v>0</v>
      </c>
      <c r="AF271" s="108"/>
      <c r="AG271" s="108">
        <f t="shared" si="333"/>
        <v>0</v>
      </c>
      <c r="AH271" s="108">
        <f t="shared" si="333"/>
        <v>358516</v>
      </c>
      <c r="AI271" s="108"/>
      <c r="AJ271" s="108">
        <f t="shared" si="333"/>
        <v>383048</v>
      </c>
      <c r="AK271" s="108">
        <f t="shared" si="334"/>
        <v>0</v>
      </c>
      <c r="AL271" s="108">
        <f t="shared" si="334"/>
        <v>0</v>
      </c>
      <c r="AM271" s="108">
        <f t="shared" si="334"/>
        <v>358516</v>
      </c>
      <c r="AN271" s="108">
        <f t="shared" si="334"/>
        <v>0</v>
      </c>
      <c r="AO271" s="108">
        <f t="shared" si="334"/>
        <v>383048</v>
      </c>
      <c r="AP271" s="108">
        <f t="shared" si="334"/>
        <v>16024</v>
      </c>
      <c r="AQ271" s="108">
        <f t="shared" si="334"/>
        <v>0</v>
      </c>
      <c r="AR271" s="108">
        <f t="shared" si="334"/>
        <v>399072</v>
      </c>
      <c r="AS271" s="108">
        <f t="shared" si="334"/>
        <v>0</v>
      </c>
      <c r="AT271" s="108">
        <f t="shared" si="334"/>
        <v>399072</v>
      </c>
      <c r="AU271" s="96"/>
      <c r="AV271" s="96"/>
      <c r="AW271" s="96"/>
      <c r="AX271" s="108">
        <f t="shared" si="335"/>
        <v>399072</v>
      </c>
      <c r="AY271" s="108">
        <f t="shared" si="335"/>
        <v>399072</v>
      </c>
      <c r="AZ271" s="108">
        <f t="shared" si="335"/>
        <v>-2799</v>
      </c>
      <c r="BA271" s="108"/>
      <c r="BB271" s="108">
        <f t="shared" si="335"/>
        <v>396273</v>
      </c>
      <c r="BC271" s="108">
        <f t="shared" si="335"/>
        <v>399072</v>
      </c>
      <c r="BD271" s="108">
        <f t="shared" si="335"/>
        <v>0</v>
      </c>
      <c r="BE271" s="108">
        <f t="shared" si="335"/>
        <v>0</v>
      </c>
      <c r="BF271" s="108">
        <f t="shared" si="335"/>
        <v>396273</v>
      </c>
      <c r="BG271" s="108">
        <f t="shared" si="335"/>
        <v>399072</v>
      </c>
      <c r="BH271" s="108">
        <f t="shared" si="335"/>
        <v>0</v>
      </c>
      <c r="BI271" s="108">
        <f t="shared" si="335"/>
        <v>0</v>
      </c>
      <c r="BJ271" s="108">
        <f t="shared" si="335"/>
        <v>396273</v>
      </c>
      <c r="BK271" s="108">
        <f t="shared" si="335"/>
        <v>399072</v>
      </c>
      <c r="BL271" s="108">
        <f t="shared" si="335"/>
        <v>0</v>
      </c>
      <c r="BM271" s="108">
        <f t="shared" si="335"/>
        <v>0</v>
      </c>
      <c r="BN271" s="108">
        <f>BN272</f>
        <v>396273</v>
      </c>
      <c r="BO271" s="108">
        <f>BO272</f>
        <v>399072</v>
      </c>
      <c r="BP271" s="108">
        <f t="shared" si="336"/>
        <v>0</v>
      </c>
      <c r="BQ271" s="108">
        <f t="shared" si="336"/>
        <v>0</v>
      </c>
      <c r="BR271" s="108">
        <f t="shared" si="336"/>
        <v>396273</v>
      </c>
      <c r="BS271" s="108"/>
      <c r="BT271" s="108">
        <f t="shared" si="336"/>
        <v>399072</v>
      </c>
      <c r="BU271" s="108">
        <f t="shared" si="336"/>
        <v>0</v>
      </c>
      <c r="BV271" s="108">
        <f t="shared" si="336"/>
        <v>0</v>
      </c>
      <c r="BW271" s="108">
        <f t="shared" si="336"/>
        <v>396273</v>
      </c>
      <c r="BX271" s="108"/>
      <c r="BY271" s="108">
        <f t="shared" si="336"/>
        <v>399072</v>
      </c>
    </row>
    <row r="272" spans="1:77" ht="33">
      <c r="A272" s="104"/>
      <c r="B272" s="105" t="s">
        <v>35</v>
      </c>
      <c r="C272" s="106" t="s">
        <v>51</v>
      </c>
      <c r="D272" s="106" t="s">
        <v>28</v>
      </c>
      <c r="E272" s="111" t="s">
        <v>138</v>
      </c>
      <c r="F272" s="106" t="s">
        <v>36</v>
      </c>
      <c r="G272" s="108">
        <f>H272+I272</f>
        <v>445615</v>
      </c>
      <c r="H272" s="108">
        <v>445615</v>
      </c>
      <c r="I272" s="108"/>
      <c r="J272" s="112">
        <f>K272-G272</f>
        <v>177918</v>
      </c>
      <c r="K272" s="112">
        <v>623533</v>
      </c>
      <c r="L272" s="112"/>
      <c r="M272" s="112"/>
      <c r="N272" s="108">
        <v>696266</v>
      </c>
      <c r="O272" s="109"/>
      <c r="P272" s="112"/>
      <c r="Q272" s="112">
        <f>P272+N272</f>
        <v>696266</v>
      </c>
      <c r="R272" s="112">
        <f>O272</f>
        <v>0</v>
      </c>
      <c r="S272" s="112">
        <f>T272-Q272</f>
        <v>-337750</v>
      </c>
      <c r="T272" s="112">
        <v>358516</v>
      </c>
      <c r="U272" s="112">
        <f>R272</f>
        <v>0</v>
      </c>
      <c r="V272" s="112">
        <v>383048</v>
      </c>
      <c r="W272" s="112"/>
      <c r="X272" s="112"/>
      <c r="Y272" s="112">
        <f>W272+T272</f>
        <v>358516</v>
      </c>
      <c r="Z272" s="112">
        <f>X272+V272</f>
        <v>383048</v>
      </c>
      <c r="AA272" s="112"/>
      <c r="AB272" s="112"/>
      <c r="AC272" s="112">
        <f>AA272+Y272</f>
        <v>358516</v>
      </c>
      <c r="AD272" s="112">
        <f>AB272+Z272</f>
        <v>383048</v>
      </c>
      <c r="AE272" s="112"/>
      <c r="AF272" s="112"/>
      <c r="AG272" s="112"/>
      <c r="AH272" s="112">
        <f>AE272+AC272</f>
        <v>358516</v>
      </c>
      <c r="AI272" s="112"/>
      <c r="AJ272" s="112">
        <f>AG272+AD272</f>
        <v>383048</v>
      </c>
      <c r="AK272" s="113"/>
      <c r="AL272" s="113"/>
      <c r="AM272" s="112">
        <f>AK272+AH272</f>
        <v>358516</v>
      </c>
      <c r="AN272" s="112">
        <f>AI272</f>
        <v>0</v>
      </c>
      <c r="AO272" s="112">
        <f>AJ272</f>
        <v>383048</v>
      </c>
      <c r="AP272" s="112">
        <f>AR272-AO272</f>
        <v>16024</v>
      </c>
      <c r="AQ272" s="112"/>
      <c r="AR272" s="112">
        <v>399072</v>
      </c>
      <c r="AS272" s="112"/>
      <c r="AT272" s="112">
        <v>399072</v>
      </c>
      <c r="AU272" s="96"/>
      <c r="AV272" s="96"/>
      <c r="AW272" s="96"/>
      <c r="AX272" s="112">
        <v>399072</v>
      </c>
      <c r="AY272" s="112">
        <v>399072</v>
      </c>
      <c r="AZ272" s="97">
        <v>-2799</v>
      </c>
      <c r="BA272" s="97"/>
      <c r="BB272" s="112">
        <f>AX272+AZ272</f>
        <v>396273</v>
      </c>
      <c r="BC272" s="112">
        <v>399072</v>
      </c>
      <c r="BD272" s="114"/>
      <c r="BE272" s="115"/>
      <c r="BF272" s="112">
        <f>BD272+BB272</f>
        <v>396273</v>
      </c>
      <c r="BG272" s="112">
        <f>BE272+BC272</f>
        <v>399072</v>
      </c>
      <c r="BH272" s="114"/>
      <c r="BI272" s="115"/>
      <c r="BJ272" s="112">
        <f>BH272+BF272</f>
        <v>396273</v>
      </c>
      <c r="BK272" s="112">
        <f>BI272+BG272</f>
        <v>399072</v>
      </c>
      <c r="BL272" s="114"/>
      <c r="BM272" s="115"/>
      <c r="BN272" s="112">
        <f>BL272+BJ272</f>
        <v>396273</v>
      </c>
      <c r="BO272" s="112">
        <f>BM272+BK272</f>
        <v>399072</v>
      </c>
      <c r="BP272" s="116"/>
      <c r="BQ272" s="116"/>
      <c r="BR272" s="108">
        <f>BN272+BP272</f>
        <v>396273</v>
      </c>
      <c r="BS272" s="108"/>
      <c r="BT272" s="108">
        <f>BO272+BQ272</f>
        <v>399072</v>
      </c>
      <c r="BU272" s="116"/>
      <c r="BV272" s="116"/>
      <c r="BW272" s="108">
        <f>BR272+BU272</f>
        <v>396273</v>
      </c>
      <c r="BX272" s="108"/>
      <c r="BY272" s="108">
        <f>BT272+BV272</f>
        <v>399072</v>
      </c>
    </row>
    <row r="273" spans="1:77" s="2" customFormat="1" ht="18.75">
      <c r="A273" s="118"/>
      <c r="B273" s="99" t="s">
        <v>86</v>
      </c>
      <c r="C273" s="100" t="s">
        <v>51</v>
      </c>
      <c r="D273" s="100" t="s">
        <v>29</v>
      </c>
      <c r="E273" s="101"/>
      <c r="F273" s="100"/>
      <c r="G273" s="102">
        <f aca="true" t="shared" si="337" ref="G273:W274">G274</f>
        <v>176479</v>
      </c>
      <c r="H273" s="102">
        <f t="shared" si="337"/>
        <v>176479</v>
      </c>
      <c r="I273" s="102">
        <f t="shared" si="337"/>
        <v>0</v>
      </c>
      <c r="J273" s="102">
        <f t="shared" si="337"/>
        <v>74164</v>
      </c>
      <c r="K273" s="102">
        <f t="shared" si="337"/>
        <v>250643</v>
      </c>
      <c r="L273" s="102">
        <f t="shared" si="337"/>
        <v>0</v>
      </c>
      <c r="M273" s="102"/>
      <c r="N273" s="102">
        <f t="shared" si="337"/>
        <v>275294</v>
      </c>
      <c r="O273" s="102">
        <f t="shared" si="337"/>
        <v>0</v>
      </c>
      <c r="P273" s="102">
        <f t="shared" si="337"/>
        <v>0</v>
      </c>
      <c r="Q273" s="102">
        <f t="shared" si="337"/>
        <v>275294</v>
      </c>
      <c r="R273" s="102">
        <f t="shared" si="337"/>
        <v>0</v>
      </c>
      <c r="S273" s="102">
        <f t="shared" si="337"/>
        <v>-154829</v>
      </c>
      <c r="T273" s="102">
        <f t="shared" si="337"/>
        <v>120465</v>
      </c>
      <c r="U273" s="102">
        <f t="shared" si="337"/>
        <v>0</v>
      </c>
      <c r="V273" s="102">
        <f t="shared" si="337"/>
        <v>118578</v>
      </c>
      <c r="W273" s="102">
        <f t="shared" si="337"/>
        <v>0</v>
      </c>
      <c r="X273" s="102">
        <f aca="true" t="shared" si="338" ref="W273:AM274">X274</f>
        <v>0</v>
      </c>
      <c r="Y273" s="102">
        <f t="shared" si="338"/>
        <v>120465</v>
      </c>
      <c r="Z273" s="102">
        <f t="shared" si="338"/>
        <v>118578</v>
      </c>
      <c r="AA273" s="102">
        <f t="shared" si="338"/>
        <v>0</v>
      </c>
      <c r="AB273" s="102">
        <f t="shared" si="338"/>
        <v>0</v>
      </c>
      <c r="AC273" s="102">
        <f t="shared" si="338"/>
        <v>120465</v>
      </c>
      <c r="AD273" s="102">
        <f t="shared" si="338"/>
        <v>118578</v>
      </c>
      <c r="AE273" s="102">
        <f t="shared" si="338"/>
        <v>0</v>
      </c>
      <c r="AF273" s="102"/>
      <c r="AG273" s="102">
        <f t="shared" si="338"/>
        <v>0</v>
      </c>
      <c r="AH273" s="102">
        <f t="shared" si="338"/>
        <v>120465</v>
      </c>
      <c r="AI273" s="102"/>
      <c r="AJ273" s="102">
        <f t="shared" si="338"/>
        <v>118578</v>
      </c>
      <c r="AK273" s="102">
        <f t="shared" si="338"/>
        <v>0</v>
      </c>
      <c r="AL273" s="102">
        <f t="shared" si="338"/>
        <v>0</v>
      </c>
      <c r="AM273" s="102">
        <f t="shared" si="338"/>
        <v>120465</v>
      </c>
      <c r="AN273" s="102">
        <f aca="true" t="shared" si="339" ref="AK273:AT274">AN274</f>
        <v>0</v>
      </c>
      <c r="AO273" s="102">
        <f t="shared" si="339"/>
        <v>118578</v>
      </c>
      <c r="AP273" s="102">
        <f t="shared" si="339"/>
        <v>24927</v>
      </c>
      <c r="AQ273" s="102">
        <f t="shared" si="339"/>
        <v>0</v>
      </c>
      <c r="AR273" s="102">
        <f t="shared" si="339"/>
        <v>143505</v>
      </c>
      <c r="AS273" s="102">
        <f t="shared" si="339"/>
        <v>0</v>
      </c>
      <c r="AT273" s="102">
        <f t="shared" si="339"/>
        <v>143505</v>
      </c>
      <c r="AU273" s="96"/>
      <c r="AV273" s="96"/>
      <c r="AW273" s="96"/>
      <c r="AX273" s="102">
        <f>AX274</f>
        <v>143505</v>
      </c>
      <c r="AY273" s="102">
        <f>AY274</f>
        <v>143505</v>
      </c>
      <c r="AZ273" s="97"/>
      <c r="BA273" s="97"/>
      <c r="BB273" s="102">
        <f>BB274</f>
        <v>143505</v>
      </c>
      <c r="BC273" s="102">
        <f>BC274</f>
        <v>143505</v>
      </c>
      <c r="BD273" s="102">
        <f aca="true" t="shared" si="340" ref="BD273:BW274">BD274</f>
        <v>0</v>
      </c>
      <c r="BE273" s="102">
        <f t="shared" si="340"/>
        <v>0</v>
      </c>
      <c r="BF273" s="102">
        <f t="shared" si="340"/>
        <v>143505</v>
      </c>
      <c r="BG273" s="102">
        <f t="shared" si="340"/>
        <v>143505</v>
      </c>
      <c r="BH273" s="102">
        <f t="shared" si="340"/>
        <v>0</v>
      </c>
      <c r="BI273" s="102">
        <f t="shared" si="340"/>
        <v>0</v>
      </c>
      <c r="BJ273" s="102">
        <f t="shared" si="340"/>
        <v>143505</v>
      </c>
      <c r="BK273" s="102">
        <f t="shared" si="340"/>
        <v>143505</v>
      </c>
      <c r="BL273" s="102">
        <f t="shared" si="340"/>
        <v>0</v>
      </c>
      <c r="BM273" s="102">
        <f t="shared" si="340"/>
        <v>0</v>
      </c>
      <c r="BN273" s="102">
        <f t="shared" si="340"/>
        <v>143505</v>
      </c>
      <c r="BO273" s="102">
        <f t="shared" si="340"/>
        <v>143505</v>
      </c>
      <c r="BP273" s="102">
        <f t="shared" si="340"/>
        <v>0</v>
      </c>
      <c r="BQ273" s="102">
        <f t="shared" si="340"/>
        <v>0</v>
      </c>
      <c r="BR273" s="102">
        <f t="shared" si="340"/>
        <v>143505</v>
      </c>
      <c r="BS273" s="102"/>
      <c r="BT273" s="102">
        <f t="shared" si="340"/>
        <v>143505</v>
      </c>
      <c r="BU273" s="102">
        <f t="shared" si="340"/>
        <v>0</v>
      </c>
      <c r="BV273" s="102">
        <f>BV274</f>
        <v>0</v>
      </c>
      <c r="BW273" s="102">
        <f t="shared" si="340"/>
        <v>143505</v>
      </c>
      <c r="BX273" s="102"/>
      <c r="BY273" s="102">
        <f aca="true" t="shared" si="341" ref="BW273:BY274">BY274</f>
        <v>143505</v>
      </c>
    </row>
    <row r="274" spans="1:77" ht="33">
      <c r="A274" s="104"/>
      <c r="B274" s="105" t="s">
        <v>87</v>
      </c>
      <c r="C274" s="106" t="s">
        <v>51</v>
      </c>
      <c r="D274" s="106" t="s">
        <v>29</v>
      </c>
      <c r="E274" s="111" t="s">
        <v>139</v>
      </c>
      <c r="F274" s="106"/>
      <c r="G274" s="108">
        <f t="shared" si="337"/>
        <v>176479</v>
      </c>
      <c r="H274" s="108">
        <f t="shared" si="337"/>
        <v>176479</v>
      </c>
      <c r="I274" s="108">
        <f t="shared" si="337"/>
        <v>0</v>
      </c>
      <c r="J274" s="108">
        <f t="shared" si="337"/>
        <v>74164</v>
      </c>
      <c r="K274" s="108">
        <f t="shared" si="337"/>
        <v>250643</v>
      </c>
      <c r="L274" s="108">
        <f t="shared" si="337"/>
        <v>0</v>
      </c>
      <c r="M274" s="108"/>
      <c r="N274" s="108">
        <f t="shared" si="337"/>
        <v>275294</v>
      </c>
      <c r="O274" s="108">
        <f t="shared" si="337"/>
        <v>0</v>
      </c>
      <c r="P274" s="108">
        <f t="shared" si="337"/>
        <v>0</v>
      </c>
      <c r="Q274" s="108">
        <f t="shared" si="337"/>
        <v>275294</v>
      </c>
      <c r="R274" s="108">
        <f t="shared" si="337"/>
        <v>0</v>
      </c>
      <c r="S274" s="108">
        <f t="shared" si="337"/>
        <v>-154829</v>
      </c>
      <c r="T274" s="108">
        <f t="shared" si="337"/>
        <v>120465</v>
      </c>
      <c r="U274" s="108">
        <f t="shared" si="337"/>
        <v>0</v>
      </c>
      <c r="V274" s="108">
        <f t="shared" si="337"/>
        <v>118578</v>
      </c>
      <c r="W274" s="108">
        <f t="shared" si="338"/>
        <v>0</v>
      </c>
      <c r="X274" s="108">
        <f t="shared" si="338"/>
        <v>0</v>
      </c>
      <c r="Y274" s="108">
        <f t="shared" si="338"/>
        <v>120465</v>
      </c>
      <c r="Z274" s="108">
        <f t="shared" si="338"/>
        <v>118578</v>
      </c>
      <c r="AA274" s="108">
        <f t="shared" si="338"/>
        <v>0</v>
      </c>
      <c r="AB274" s="108">
        <f t="shared" si="338"/>
        <v>0</v>
      </c>
      <c r="AC274" s="108">
        <f t="shared" si="338"/>
        <v>120465</v>
      </c>
      <c r="AD274" s="108">
        <f t="shared" si="338"/>
        <v>118578</v>
      </c>
      <c r="AE274" s="108">
        <f t="shared" si="338"/>
        <v>0</v>
      </c>
      <c r="AF274" s="108"/>
      <c r="AG274" s="108">
        <f t="shared" si="338"/>
        <v>0</v>
      </c>
      <c r="AH274" s="108">
        <f t="shared" si="338"/>
        <v>120465</v>
      </c>
      <c r="AI274" s="108"/>
      <c r="AJ274" s="108">
        <f t="shared" si="338"/>
        <v>118578</v>
      </c>
      <c r="AK274" s="108">
        <f t="shared" si="339"/>
        <v>0</v>
      </c>
      <c r="AL274" s="108">
        <f t="shared" si="339"/>
        <v>0</v>
      </c>
      <c r="AM274" s="108">
        <f t="shared" si="339"/>
        <v>120465</v>
      </c>
      <c r="AN274" s="108">
        <f t="shared" si="339"/>
        <v>0</v>
      </c>
      <c r="AO274" s="108">
        <f t="shared" si="339"/>
        <v>118578</v>
      </c>
      <c r="AP274" s="108">
        <f t="shared" si="339"/>
        <v>24927</v>
      </c>
      <c r="AQ274" s="108">
        <f t="shared" si="339"/>
        <v>0</v>
      </c>
      <c r="AR274" s="108">
        <f t="shared" si="339"/>
        <v>143505</v>
      </c>
      <c r="AS274" s="108">
        <f t="shared" si="339"/>
        <v>0</v>
      </c>
      <c r="AT274" s="108">
        <f t="shared" si="339"/>
        <v>143505</v>
      </c>
      <c r="AU274" s="96"/>
      <c r="AV274" s="96"/>
      <c r="AW274" s="96"/>
      <c r="AX274" s="108">
        <f>AX275</f>
        <v>143505</v>
      </c>
      <c r="AY274" s="108">
        <f>AY275</f>
        <v>143505</v>
      </c>
      <c r="AZ274" s="97"/>
      <c r="BA274" s="97"/>
      <c r="BB274" s="108">
        <f>BB275</f>
        <v>143505</v>
      </c>
      <c r="BC274" s="108">
        <f>BC275</f>
        <v>143505</v>
      </c>
      <c r="BD274" s="108">
        <f t="shared" si="340"/>
        <v>0</v>
      </c>
      <c r="BE274" s="108">
        <f t="shared" si="340"/>
        <v>0</v>
      </c>
      <c r="BF274" s="108">
        <f t="shared" si="340"/>
        <v>143505</v>
      </c>
      <c r="BG274" s="108">
        <f t="shared" si="340"/>
        <v>143505</v>
      </c>
      <c r="BH274" s="108">
        <f t="shared" si="340"/>
        <v>0</v>
      </c>
      <c r="BI274" s="108">
        <f t="shared" si="340"/>
        <v>0</v>
      </c>
      <c r="BJ274" s="108">
        <f t="shared" si="340"/>
        <v>143505</v>
      </c>
      <c r="BK274" s="108">
        <f t="shared" si="340"/>
        <v>143505</v>
      </c>
      <c r="BL274" s="108">
        <f t="shared" si="340"/>
        <v>0</v>
      </c>
      <c r="BM274" s="108">
        <f t="shared" si="340"/>
        <v>0</v>
      </c>
      <c r="BN274" s="108">
        <f t="shared" si="340"/>
        <v>143505</v>
      </c>
      <c r="BO274" s="108">
        <f t="shared" si="340"/>
        <v>143505</v>
      </c>
      <c r="BP274" s="108">
        <f t="shared" si="340"/>
        <v>0</v>
      </c>
      <c r="BQ274" s="108">
        <f t="shared" si="340"/>
        <v>0</v>
      </c>
      <c r="BR274" s="108">
        <f t="shared" si="340"/>
        <v>143505</v>
      </c>
      <c r="BS274" s="108"/>
      <c r="BT274" s="108">
        <f t="shared" si="340"/>
        <v>143505</v>
      </c>
      <c r="BU274" s="108">
        <f>BU275</f>
        <v>0</v>
      </c>
      <c r="BV274" s="108">
        <f>BV275</f>
        <v>0</v>
      </c>
      <c r="BW274" s="108">
        <f t="shared" si="341"/>
        <v>143505</v>
      </c>
      <c r="BX274" s="108"/>
      <c r="BY274" s="108">
        <f t="shared" si="341"/>
        <v>143505</v>
      </c>
    </row>
    <row r="275" spans="1:77" ht="33">
      <c r="A275" s="104"/>
      <c r="B275" s="105" t="s">
        <v>35</v>
      </c>
      <c r="C275" s="106" t="s">
        <v>51</v>
      </c>
      <c r="D275" s="106" t="s">
        <v>29</v>
      </c>
      <c r="E275" s="111" t="s">
        <v>139</v>
      </c>
      <c r="F275" s="106" t="s">
        <v>36</v>
      </c>
      <c r="G275" s="108">
        <f>H275+I275</f>
        <v>176479</v>
      </c>
      <c r="H275" s="108">
        <v>176479</v>
      </c>
      <c r="I275" s="108"/>
      <c r="J275" s="112">
        <f>K275-G275</f>
        <v>74164</v>
      </c>
      <c r="K275" s="112">
        <v>250643</v>
      </c>
      <c r="L275" s="112"/>
      <c r="M275" s="112"/>
      <c r="N275" s="108">
        <v>275294</v>
      </c>
      <c r="O275" s="109"/>
      <c r="P275" s="112"/>
      <c r="Q275" s="112">
        <f>P275+N275</f>
        <v>275294</v>
      </c>
      <c r="R275" s="112">
        <f>O275</f>
        <v>0</v>
      </c>
      <c r="S275" s="112">
        <f>T275-Q275</f>
        <v>-154829</v>
      </c>
      <c r="T275" s="112">
        <v>120465</v>
      </c>
      <c r="U275" s="112">
        <f>R275</f>
        <v>0</v>
      </c>
      <c r="V275" s="112">
        <v>118578</v>
      </c>
      <c r="W275" s="112"/>
      <c r="X275" s="112"/>
      <c r="Y275" s="112">
        <f>W275+T275</f>
        <v>120465</v>
      </c>
      <c r="Z275" s="112">
        <f>X275+V275</f>
        <v>118578</v>
      </c>
      <c r="AA275" s="112"/>
      <c r="AB275" s="112"/>
      <c r="AC275" s="112">
        <f>AA275+Y275</f>
        <v>120465</v>
      </c>
      <c r="AD275" s="112">
        <f>AB275+Z275</f>
        <v>118578</v>
      </c>
      <c r="AE275" s="112"/>
      <c r="AF275" s="112"/>
      <c r="AG275" s="112"/>
      <c r="AH275" s="112">
        <f>AE275+AC275</f>
        <v>120465</v>
      </c>
      <c r="AI275" s="112"/>
      <c r="AJ275" s="112">
        <f>AG275+AD275</f>
        <v>118578</v>
      </c>
      <c r="AK275" s="113"/>
      <c r="AL275" s="113"/>
      <c r="AM275" s="112">
        <f>AK275+AH275</f>
        <v>120465</v>
      </c>
      <c r="AN275" s="112">
        <f>AI275</f>
        <v>0</v>
      </c>
      <c r="AO275" s="112">
        <f>AJ275</f>
        <v>118578</v>
      </c>
      <c r="AP275" s="112">
        <f>AR275-AO275</f>
        <v>24927</v>
      </c>
      <c r="AQ275" s="112"/>
      <c r="AR275" s="112">
        <v>143505</v>
      </c>
      <c r="AS275" s="112"/>
      <c r="AT275" s="112">
        <v>143505</v>
      </c>
      <c r="AU275" s="96"/>
      <c r="AV275" s="96"/>
      <c r="AW275" s="96"/>
      <c r="AX275" s="112">
        <v>143505</v>
      </c>
      <c r="AY275" s="112">
        <v>143505</v>
      </c>
      <c r="AZ275" s="97"/>
      <c r="BA275" s="97"/>
      <c r="BB275" s="112">
        <v>143505</v>
      </c>
      <c r="BC275" s="112">
        <v>143505</v>
      </c>
      <c r="BD275" s="114"/>
      <c r="BE275" s="115"/>
      <c r="BF275" s="112">
        <f>BD275+BB275</f>
        <v>143505</v>
      </c>
      <c r="BG275" s="112">
        <f>BE275+BC275</f>
        <v>143505</v>
      </c>
      <c r="BH275" s="114"/>
      <c r="BI275" s="115"/>
      <c r="BJ275" s="112">
        <f>BH275+BF275</f>
        <v>143505</v>
      </c>
      <c r="BK275" s="112">
        <f>BI275+BG275</f>
        <v>143505</v>
      </c>
      <c r="BL275" s="114"/>
      <c r="BM275" s="115"/>
      <c r="BN275" s="112">
        <f>BL275+BJ275</f>
        <v>143505</v>
      </c>
      <c r="BO275" s="112">
        <f>BM275+BK275</f>
        <v>143505</v>
      </c>
      <c r="BP275" s="116"/>
      <c r="BQ275" s="116"/>
      <c r="BR275" s="108">
        <f>BN275+BP275</f>
        <v>143505</v>
      </c>
      <c r="BS275" s="108"/>
      <c r="BT275" s="108">
        <f>BO275+BQ275</f>
        <v>143505</v>
      </c>
      <c r="BU275" s="116"/>
      <c r="BV275" s="116"/>
      <c r="BW275" s="108">
        <f>BR275+BU275</f>
        <v>143505</v>
      </c>
      <c r="BX275" s="108"/>
      <c r="BY275" s="108">
        <f>BT275+BV275</f>
        <v>143505</v>
      </c>
    </row>
    <row r="276" spans="1:77" s="2" customFormat="1" ht="18.75">
      <c r="A276" s="118"/>
      <c r="B276" s="99" t="s">
        <v>88</v>
      </c>
      <c r="C276" s="100" t="s">
        <v>51</v>
      </c>
      <c r="D276" s="100" t="s">
        <v>31</v>
      </c>
      <c r="E276" s="101"/>
      <c r="F276" s="100"/>
      <c r="G276" s="102">
        <f aca="true" t="shared" si="342" ref="G276:AT276">G277</f>
        <v>229141</v>
      </c>
      <c r="H276" s="102">
        <f t="shared" si="342"/>
        <v>229141</v>
      </c>
      <c r="I276" s="102">
        <f t="shared" si="342"/>
        <v>0</v>
      </c>
      <c r="J276" s="102">
        <f t="shared" si="342"/>
        <v>28032</v>
      </c>
      <c r="K276" s="102">
        <f t="shared" si="342"/>
        <v>257173</v>
      </c>
      <c r="L276" s="102">
        <f t="shared" si="342"/>
        <v>0</v>
      </c>
      <c r="M276" s="102"/>
      <c r="N276" s="102">
        <f t="shared" si="342"/>
        <v>275614</v>
      </c>
      <c r="O276" s="102">
        <f t="shared" si="342"/>
        <v>0</v>
      </c>
      <c r="P276" s="102">
        <f t="shared" si="342"/>
        <v>0</v>
      </c>
      <c r="Q276" s="102">
        <f t="shared" si="342"/>
        <v>275614</v>
      </c>
      <c r="R276" s="102">
        <f t="shared" si="342"/>
        <v>0</v>
      </c>
      <c r="S276" s="102">
        <f t="shared" si="342"/>
        <v>-60549</v>
      </c>
      <c r="T276" s="102">
        <f t="shared" si="342"/>
        <v>215065</v>
      </c>
      <c r="U276" s="102">
        <f t="shared" si="342"/>
        <v>0</v>
      </c>
      <c r="V276" s="102">
        <f t="shared" si="342"/>
        <v>200287</v>
      </c>
      <c r="W276" s="102">
        <f t="shared" si="342"/>
        <v>0</v>
      </c>
      <c r="X276" s="102">
        <f t="shared" si="342"/>
        <v>0</v>
      </c>
      <c r="Y276" s="102">
        <f t="shared" si="342"/>
        <v>215065</v>
      </c>
      <c r="Z276" s="102">
        <f t="shared" si="342"/>
        <v>200287</v>
      </c>
      <c r="AA276" s="102">
        <f t="shared" si="342"/>
        <v>0</v>
      </c>
      <c r="AB276" s="102">
        <f t="shared" si="342"/>
        <v>0</v>
      </c>
      <c r="AC276" s="102">
        <f t="shared" si="342"/>
        <v>215065</v>
      </c>
      <c r="AD276" s="102">
        <f t="shared" si="342"/>
        <v>200287</v>
      </c>
      <c r="AE276" s="102">
        <f t="shared" si="342"/>
        <v>0</v>
      </c>
      <c r="AF276" s="102"/>
      <c r="AG276" s="102">
        <f t="shared" si="342"/>
        <v>0</v>
      </c>
      <c r="AH276" s="102">
        <f t="shared" si="342"/>
        <v>215065</v>
      </c>
      <c r="AI276" s="102"/>
      <c r="AJ276" s="102">
        <f t="shared" si="342"/>
        <v>200287</v>
      </c>
      <c r="AK276" s="102">
        <f t="shared" si="342"/>
        <v>0</v>
      </c>
      <c r="AL276" s="102">
        <f t="shared" si="342"/>
        <v>0</v>
      </c>
      <c r="AM276" s="102">
        <f t="shared" si="342"/>
        <v>215065</v>
      </c>
      <c r="AN276" s="102">
        <f t="shared" si="342"/>
        <v>0</v>
      </c>
      <c r="AO276" s="102">
        <f t="shared" si="342"/>
        <v>200287</v>
      </c>
      <c r="AP276" s="102">
        <f t="shared" si="342"/>
        <v>38710</v>
      </c>
      <c r="AQ276" s="102">
        <f t="shared" si="342"/>
        <v>0</v>
      </c>
      <c r="AR276" s="102">
        <f t="shared" si="342"/>
        <v>238997</v>
      </c>
      <c r="AS276" s="102">
        <f t="shared" si="342"/>
        <v>0</v>
      </c>
      <c r="AT276" s="102">
        <f t="shared" si="342"/>
        <v>238997</v>
      </c>
      <c r="AU276" s="96"/>
      <c r="AV276" s="96"/>
      <c r="AW276" s="96"/>
      <c r="AX276" s="102">
        <f>AX277</f>
        <v>238997</v>
      </c>
      <c r="AY276" s="102">
        <f>AY277</f>
        <v>238997</v>
      </c>
      <c r="AZ276" s="97"/>
      <c r="BA276" s="97"/>
      <c r="BB276" s="102">
        <f aca="true" t="shared" si="343" ref="BB276:BQ277">BB277</f>
        <v>238997</v>
      </c>
      <c r="BC276" s="102">
        <f t="shared" si="343"/>
        <v>238997</v>
      </c>
      <c r="BD276" s="102">
        <f t="shared" si="343"/>
        <v>0</v>
      </c>
      <c r="BE276" s="102">
        <f t="shared" si="343"/>
        <v>0</v>
      </c>
      <c r="BF276" s="102">
        <f t="shared" si="343"/>
        <v>238997</v>
      </c>
      <c r="BG276" s="102">
        <f t="shared" si="343"/>
        <v>238997</v>
      </c>
      <c r="BH276" s="102">
        <f t="shared" si="343"/>
        <v>0</v>
      </c>
      <c r="BI276" s="102">
        <f t="shared" si="343"/>
        <v>0</v>
      </c>
      <c r="BJ276" s="102">
        <f t="shared" si="343"/>
        <v>238997</v>
      </c>
      <c r="BK276" s="102">
        <f t="shared" si="343"/>
        <v>238997</v>
      </c>
      <c r="BL276" s="102">
        <f t="shared" si="343"/>
        <v>0</v>
      </c>
      <c r="BM276" s="102">
        <f t="shared" si="343"/>
        <v>0</v>
      </c>
      <c r="BN276" s="102">
        <f t="shared" si="343"/>
        <v>238997</v>
      </c>
      <c r="BO276" s="102">
        <f t="shared" si="343"/>
        <v>238997</v>
      </c>
      <c r="BP276" s="102">
        <f t="shared" si="343"/>
        <v>0</v>
      </c>
      <c r="BQ276" s="102">
        <f t="shared" si="343"/>
        <v>0</v>
      </c>
      <c r="BR276" s="102">
        <f aca="true" t="shared" si="344" ref="BP276:BY277">BR277</f>
        <v>238997</v>
      </c>
      <c r="BS276" s="102"/>
      <c r="BT276" s="102">
        <f t="shared" si="344"/>
        <v>238997</v>
      </c>
      <c r="BU276" s="102">
        <f t="shared" si="344"/>
        <v>0</v>
      </c>
      <c r="BV276" s="102">
        <f t="shared" si="344"/>
        <v>0</v>
      </c>
      <c r="BW276" s="102">
        <f t="shared" si="344"/>
        <v>238997</v>
      </c>
      <c r="BX276" s="102"/>
      <c r="BY276" s="102">
        <f t="shared" si="344"/>
        <v>238997</v>
      </c>
    </row>
    <row r="277" spans="1:77" ht="16.5">
      <c r="A277" s="104"/>
      <c r="B277" s="105" t="s">
        <v>89</v>
      </c>
      <c r="C277" s="106" t="s">
        <v>51</v>
      </c>
      <c r="D277" s="106" t="s">
        <v>31</v>
      </c>
      <c r="E277" s="111" t="s">
        <v>140</v>
      </c>
      <c r="F277" s="106"/>
      <c r="G277" s="108">
        <f aca="true" t="shared" si="345" ref="G277:AT277">G278</f>
        <v>229141</v>
      </c>
      <c r="H277" s="108">
        <f>H278</f>
        <v>229141</v>
      </c>
      <c r="I277" s="108">
        <f t="shared" si="345"/>
        <v>0</v>
      </c>
      <c r="J277" s="108">
        <f t="shared" si="345"/>
        <v>28032</v>
      </c>
      <c r="K277" s="108">
        <f t="shared" si="345"/>
        <v>257173</v>
      </c>
      <c r="L277" s="108">
        <f t="shared" si="345"/>
        <v>0</v>
      </c>
      <c r="M277" s="108"/>
      <c r="N277" s="108">
        <f t="shared" si="345"/>
        <v>275614</v>
      </c>
      <c r="O277" s="108">
        <f t="shared" si="345"/>
        <v>0</v>
      </c>
      <c r="P277" s="108">
        <f t="shared" si="345"/>
        <v>0</v>
      </c>
      <c r="Q277" s="108">
        <f t="shared" si="345"/>
        <v>275614</v>
      </c>
      <c r="R277" s="108">
        <f t="shared" si="345"/>
        <v>0</v>
      </c>
      <c r="S277" s="108">
        <f t="shared" si="345"/>
        <v>-60549</v>
      </c>
      <c r="T277" s="108">
        <f t="shared" si="345"/>
        <v>215065</v>
      </c>
      <c r="U277" s="108">
        <f t="shared" si="345"/>
        <v>0</v>
      </c>
      <c r="V277" s="108">
        <f t="shared" si="345"/>
        <v>200287</v>
      </c>
      <c r="W277" s="108">
        <f t="shared" si="345"/>
        <v>0</v>
      </c>
      <c r="X277" s="108">
        <f t="shared" si="345"/>
        <v>0</v>
      </c>
      <c r="Y277" s="108">
        <f t="shared" si="345"/>
        <v>215065</v>
      </c>
      <c r="Z277" s="108">
        <f t="shared" si="345"/>
        <v>200287</v>
      </c>
      <c r="AA277" s="108">
        <f t="shared" si="345"/>
        <v>0</v>
      </c>
      <c r="AB277" s="108">
        <f t="shared" si="345"/>
        <v>0</v>
      </c>
      <c r="AC277" s="108">
        <f t="shared" si="345"/>
        <v>215065</v>
      </c>
      <c r="AD277" s="108">
        <f t="shared" si="345"/>
        <v>200287</v>
      </c>
      <c r="AE277" s="108">
        <f t="shared" si="345"/>
        <v>0</v>
      </c>
      <c r="AF277" s="108"/>
      <c r="AG277" s="108">
        <f t="shared" si="345"/>
        <v>0</v>
      </c>
      <c r="AH277" s="108">
        <f t="shared" si="345"/>
        <v>215065</v>
      </c>
      <c r="AI277" s="108"/>
      <c r="AJ277" s="108">
        <f t="shared" si="345"/>
        <v>200287</v>
      </c>
      <c r="AK277" s="108">
        <f t="shared" si="345"/>
        <v>0</v>
      </c>
      <c r="AL277" s="108">
        <f t="shared" si="345"/>
        <v>0</v>
      </c>
      <c r="AM277" s="108">
        <f t="shared" si="345"/>
        <v>215065</v>
      </c>
      <c r="AN277" s="108">
        <f t="shared" si="345"/>
        <v>0</v>
      </c>
      <c r="AO277" s="108">
        <f t="shared" si="345"/>
        <v>200287</v>
      </c>
      <c r="AP277" s="108">
        <f t="shared" si="345"/>
        <v>38710</v>
      </c>
      <c r="AQ277" s="108">
        <f t="shared" si="345"/>
        <v>0</v>
      </c>
      <c r="AR277" s="108">
        <f t="shared" si="345"/>
        <v>238997</v>
      </c>
      <c r="AS277" s="108">
        <f t="shared" si="345"/>
        <v>0</v>
      </c>
      <c r="AT277" s="108">
        <f t="shared" si="345"/>
        <v>238997</v>
      </c>
      <c r="AU277" s="96"/>
      <c r="AV277" s="96"/>
      <c r="AW277" s="96"/>
      <c r="AX277" s="108">
        <f>AX278</f>
        <v>238997</v>
      </c>
      <c r="AY277" s="108">
        <f>AY278</f>
        <v>238997</v>
      </c>
      <c r="AZ277" s="97"/>
      <c r="BA277" s="97"/>
      <c r="BB277" s="108">
        <f t="shared" si="343"/>
        <v>238997</v>
      </c>
      <c r="BC277" s="108">
        <f t="shared" si="343"/>
        <v>238997</v>
      </c>
      <c r="BD277" s="108">
        <f t="shared" si="343"/>
        <v>0</v>
      </c>
      <c r="BE277" s="108">
        <f t="shared" si="343"/>
        <v>0</v>
      </c>
      <c r="BF277" s="108">
        <f t="shared" si="343"/>
        <v>238997</v>
      </c>
      <c r="BG277" s="108">
        <f t="shared" si="343"/>
        <v>238997</v>
      </c>
      <c r="BH277" s="108">
        <f t="shared" si="343"/>
        <v>0</v>
      </c>
      <c r="BI277" s="108">
        <f t="shared" si="343"/>
        <v>0</v>
      </c>
      <c r="BJ277" s="108">
        <f t="shared" si="343"/>
        <v>238997</v>
      </c>
      <c r="BK277" s="108">
        <f t="shared" si="343"/>
        <v>238997</v>
      </c>
      <c r="BL277" s="108">
        <f t="shared" si="343"/>
        <v>0</v>
      </c>
      <c r="BM277" s="108">
        <f t="shared" si="343"/>
        <v>0</v>
      </c>
      <c r="BN277" s="108">
        <f t="shared" si="343"/>
        <v>238997</v>
      </c>
      <c r="BO277" s="108">
        <f t="shared" si="343"/>
        <v>238997</v>
      </c>
      <c r="BP277" s="108">
        <f t="shared" si="344"/>
        <v>0</v>
      </c>
      <c r="BQ277" s="108">
        <f t="shared" si="344"/>
        <v>0</v>
      </c>
      <c r="BR277" s="108">
        <f t="shared" si="344"/>
        <v>238997</v>
      </c>
      <c r="BS277" s="108"/>
      <c r="BT277" s="108">
        <f t="shared" si="344"/>
        <v>238997</v>
      </c>
      <c r="BU277" s="108">
        <f t="shared" si="344"/>
        <v>0</v>
      </c>
      <c r="BV277" s="108">
        <f t="shared" si="344"/>
        <v>0</v>
      </c>
      <c r="BW277" s="108">
        <f t="shared" si="344"/>
        <v>238997</v>
      </c>
      <c r="BX277" s="108"/>
      <c r="BY277" s="108">
        <f t="shared" si="344"/>
        <v>238997</v>
      </c>
    </row>
    <row r="278" spans="1:77" ht="33">
      <c r="A278" s="104"/>
      <c r="B278" s="105" t="s">
        <v>35</v>
      </c>
      <c r="C278" s="106" t="s">
        <v>51</v>
      </c>
      <c r="D278" s="106" t="s">
        <v>31</v>
      </c>
      <c r="E278" s="111" t="s">
        <v>140</v>
      </c>
      <c r="F278" s="106" t="s">
        <v>36</v>
      </c>
      <c r="G278" s="108">
        <f>H278+I278</f>
        <v>229141</v>
      </c>
      <c r="H278" s="108">
        <v>229141</v>
      </c>
      <c r="I278" s="108"/>
      <c r="J278" s="112">
        <f>K278-G278</f>
        <v>28032</v>
      </c>
      <c r="K278" s="112">
        <v>257173</v>
      </c>
      <c r="L278" s="112"/>
      <c r="M278" s="112"/>
      <c r="N278" s="108">
        <v>275614</v>
      </c>
      <c r="O278" s="109"/>
      <c r="P278" s="112"/>
      <c r="Q278" s="112">
        <f>P278+N278</f>
        <v>275614</v>
      </c>
      <c r="R278" s="112">
        <f>O278</f>
        <v>0</v>
      </c>
      <c r="S278" s="112">
        <f>T278-Q278</f>
        <v>-60549</v>
      </c>
      <c r="T278" s="112">
        <v>215065</v>
      </c>
      <c r="U278" s="112">
        <f>R278</f>
        <v>0</v>
      </c>
      <c r="V278" s="112">
        <v>200287</v>
      </c>
      <c r="W278" s="112"/>
      <c r="X278" s="112"/>
      <c r="Y278" s="112">
        <f>W278+T278</f>
        <v>215065</v>
      </c>
      <c r="Z278" s="112">
        <f>X278+V278</f>
        <v>200287</v>
      </c>
      <c r="AA278" s="112"/>
      <c r="AB278" s="112"/>
      <c r="AC278" s="112">
        <f>AA278+Y278</f>
        <v>215065</v>
      </c>
      <c r="AD278" s="112">
        <f>AB278+Z278</f>
        <v>200287</v>
      </c>
      <c r="AE278" s="112"/>
      <c r="AF278" s="112"/>
      <c r="AG278" s="112"/>
      <c r="AH278" s="112">
        <f>AE278+AC278</f>
        <v>215065</v>
      </c>
      <c r="AI278" s="112"/>
      <c r="AJ278" s="112">
        <f>AG278+AD278</f>
        <v>200287</v>
      </c>
      <c r="AK278" s="113"/>
      <c r="AL278" s="113"/>
      <c r="AM278" s="112">
        <f>AK278+AH278</f>
        <v>215065</v>
      </c>
      <c r="AN278" s="112">
        <f>AI278</f>
        <v>0</v>
      </c>
      <c r="AO278" s="112">
        <f>AJ278</f>
        <v>200287</v>
      </c>
      <c r="AP278" s="112">
        <f>AR278-AO278</f>
        <v>38710</v>
      </c>
      <c r="AQ278" s="112"/>
      <c r="AR278" s="112">
        <v>238997</v>
      </c>
      <c r="AS278" s="112"/>
      <c r="AT278" s="112">
        <v>238997</v>
      </c>
      <c r="AU278" s="96"/>
      <c r="AV278" s="96"/>
      <c r="AW278" s="96"/>
      <c r="AX278" s="112">
        <v>238997</v>
      </c>
      <c r="AY278" s="112">
        <v>238997</v>
      </c>
      <c r="AZ278" s="97"/>
      <c r="BA278" s="97"/>
      <c r="BB278" s="112">
        <v>238997</v>
      </c>
      <c r="BC278" s="112">
        <v>238997</v>
      </c>
      <c r="BD278" s="114"/>
      <c r="BE278" s="115"/>
      <c r="BF278" s="112">
        <f>BD278+BB278</f>
        <v>238997</v>
      </c>
      <c r="BG278" s="112">
        <f>BE278+BC278</f>
        <v>238997</v>
      </c>
      <c r="BH278" s="114"/>
      <c r="BI278" s="115"/>
      <c r="BJ278" s="112">
        <f>BH278+BF278</f>
        <v>238997</v>
      </c>
      <c r="BK278" s="112">
        <f>BI278+BG278</f>
        <v>238997</v>
      </c>
      <c r="BL278" s="114"/>
      <c r="BM278" s="115"/>
      <c r="BN278" s="112">
        <f>BL278+BJ278</f>
        <v>238997</v>
      </c>
      <c r="BO278" s="112">
        <f>BM278+BK278</f>
        <v>238997</v>
      </c>
      <c r="BP278" s="116"/>
      <c r="BQ278" s="116"/>
      <c r="BR278" s="108">
        <f>BN278+BP278</f>
        <v>238997</v>
      </c>
      <c r="BS278" s="108"/>
      <c r="BT278" s="108">
        <f>BO278+BQ278</f>
        <v>238997</v>
      </c>
      <c r="BU278" s="116"/>
      <c r="BV278" s="116"/>
      <c r="BW278" s="108">
        <f>BR278+BU278</f>
        <v>238997</v>
      </c>
      <c r="BX278" s="108"/>
      <c r="BY278" s="108">
        <f>BT278+BV278</f>
        <v>238997</v>
      </c>
    </row>
    <row r="279" spans="1:77" s="2" customFormat="1" ht="37.5">
      <c r="A279" s="118"/>
      <c r="B279" s="99" t="s">
        <v>90</v>
      </c>
      <c r="C279" s="100" t="s">
        <v>51</v>
      </c>
      <c r="D279" s="100" t="s">
        <v>55</v>
      </c>
      <c r="E279" s="101"/>
      <c r="F279" s="100"/>
      <c r="G279" s="102">
        <f aca="true" t="shared" si="346" ref="G279:W280">G280</f>
        <v>90724</v>
      </c>
      <c r="H279" s="102">
        <f t="shared" si="346"/>
        <v>90724</v>
      </c>
      <c r="I279" s="102">
        <f t="shared" si="346"/>
        <v>0</v>
      </c>
      <c r="J279" s="102">
        <f t="shared" si="346"/>
        <v>20756</v>
      </c>
      <c r="K279" s="102">
        <f t="shared" si="346"/>
        <v>111480</v>
      </c>
      <c r="L279" s="102">
        <f t="shared" si="346"/>
        <v>0</v>
      </c>
      <c r="M279" s="102"/>
      <c r="N279" s="102">
        <f t="shared" si="346"/>
        <v>120990</v>
      </c>
      <c r="O279" s="102">
        <f t="shared" si="346"/>
        <v>0</v>
      </c>
      <c r="P279" s="102">
        <f t="shared" si="346"/>
        <v>0</v>
      </c>
      <c r="Q279" s="102">
        <f t="shared" si="346"/>
        <v>120990</v>
      </c>
      <c r="R279" s="102">
        <f t="shared" si="346"/>
        <v>0</v>
      </c>
      <c r="S279" s="102">
        <f t="shared" si="346"/>
        <v>-44708</v>
      </c>
      <c r="T279" s="102">
        <f t="shared" si="346"/>
        <v>76282</v>
      </c>
      <c r="U279" s="102">
        <f t="shared" si="346"/>
        <v>0</v>
      </c>
      <c r="V279" s="102">
        <f t="shared" si="346"/>
        <v>73821</v>
      </c>
      <c r="W279" s="102">
        <f t="shared" si="346"/>
        <v>0</v>
      </c>
      <c r="X279" s="102">
        <f aca="true" t="shared" si="347" ref="W279:AM280">X280</f>
        <v>0</v>
      </c>
      <c r="Y279" s="102">
        <f t="shared" si="347"/>
        <v>76282</v>
      </c>
      <c r="Z279" s="102">
        <f t="shared" si="347"/>
        <v>73821</v>
      </c>
      <c r="AA279" s="102">
        <f t="shared" si="347"/>
        <v>0</v>
      </c>
      <c r="AB279" s="102">
        <f t="shared" si="347"/>
        <v>0</v>
      </c>
      <c r="AC279" s="102">
        <f t="shared" si="347"/>
        <v>76282</v>
      </c>
      <c r="AD279" s="102">
        <f t="shared" si="347"/>
        <v>73821</v>
      </c>
      <c r="AE279" s="102">
        <f t="shared" si="347"/>
        <v>0</v>
      </c>
      <c r="AF279" s="102"/>
      <c r="AG279" s="102">
        <f t="shared" si="347"/>
        <v>0</v>
      </c>
      <c r="AH279" s="102">
        <f t="shared" si="347"/>
        <v>76282</v>
      </c>
      <c r="AI279" s="102"/>
      <c r="AJ279" s="102">
        <f t="shared" si="347"/>
        <v>73821</v>
      </c>
      <c r="AK279" s="102">
        <f t="shared" si="347"/>
        <v>0</v>
      </c>
      <c r="AL279" s="102">
        <f t="shared" si="347"/>
        <v>0</v>
      </c>
      <c r="AM279" s="102">
        <f t="shared" si="347"/>
        <v>76282</v>
      </c>
      <c r="AN279" s="102">
        <f aca="true" t="shared" si="348" ref="AK279:AT280">AN280</f>
        <v>0</v>
      </c>
      <c r="AO279" s="102">
        <f t="shared" si="348"/>
        <v>73821</v>
      </c>
      <c r="AP279" s="102">
        <f t="shared" si="348"/>
        <v>14564</v>
      </c>
      <c r="AQ279" s="102">
        <f t="shared" si="348"/>
        <v>0</v>
      </c>
      <c r="AR279" s="102">
        <f t="shared" si="348"/>
        <v>88385</v>
      </c>
      <c r="AS279" s="102">
        <f t="shared" si="348"/>
        <v>0</v>
      </c>
      <c r="AT279" s="102">
        <f t="shared" si="348"/>
        <v>88385</v>
      </c>
      <c r="AU279" s="96"/>
      <c r="AV279" s="96"/>
      <c r="AW279" s="96"/>
      <c r="AX279" s="102">
        <f>AX280</f>
        <v>88385</v>
      </c>
      <c r="AY279" s="102">
        <f>AY280</f>
        <v>88385</v>
      </c>
      <c r="AZ279" s="97"/>
      <c r="BA279" s="97"/>
      <c r="BB279" s="102">
        <f aca="true" t="shared" si="349" ref="BB279:BQ280">BB280</f>
        <v>88385</v>
      </c>
      <c r="BC279" s="102">
        <f t="shared" si="349"/>
        <v>88385</v>
      </c>
      <c r="BD279" s="102">
        <f t="shared" si="349"/>
        <v>0</v>
      </c>
      <c r="BE279" s="102">
        <f t="shared" si="349"/>
        <v>0</v>
      </c>
      <c r="BF279" s="102">
        <f t="shared" si="349"/>
        <v>88385</v>
      </c>
      <c r="BG279" s="102">
        <f t="shared" si="349"/>
        <v>88385</v>
      </c>
      <c r="BH279" s="102">
        <f t="shared" si="349"/>
        <v>0</v>
      </c>
      <c r="BI279" s="102">
        <f t="shared" si="349"/>
        <v>0</v>
      </c>
      <c r="BJ279" s="102">
        <f t="shared" si="349"/>
        <v>88385</v>
      </c>
      <c r="BK279" s="102">
        <f t="shared" si="349"/>
        <v>88385</v>
      </c>
      <c r="BL279" s="102">
        <f t="shared" si="349"/>
        <v>0</v>
      </c>
      <c r="BM279" s="102">
        <f t="shared" si="349"/>
        <v>0</v>
      </c>
      <c r="BN279" s="102">
        <f t="shared" si="349"/>
        <v>88385</v>
      </c>
      <c r="BO279" s="102">
        <f t="shared" si="349"/>
        <v>88385</v>
      </c>
      <c r="BP279" s="102">
        <f t="shared" si="349"/>
        <v>0</v>
      </c>
      <c r="BQ279" s="102">
        <f t="shared" si="349"/>
        <v>0</v>
      </c>
      <c r="BR279" s="102">
        <f aca="true" t="shared" si="350" ref="BP279:BY280">BR280</f>
        <v>88385</v>
      </c>
      <c r="BS279" s="102"/>
      <c r="BT279" s="102">
        <f t="shared" si="350"/>
        <v>88385</v>
      </c>
      <c r="BU279" s="102">
        <f t="shared" si="350"/>
        <v>0</v>
      </c>
      <c r="BV279" s="102">
        <f t="shared" si="350"/>
        <v>0</v>
      </c>
      <c r="BW279" s="102">
        <f t="shared" si="350"/>
        <v>88385</v>
      </c>
      <c r="BX279" s="102"/>
      <c r="BY279" s="102">
        <f t="shared" si="350"/>
        <v>88385</v>
      </c>
    </row>
    <row r="280" spans="1:77" ht="16.5">
      <c r="A280" s="104"/>
      <c r="B280" s="105" t="s">
        <v>91</v>
      </c>
      <c r="C280" s="106" t="s">
        <v>51</v>
      </c>
      <c r="D280" s="106" t="s">
        <v>55</v>
      </c>
      <c r="E280" s="111" t="s">
        <v>141</v>
      </c>
      <c r="F280" s="106"/>
      <c r="G280" s="108">
        <f t="shared" si="346"/>
        <v>90724</v>
      </c>
      <c r="H280" s="108">
        <f t="shared" si="346"/>
        <v>90724</v>
      </c>
      <c r="I280" s="108">
        <f t="shared" si="346"/>
        <v>0</v>
      </c>
      <c r="J280" s="108">
        <f t="shared" si="346"/>
        <v>20756</v>
      </c>
      <c r="K280" s="108">
        <f t="shared" si="346"/>
        <v>111480</v>
      </c>
      <c r="L280" s="108">
        <f t="shared" si="346"/>
        <v>0</v>
      </c>
      <c r="M280" s="108"/>
      <c r="N280" s="108">
        <f t="shared" si="346"/>
        <v>120990</v>
      </c>
      <c r="O280" s="108">
        <f t="shared" si="346"/>
        <v>0</v>
      </c>
      <c r="P280" s="108">
        <f t="shared" si="346"/>
        <v>0</v>
      </c>
      <c r="Q280" s="108">
        <f t="shared" si="346"/>
        <v>120990</v>
      </c>
      <c r="R280" s="108">
        <f t="shared" si="346"/>
        <v>0</v>
      </c>
      <c r="S280" s="108">
        <f t="shared" si="346"/>
        <v>-44708</v>
      </c>
      <c r="T280" s="108">
        <f t="shared" si="346"/>
        <v>76282</v>
      </c>
      <c r="U280" s="108">
        <f t="shared" si="346"/>
        <v>0</v>
      </c>
      <c r="V280" s="108">
        <f t="shared" si="346"/>
        <v>73821</v>
      </c>
      <c r="W280" s="108">
        <f t="shared" si="347"/>
        <v>0</v>
      </c>
      <c r="X280" s="108">
        <f t="shared" si="347"/>
        <v>0</v>
      </c>
      <c r="Y280" s="108">
        <f t="shared" si="347"/>
        <v>76282</v>
      </c>
      <c r="Z280" s="108">
        <f t="shared" si="347"/>
        <v>73821</v>
      </c>
      <c r="AA280" s="108">
        <f t="shared" si="347"/>
        <v>0</v>
      </c>
      <c r="AB280" s="108">
        <f t="shared" si="347"/>
        <v>0</v>
      </c>
      <c r="AC280" s="108">
        <f t="shared" si="347"/>
        <v>76282</v>
      </c>
      <c r="AD280" s="108">
        <f t="shared" si="347"/>
        <v>73821</v>
      </c>
      <c r="AE280" s="108">
        <f t="shared" si="347"/>
        <v>0</v>
      </c>
      <c r="AF280" s="108"/>
      <c r="AG280" s="108">
        <f t="shared" si="347"/>
        <v>0</v>
      </c>
      <c r="AH280" s="108">
        <f t="shared" si="347"/>
        <v>76282</v>
      </c>
      <c r="AI280" s="108"/>
      <c r="AJ280" s="108">
        <f t="shared" si="347"/>
        <v>73821</v>
      </c>
      <c r="AK280" s="108">
        <f t="shared" si="348"/>
        <v>0</v>
      </c>
      <c r="AL280" s="108">
        <f t="shared" si="348"/>
        <v>0</v>
      </c>
      <c r="AM280" s="108">
        <f t="shared" si="348"/>
        <v>76282</v>
      </c>
      <c r="AN280" s="108">
        <f t="shared" si="348"/>
        <v>0</v>
      </c>
      <c r="AO280" s="108">
        <f t="shared" si="348"/>
        <v>73821</v>
      </c>
      <c r="AP280" s="108">
        <f t="shared" si="348"/>
        <v>14564</v>
      </c>
      <c r="AQ280" s="108">
        <f t="shared" si="348"/>
        <v>0</v>
      </c>
      <c r="AR280" s="108">
        <f t="shared" si="348"/>
        <v>88385</v>
      </c>
      <c r="AS280" s="108">
        <f t="shared" si="348"/>
        <v>0</v>
      </c>
      <c r="AT280" s="108">
        <f t="shared" si="348"/>
        <v>88385</v>
      </c>
      <c r="AU280" s="96"/>
      <c r="AV280" s="96"/>
      <c r="AW280" s="96"/>
      <c r="AX280" s="108">
        <f>AX281</f>
        <v>88385</v>
      </c>
      <c r="AY280" s="108">
        <f>AY281</f>
        <v>88385</v>
      </c>
      <c r="AZ280" s="97"/>
      <c r="BA280" s="97"/>
      <c r="BB280" s="108">
        <f t="shared" si="349"/>
        <v>88385</v>
      </c>
      <c r="BC280" s="108">
        <f t="shared" si="349"/>
        <v>88385</v>
      </c>
      <c r="BD280" s="108">
        <f t="shared" si="349"/>
        <v>0</v>
      </c>
      <c r="BE280" s="108">
        <f t="shared" si="349"/>
        <v>0</v>
      </c>
      <c r="BF280" s="108">
        <f t="shared" si="349"/>
        <v>88385</v>
      </c>
      <c r="BG280" s="108">
        <f t="shared" si="349"/>
        <v>88385</v>
      </c>
      <c r="BH280" s="108">
        <f t="shared" si="349"/>
        <v>0</v>
      </c>
      <c r="BI280" s="108">
        <f t="shared" si="349"/>
        <v>0</v>
      </c>
      <c r="BJ280" s="108">
        <f t="shared" si="349"/>
        <v>88385</v>
      </c>
      <c r="BK280" s="108">
        <f t="shared" si="349"/>
        <v>88385</v>
      </c>
      <c r="BL280" s="108">
        <f t="shared" si="349"/>
        <v>0</v>
      </c>
      <c r="BM280" s="108">
        <f t="shared" si="349"/>
        <v>0</v>
      </c>
      <c r="BN280" s="108">
        <f t="shared" si="349"/>
        <v>88385</v>
      </c>
      <c r="BO280" s="108">
        <f t="shared" si="349"/>
        <v>88385</v>
      </c>
      <c r="BP280" s="108">
        <f t="shared" si="350"/>
        <v>0</v>
      </c>
      <c r="BQ280" s="108">
        <f t="shared" si="350"/>
        <v>0</v>
      </c>
      <c r="BR280" s="108">
        <f t="shared" si="350"/>
        <v>88385</v>
      </c>
      <c r="BS280" s="108"/>
      <c r="BT280" s="108">
        <f t="shared" si="350"/>
        <v>88385</v>
      </c>
      <c r="BU280" s="108">
        <f t="shared" si="350"/>
        <v>0</v>
      </c>
      <c r="BV280" s="108">
        <f t="shared" si="350"/>
        <v>0</v>
      </c>
      <c r="BW280" s="108">
        <f t="shared" si="350"/>
        <v>88385</v>
      </c>
      <c r="BX280" s="108"/>
      <c r="BY280" s="108">
        <f t="shared" si="350"/>
        <v>88385</v>
      </c>
    </row>
    <row r="281" spans="1:77" ht="33">
      <c r="A281" s="104"/>
      <c r="B281" s="105" t="s">
        <v>35</v>
      </c>
      <c r="C281" s="106" t="s">
        <v>51</v>
      </c>
      <c r="D281" s="106" t="s">
        <v>55</v>
      </c>
      <c r="E281" s="111" t="s">
        <v>141</v>
      </c>
      <c r="F281" s="106" t="s">
        <v>36</v>
      </c>
      <c r="G281" s="108">
        <f>H281+I281</f>
        <v>90724</v>
      </c>
      <c r="H281" s="108">
        <v>90724</v>
      </c>
      <c r="I281" s="108"/>
      <c r="J281" s="112">
        <f>K281-G281</f>
        <v>20756</v>
      </c>
      <c r="K281" s="112">
        <v>111480</v>
      </c>
      <c r="L281" s="112"/>
      <c r="M281" s="112"/>
      <c r="N281" s="108">
        <v>120990</v>
      </c>
      <c r="O281" s="109"/>
      <c r="P281" s="112"/>
      <c r="Q281" s="112">
        <f>P281+N281</f>
        <v>120990</v>
      </c>
      <c r="R281" s="112">
        <f>O281</f>
        <v>0</v>
      </c>
      <c r="S281" s="112">
        <f>T281-Q281</f>
        <v>-44708</v>
      </c>
      <c r="T281" s="112">
        <v>76282</v>
      </c>
      <c r="U281" s="112">
        <f>R281</f>
        <v>0</v>
      </c>
      <c r="V281" s="112">
        <v>73821</v>
      </c>
      <c r="W281" s="112"/>
      <c r="X281" s="112"/>
      <c r="Y281" s="112">
        <f>W281+T281</f>
        <v>76282</v>
      </c>
      <c r="Z281" s="112">
        <f>X281+V281</f>
        <v>73821</v>
      </c>
      <c r="AA281" s="112"/>
      <c r="AB281" s="112"/>
      <c r="AC281" s="112">
        <f>AA281+Y281</f>
        <v>76282</v>
      </c>
      <c r="AD281" s="112">
        <f>AB281+Z281</f>
        <v>73821</v>
      </c>
      <c r="AE281" s="112"/>
      <c r="AF281" s="112"/>
      <c r="AG281" s="112"/>
      <c r="AH281" s="112">
        <f>AE281+AC281</f>
        <v>76282</v>
      </c>
      <c r="AI281" s="112"/>
      <c r="AJ281" s="112">
        <f>AG281+AD281</f>
        <v>73821</v>
      </c>
      <c r="AK281" s="113"/>
      <c r="AL281" s="113"/>
      <c r="AM281" s="112">
        <f>AK281+AH281</f>
        <v>76282</v>
      </c>
      <c r="AN281" s="112">
        <f>AI281</f>
        <v>0</v>
      </c>
      <c r="AO281" s="112">
        <f>AJ281</f>
        <v>73821</v>
      </c>
      <c r="AP281" s="112">
        <f>AR281-AO281</f>
        <v>14564</v>
      </c>
      <c r="AQ281" s="112"/>
      <c r="AR281" s="112">
        <v>88385</v>
      </c>
      <c r="AS281" s="112"/>
      <c r="AT281" s="112">
        <v>88385</v>
      </c>
      <c r="AU281" s="96"/>
      <c r="AV281" s="96"/>
      <c r="AW281" s="96"/>
      <c r="AX281" s="112">
        <v>88385</v>
      </c>
      <c r="AY281" s="112">
        <v>88385</v>
      </c>
      <c r="AZ281" s="97"/>
      <c r="BA281" s="97"/>
      <c r="BB281" s="112">
        <v>88385</v>
      </c>
      <c r="BC281" s="112">
        <v>88385</v>
      </c>
      <c r="BD281" s="114"/>
      <c r="BE281" s="115"/>
      <c r="BF281" s="112">
        <f>BD281+BB281</f>
        <v>88385</v>
      </c>
      <c r="BG281" s="112">
        <f>BE281+BC281</f>
        <v>88385</v>
      </c>
      <c r="BH281" s="114"/>
      <c r="BI281" s="115"/>
      <c r="BJ281" s="112">
        <f>BH281+BF281</f>
        <v>88385</v>
      </c>
      <c r="BK281" s="112">
        <f>BI281+BG281</f>
        <v>88385</v>
      </c>
      <c r="BL281" s="114"/>
      <c r="BM281" s="115"/>
      <c r="BN281" s="112">
        <f>BL281+BJ281</f>
        <v>88385</v>
      </c>
      <c r="BO281" s="112">
        <f>BM281+BK281</f>
        <v>88385</v>
      </c>
      <c r="BP281" s="116"/>
      <c r="BQ281" s="116"/>
      <c r="BR281" s="108">
        <f>BN281+BP281</f>
        <v>88385</v>
      </c>
      <c r="BS281" s="108"/>
      <c r="BT281" s="108">
        <f>BO281+BQ281</f>
        <v>88385</v>
      </c>
      <c r="BU281" s="116"/>
      <c r="BV281" s="116"/>
      <c r="BW281" s="108">
        <f>BR281+BU281</f>
        <v>88385</v>
      </c>
      <c r="BX281" s="108"/>
      <c r="BY281" s="108">
        <f>BT281+BV281</f>
        <v>88385</v>
      </c>
    </row>
    <row r="282" spans="1:77" ht="37.5">
      <c r="A282" s="104"/>
      <c r="B282" s="99" t="s">
        <v>351</v>
      </c>
      <c r="C282" s="100" t="s">
        <v>51</v>
      </c>
      <c r="D282" s="100" t="s">
        <v>51</v>
      </c>
      <c r="E282" s="101"/>
      <c r="F282" s="100"/>
      <c r="G282" s="108"/>
      <c r="H282" s="108"/>
      <c r="I282" s="108"/>
      <c r="J282" s="112"/>
      <c r="K282" s="112"/>
      <c r="L282" s="112"/>
      <c r="M282" s="112"/>
      <c r="N282" s="108"/>
      <c r="O282" s="109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3"/>
      <c r="AL282" s="113"/>
      <c r="AM282" s="112"/>
      <c r="AN282" s="112"/>
      <c r="AO282" s="112"/>
      <c r="AP282" s="117">
        <f>AP283+AP287</f>
        <v>89885</v>
      </c>
      <c r="AQ282" s="117">
        <f>AQ283+AQ287</f>
        <v>0</v>
      </c>
      <c r="AR282" s="117">
        <f>AR283+AR287</f>
        <v>89885</v>
      </c>
      <c r="AS282" s="117">
        <f>AS283+AS287</f>
        <v>0</v>
      </c>
      <c r="AT282" s="117">
        <f>AT283+AT287</f>
        <v>89885</v>
      </c>
      <c r="AU282" s="96"/>
      <c r="AV282" s="96"/>
      <c r="AW282" s="96"/>
      <c r="AX282" s="117">
        <f>AX283+AX287</f>
        <v>89885</v>
      </c>
      <c r="AY282" s="117">
        <f>AY283+AY287</f>
        <v>89885</v>
      </c>
      <c r="AZ282" s="117">
        <f>AZ283+AZ287+AZ304</f>
        <v>2799</v>
      </c>
      <c r="BA282" s="117"/>
      <c r="BB282" s="117">
        <f aca="true" t="shared" si="351" ref="BB282:BG282">BB283+BB287+BB304</f>
        <v>92684</v>
      </c>
      <c r="BC282" s="117">
        <f t="shared" si="351"/>
        <v>89885</v>
      </c>
      <c r="BD282" s="117">
        <f t="shared" si="351"/>
        <v>0</v>
      </c>
      <c r="BE282" s="117">
        <f t="shared" si="351"/>
        <v>0</v>
      </c>
      <c r="BF282" s="117">
        <f t="shared" si="351"/>
        <v>92684</v>
      </c>
      <c r="BG282" s="117">
        <f t="shared" si="351"/>
        <v>89885</v>
      </c>
      <c r="BH282" s="117">
        <f aca="true" t="shared" si="352" ref="BH282:BO282">BH283+BH287+BH304</f>
        <v>0</v>
      </c>
      <c r="BI282" s="117">
        <f t="shared" si="352"/>
        <v>0</v>
      </c>
      <c r="BJ282" s="117">
        <f t="shared" si="352"/>
        <v>92684</v>
      </c>
      <c r="BK282" s="117">
        <f t="shared" si="352"/>
        <v>89885</v>
      </c>
      <c r="BL282" s="117">
        <f t="shared" si="352"/>
        <v>0</v>
      </c>
      <c r="BM282" s="117">
        <f t="shared" si="352"/>
        <v>0</v>
      </c>
      <c r="BN282" s="117">
        <f t="shared" si="352"/>
        <v>92684</v>
      </c>
      <c r="BO282" s="117">
        <f t="shared" si="352"/>
        <v>89885</v>
      </c>
      <c r="BP282" s="117">
        <f>BP283+BP287+BP304</f>
        <v>0</v>
      </c>
      <c r="BQ282" s="117">
        <f>BQ283+BQ287+BQ304</f>
        <v>0</v>
      </c>
      <c r="BR282" s="117">
        <f>BR283+BR287+BR304</f>
        <v>92684</v>
      </c>
      <c r="BS282" s="117"/>
      <c r="BT282" s="117">
        <f>BT283+BT287+BT304</f>
        <v>89885</v>
      </c>
      <c r="BU282" s="117">
        <f>BU283+BU287+BU304</f>
        <v>25293</v>
      </c>
      <c r="BV282" s="117">
        <f>BV283+BV287+BV304</f>
        <v>0</v>
      </c>
      <c r="BW282" s="117">
        <f>BW283+BW287+BW304</f>
        <v>117977</v>
      </c>
      <c r="BX282" s="117"/>
      <c r="BY282" s="117">
        <f>BY283+BY287+BY304</f>
        <v>89885</v>
      </c>
    </row>
    <row r="283" spans="1:77" ht="49.5">
      <c r="A283" s="104"/>
      <c r="B283" s="105" t="s">
        <v>93</v>
      </c>
      <c r="C283" s="106" t="s">
        <v>51</v>
      </c>
      <c r="D283" s="106" t="s">
        <v>51</v>
      </c>
      <c r="E283" s="111" t="s">
        <v>142</v>
      </c>
      <c r="F283" s="106"/>
      <c r="G283" s="108"/>
      <c r="H283" s="108"/>
      <c r="I283" s="108"/>
      <c r="J283" s="112"/>
      <c r="K283" s="112"/>
      <c r="L283" s="112"/>
      <c r="M283" s="112"/>
      <c r="N283" s="108"/>
      <c r="O283" s="109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3"/>
      <c r="AL283" s="113"/>
      <c r="AM283" s="112"/>
      <c r="AN283" s="112"/>
      <c r="AO283" s="112"/>
      <c r="AP283" s="112">
        <f>AP284+AP285</f>
        <v>41768</v>
      </c>
      <c r="AQ283" s="112">
        <f>AQ284+AQ285</f>
        <v>0</v>
      </c>
      <c r="AR283" s="112">
        <f>AR284+AR285</f>
        <v>41768</v>
      </c>
      <c r="AS283" s="112">
        <f>AS284+AS285</f>
        <v>0</v>
      </c>
      <c r="AT283" s="112">
        <f>AT284+AT285</f>
        <v>41768</v>
      </c>
      <c r="AU283" s="96"/>
      <c r="AV283" s="96"/>
      <c r="AW283" s="96"/>
      <c r="AX283" s="112">
        <f>AX284+AX285</f>
        <v>41768</v>
      </c>
      <c r="AY283" s="112">
        <f>AY284+AY285</f>
        <v>41768</v>
      </c>
      <c r="AZ283" s="97"/>
      <c r="BA283" s="97"/>
      <c r="BB283" s="112">
        <f aca="true" t="shared" si="353" ref="BB283:BG283">BB284+BB285</f>
        <v>41768</v>
      </c>
      <c r="BC283" s="112">
        <f t="shared" si="353"/>
        <v>41768</v>
      </c>
      <c r="BD283" s="112">
        <f t="shared" si="353"/>
        <v>0</v>
      </c>
      <c r="BE283" s="112">
        <f t="shared" si="353"/>
        <v>0</v>
      </c>
      <c r="BF283" s="112">
        <f t="shared" si="353"/>
        <v>41768</v>
      </c>
      <c r="BG283" s="112">
        <f t="shared" si="353"/>
        <v>41768</v>
      </c>
      <c r="BH283" s="112">
        <f aca="true" t="shared" si="354" ref="BH283:BO283">BH284+BH285</f>
        <v>0</v>
      </c>
      <c r="BI283" s="112">
        <f t="shared" si="354"/>
        <v>0</v>
      </c>
      <c r="BJ283" s="112">
        <f t="shared" si="354"/>
        <v>41768</v>
      </c>
      <c r="BK283" s="112">
        <f t="shared" si="354"/>
        <v>41768</v>
      </c>
      <c r="BL283" s="112">
        <f t="shared" si="354"/>
        <v>0</v>
      </c>
      <c r="BM283" s="112">
        <f t="shared" si="354"/>
        <v>0</v>
      </c>
      <c r="BN283" s="112">
        <f t="shared" si="354"/>
        <v>41768</v>
      </c>
      <c r="BO283" s="112">
        <f t="shared" si="354"/>
        <v>41768</v>
      </c>
      <c r="BP283" s="112">
        <f>BP284+BP285</f>
        <v>0</v>
      </c>
      <c r="BQ283" s="112">
        <f>BQ284+BQ285</f>
        <v>0</v>
      </c>
      <c r="BR283" s="112">
        <f>BR284+BR285</f>
        <v>41768</v>
      </c>
      <c r="BS283" s="112"/>
      <c r="BT283" s="112">
        <f>BT284+BT285</f>
        <v>41768</v>
      </c>
      <c r="BU283" s="112">
        <f>BU284+BU285</f>
        <v>0</v>
      </c>
      <c r="BV283" s="112">
        <f>BV284+BV285</f>
        <v>0</v>
      </c>
      <c r="BW283" s="112">
        <f>BW284+BW285</f>
        <v>41768</v>
      </c>
      <c r="BX283" s="112"/>
      <c r="BY283" s="112">
        <f>BY284+BY285</f>
        <v>41768</v>
      </c>
    </row>
    <row r="284" spans="1:77" ht="33">
      <c r="A284" s="104"/>
      <c r="B284" s="105" t="s">
        <v>35</v>
      </c>
      <c r="C284" s="106" t="s">
        <v>51</v>
      </c>
      <c r="D284" s="106" t="s">
        <v>51</v>
      </c>
      <c r="E284" s="111" t="s">
        <v>142</v>
      </c>
      <c r="F284" s="106" t="s">
        <v>36</v>
      </c>
      <c r="G284" s="108"/>
      <c r="H284" s="108"/>
      <c r="I284" s="108"/>
      <c r="J284" s="112"/>
      <c r="K284" s="112"/>
      <c r="L284" s="112"/>
      <c r="M284" s="112"/>
      <c r="N284" s="108"/>
      <c r="O284" s="109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3"/>
      <c r="AL284" s="113"/>
      <c r="AM284" s="112"/>
      <c r="AN284" s="112"/>
      <c r="AO284" s="112"/>
      <c r="AP284" s="112">
        <f>AR284-AO284</f>
        <v>41768</v>
      </c>
      <c r="AQ284" s="112"/>
      <c r="AR284" s="112">
        <v>41768</v>
      </c>
      <c r="AS284" s="112"/>
      <c r="AT284" s="112">
        <v>41768</v>
      </c>
      <c r="AU284" s="96"/>
      <c r="AV284" s="96"/>
      <c r="AW284" s="96"/>
      <c r="AX284" s="112">
        <v>41768</v>
      </c>
      <c r="AY284" s="112">
        <v>41768</v>
      </c>
      <c r="AZ284" s="97"/>
      <c r="BA284" s="97"/>
      <c r="BB284" s="112">
        <v>41768</v>
      </c>
      <c r="BC284" s="112">
        <v>41768</v>
      </c>
      <c r="BD284" s="114"/>
      <c r="BE284" s="115"/>
      <c r="BF284" s="112">
        <f>BD284+BB284</f>
        <v>41768</v>
      </c>
      <c r="BG284" s="112">
        <f>BE284+BC284</f>
        <v>41768</v>
      </c>
      <c r="BH284" s="114"/>
      <c r="BI284" s="115"/>
      <c r="BJ284" s="112">
        <f>BH284+BF284</f>
        <v>41768</v>
      </c>
      <c r="BK284" s="112">
        <f>BI284+BG284</f>
        <v>41768</v>
      </c>
      <c r="BL284" s="114"/>
      <c r="BM284" s="115"/>
      <c r="BN284" s="112">
        <f>BL284+BJ284</f>
        <v>41768</v>
      </c>
      <c r="BO284" s="112">
        <f>BM284+BK284</f>
        <v>41768</v>
      </c>
      <c r="BP284" s="116"/>
      <c r="BQ284" s="116"/>
      <c r="BR284" s="108">
        <f>BN284+BP284</f>
        <v>41768</v>
      </c>
      <c r="BS284" s="108"/>
      <c r="BT284" s="108">
        <f>BO284+BQ284</f>
        <v>41768</v>
      </c>
      <c r="BU284" s="116"/>
      <c r="BV284" s="116"/>
      <c r="BW284" s="108">
        <f>BR284+BU284</f>
        <v>41768</v>
      </c>
      <c r="BX284" s="108"/>
      <c r="BY284" s="108">
        <f>BT284+BV284</f>
        <v>41768</v>
      </c>
    </row>
    <row r="285" spans="1:77" ht="115.5" hidden="1">
      <c r="A285" s="104"/>
      <c r="B285" s="105" t="s">
        <v>334</v>
      </c>
      <c r="C285" s="106" t="s">
        <v>51</v>
      </c>
      <c r="D285" s="106" t="s">
        <v>51</v>
      </c>
      <c r="E285" s="111" t="s">
        <v>335</v>
      </c>
      <c r="F285" s="106"/>
      <c r="G285" s="108"/>
      <c r="H285" s="108"/>
      <c r="I285" s="108"/>
      <c r="J285" s="112"/>
      <c r="K285" s="112"/>
      <c r="L285" s="112"/>
      <c r="M285" s="112"/>
      <c r="N285" s="108"/>
      <c r="O285" s="109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3"/>
      <c r="AL285" s="113"/>
      <c r="AM285" s="112"/>
      <c r="AN285" s="112"/>
      <c r="AO285" s="112"/>
      <c r="AP285" s="112">
        <f>AP286</f>
        <v>0</v>
      </c>
      <c r="AQ285" s="112">
        <f>AQ286</f>
        <v>0</v>
      </c>
      <c r="AR285" s="112">
        <f>AR286</f>
        <v>0</v>
      </c>
      <c r="AS285" s="112">
        <f>AS286</f>
        <v>0</v>
      </c>
      <c r="AT285" s="112">
        <f>AT286</f>
        <v>0</v>
      </c>
      <c r="AU285" s="96"/>
      <c r="AV285" s="96"/>
      <c r="AW285" s="96"/>
      <c r="AX285" s="112">
        <f>AX286</f>
        <v>0</v>
      </c>
      <c r="AY285" s="112">
        <f>AY286</f>
        <v>0</v>
      </c>
      <c r="AZ285" s="97"/>
      <c r="BA285" s="97"/>
      <c r="BB285" s="112">
        <f>BB286</f>
        <v>0</v>
      </c>
      <c r="BC285" s="112">
        <f>BC286</f>
        <v>0</v>
      </c>
      <c r="BD285" s="114"/>
      <c r="BE285" s="115"/>
      <c r="BF285" s="125"/>
      <c r="BG285" s="125"/>
      <c r="BH285" s="114"/>
      <c r="BI285" s="115"/>
      <c r="BJ285" s="125"/>
      <c r="BK285" s="125"/>
      <c r="BL285" s="114"/>
      <c r="BM285" s="115"/>
      <c r="BN285" s="125"/>
      <c r="BO285" s="125"/>
      <c r="BP285" s="116"/>
      <c r="BQ285" s="116"/>
      <c r="BR285" s="116"/>
      <c r="BS285" s="116"/>
      <c r="BT285" s="116"/>
      <c r="BU285" s="116"/>
      <c r="BV285" s="116"/>
      <c r="BW285" s="116"/>
      <c r="BX285" s="116"/>
      <c r="BY285" s="116"/>
    </row>
    <row r="286" spans="1:77" ht="82.5" hidden="1">
      <c r="A286" s="104"/>
      <c r="B286" s="105" t="s">
        <v>239</v>
      </c>
      <c r="C286" s="106" t="s">
        <v>51</v>
      </c>
      <c r="D286" s="106" t="s">
        <v>51</v>
      </c>
      <c r="E286" s="111" t="s">
        <v>335</v>
      </c>
      <c r="F286" s="106" t="s">
        <v>225</v>
      </c>
      <c r="G286" s="108"/>
      <c r="H286" s="108"/>
      <c r="I286" s="108"/>
      <c r="J286" s="112"/>
      <c r="K286" s="112"/>
      <c r="L286" s="112"/>
      <c r="M286" s="112"/>
      <c r="N286" s="108"/>
      <c r="O286" s="109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3"/>
      <c r="AL286" s="113"/>
      <c r="AM286" s="112"/>
      <c r="AN286" s="112"/>
      <c r="AO286" s="112"/>
      <c r="AP286" s="112">
        <f>AR286-AO286</f>
        <v>0</v>
      </c>
      <c r="AQ286" s="112"/>
      <c r="AR286" s="112"/>
      <c r="AS286" s="112"/>
      <c r="AT286" s="112"/>
      <c r="AU286" s="96"/>
      <c r="AV286" s="96"/>
      <c r="AW286" s="96"/>
      <c r="AX286" s="112"/>
      <c r="AY286" s="112"/>
      <c r="AZ286" s="97"/>
      <c r="BA286" s="97"/>
      <c r="BB286" s="112"/>
      <c r="BC286" s="112"/>
      <c r="BD286" s="114"/>
      <c r="BE286" s="115"/>
      <c r="BF286" s="125"/>
      <c r="BG286" s="125"/>
      <c r="BH286" s="114"/>
      <c r="BI286" s="115"/>
      <c r="BJ286" s="125"/>
      <c r="BK286" s="125"/>
      <c r="BL286" s="114"/>
      <c r="BM286" s="115"/>
      <c r="BN286" s="125"/>
      <c r="BO286" s="125"/>
      <c r="BP286" s="116"/>
      <c r="BQ286" s="116"/>
      <c r="BR286" s="116"/>
      <c r="BS286" s="116"/>
      <c r="BT286" s="116"/>
      <c r="BU286" s="116"/>
      <c r="BV286" s="116"/>
      <c r="BW286" s="116"/>
      <c r="BX286" s="116"/>
      <c r="BY286" s="116"/>
    </row>
    <row r="287" spans="1:77" ht="16.5">
      <c r="A287" s="104"/>
      <c r="B287" s="105" t="s">
        <v>400</v>
      </c>
      <c r="C287" s="106" t="s">
        <v>51</v>
      </c>
      <c r="D287" s="106" t="s">
        <v>51</v>
      </c>
      <c r="E287" s="111" t="s">
        <v>143</v>
      </c>
      <c r="F287" s="106"/>
      <c r="G287" s="108"/>
      <c r="H287" s="108"/>
      <c r="I287" s="108"/>
      <c r="J287" s="112"/>
      <c r="K287" s="112"/>
      <c r="L287" s="112"/>
      <c r="M287" s="112"/>
      <c r="N287" s="108"/>
      <c r="O287" s="109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3"/>
      <c r="AL287" s="113"/>
      <c r="AM287" s="112"/>
      <c r="AN287" s="112"/>
      <c r="AO287" s="112"/>
      <c r="AP287" s="112">
        <f>AP288</f>
        <v>48117</v>
      </c>
      <c r="AQ287" s="112">
        <f>AQ288</f>
        <v>0</v>
      </c>
      <c r="AR287" s="112">
        <f>AR288</f>
        <v>48117</v>
      </c>
      <c r="AS287" s="112">
        <f>AS288</f>
        <v>0</v>
      </c>
      <c r="AT287" s="112">
        <f>AT288</f>
        <v>48117</v>
      </c>
      <c r="AU287" s="96"/>
      <c r="AV287" s="96"/>
      <c r="AW287" s="96"/>
      <c r="AX287" s="112">
        <f>AX288</f>
        <v>48117</v>
      </c>
      <c r="AY287" s="112">
        <f>AY288</f>
        <v>48117</v>
      </c>
      <c r="AZ287" s="97"/>
      <c r="BA287" s="97"/>
      <c r="BB287" s="112">
        <f aca="true" t="shared" si="355" ref="BB287:BY287">BB288</f>
        <v>48117</v>
      </c>
      <c r="BC287" s="112">
        <f t="shared" si="355"/>
        <v>48117</v>
      </c>
      <c r="BD287" s="112">
        <f t="shared" si="355"/>
        <v>0</v>
      </c>
      <c r="BE287" s="112">
        <f t="shared" si="355"/>
        <v>0</v>
      </c>
      <c r="BF287" s="112">
        <f t="shared" si="355"/>
        <v>48117</v>
      </c>
      <c r="BG287" s="112">
        <f t="shared" si="355"/>
        <v>48117</v>
      </c>
      <c r="BH287" s="112">
        <f t="shared" si="355"/>
        <v>0</v>
      </c>
      <c r="BI287" s="112">
        <f t="shared" si="355"/>
        <v>0</v>
      </c>
      <c r="BJ287" s="112">
        <f t="shared" si="355"/>
        <v>48117</v>
      </c>
      <c r="BK287" s="112">
        <f t="shared" si="355"/>
        <v>48117</v>
      </c>
      <c r="BL287" s="112">
        <f t="shared" si="355"/>
        <v>0</v>
      </c>
      <c r="BM287" s="112">
        <f t="shared" si="355"/>
        <v>0</v>
      </c>
      <c r="BN287" s="112">
        <f t="shared" si="355"/>
        <v>48117</v>
      </c>
      <c r="BO287" s="112">
        <f t="shared" si="355"/>
        <v>48117</v>
      </c>
      <c r="BP287" s="112">
        <f t="shared" si="355"/>
        <v>0</v>
      </c>
      <c r="BQ287" s="112">
        <f t="shared" si="355"/>
        <v>0</v>
      </c>
      <c r="BR287" s="112">
        <f t="shared" si="355"/>
        <v>48117</v>
      </c>
      <c r="BS287" s="112"/>
      <c r="BT287" s="112">
        <f t="shared" si="355"/>
        <v>48117</v>
      </c>
      <c r="BU287" s="112">
        <f t="shared" si="355"/>
        <v>0</v>
      </c>
      <c r="BV287" s="112">
        <f t="shared" si="355"/>
        <v>0</v>
      </c>
      <c r="BW287" s="112">
        <f t="shared" si="355"/>
        <v>48117</v>
      </c>
      <c r="BX287" s="112"/>
      <c r="BY287" s="112">
        <f t="shared" si="355"/>
        <v>48117</v>
      </c>
    </row>
    <row r="288" spans="1:77" ht="33">
      <c r="A288" s="104"/>
      <c r="B288" s="105" t="s">
        <v>35</v>
      </c>
      <c r="C288" s="106" t="s">
        <v>51</v>
      </c>
      <c r="D288" s="106" t="s">
        <v>51</v>
      </c>
      <c r="E288" s="111" t="s">
        <v>143</v>
      </c>
      <c r="F288" s="106" t="s">
        <v>36</v>
      </c>
      <c r="G288" s="108"/>
      <c r="H288" s="108"/>
      <c r="I288" s="108"/>
      <c r="J288" s="112"/>
      <c r="K288" s="112"/>
      <c r="L288" s="112"/>
      <c r="M288" s="112"/>
      <c r="N288" s="108"/>
      <c r="O288" s="109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3"/>
      <c r="AL288" s="113"/>
      <c r="AM288" s="112"/>
      <c r="AN288" s="112"/>
      <c r="AO288" s="112"/>
      <c r="AP288" s="112">
        <f>AR288-AO288</f>
        <v>48117</v>
      </c>
      <c r="AQ288" s="112"/>
      <c r="AR288" s="112">
        <v>48117</v>
      </c>
      <c r="AS288" s="112"/>
      <c r="AT288" s="112">
        <v>48117</v>
      </c>
      <c r="AU288" s="96"/>
      <c r="AV288" s="96"/>
      <c r="AW288" s="96"/>
      <c r="AX288" s="112">
        <v>48117</v>
      </c>
      <c r="AY288" s="112">
        <v>48117</v>
      </c>
      <c r="AZ288" s="97"/>
      <c r="BA288" s="97"/>
      <c r="BB288" s="112">
        <v>48117</v>
      </c>
      <c r="BC288" s="112">
        <v>48117</v>
      </c>
      <c r="BD288" s="114"/>
      <c r="BE288" s="115"/>
      <c r="BF288" s="112">
        <f>BD288+BB288</f>
        <v>48117</v>
      </c>
      <c r="BG288" s="112">
        <f>BE288+BC288</f>
        <v>48117</v>
      </c>
      <c r="BH288" s="114"/>
      <c r="BI288" s="115"/>
      <c r="BJ288" s="112">
        <f>BH288+BF288</f>
        <v>48117</v>
      </c>
      <c r="BK288" s="112">
        <f>BI288+BG288</f>
        <v>48117</v>
      </c>
      <c r="BL288" s="114"/>
      <c r="BM288" s="115"/>
      <c r="BN288" s="112">
        <f>BL288+BJ288</f>
        <v>48117</v>
      </c>
      <c r="BO288" s="112">
        <f>BM288+BK288</f>
        <v>48117</v>
      </c>
      <c r="BP288" s="116"/>
      <c r="BQ288" s="116"/>
      <c r="BR288" s="108">
        <f>BN288+BP288</f>
        <v>48117</v>
      </c>
      <c r="BS288" s="108"/>
      <c r="BT288" s="108">
        <f>BO288+BQ288</f>
        <v>48117</v>
      </c>
      <c r="BU288" s="116"/>
      <c r="BV288" s="116"/>
      <c r="BW288" s="108">
        <f>BR288+BU288</f>
        <v>48117</v>
      </c>
      <c r="BX288" s="108"/>
      <c r="BY288" s="108">
        <f>BT288+BV288</f>
        <v>48117</v>
      </c>
    </row>
    <row r="289" spans="1:77" s="2" customFormat="1" ht="56.25" hidden="1">
      <c r="A289" s="118"/>
      <c r="B289" s="99" t="s">
        <v>92</v>
      </c>
      <c r="C289" s="100" t="s">
        <v>51</v>
      </c>
      <c r="D289" s="100" t="s">
        <v>1</v>
      </c>
      <c r="E289" s="101"/>
      <c r="F289" s="100"/>
      <c r="G289" s="102">
        <f>G290+G294</f>
        <v>229448</v>
      </c>
      <c r="H289" s="102">
        <f>H290+H294</f>
        <v>229448</v>
      </c>
      <c r="I289" s="102">
        <f>I290+I294</f>
        <v>0</v>
      </c>
      <c r="J289" s="102">
        <f aca="true" t="shared" si="356" ref="J289:Q289">J290+J294+J296</f>
        <v>-114217</v>
      </c>
      <c r="K289" s="102">
        <f t="shared" si="356"/>
        <v>115231</v>
      </c>
      <c r="L289" s="102">
        <f t="shared" si="356"/>
        <v>0</v>
      </c>
      <c r="M289" s="102"/>
      <c r="N289" s="102">
        <f t="shared" si="356"/>
        <v>123866</v>
      </c>
      <c r="O289" s="102">
        <f t="shared" si="356"/>
        <v>0</v>
      </c>
      <c r="P289" s="102">
        <f t="shared" si="356"/>
        <v>0</v>
      </c>
      <c r="Q289" s="102">
        <f t="shared" si="356"/>
        <v>123866</v>
      </c>
      <c r="R289" s="102">
        <f aca="true" t="shared" si="357" ref="R289:Z289">R290+R294+R296</f>
        <v>0</v>
      </c>
      <c r="S289" s="102">
        <f t="shared" si="357"/>
        <v>-50730</v>
      </c>
      <c r="T289" s="102">
        <f t="shared" si="357"/>
        <v>73136</v>
      </c>
      <c r="U289" s="102">
        <f t="shared" si="357"/>
        <v>0</v>
      </c>
      <c r="V289" s="102">
        <f t="shared" si="357"/>
        <v>67915</v>
      </c>
      <c r="W289" s="102">
        <f t="shared" si="357"/>
        <v>0</v>
      </c>
      <c r="X289" s="102">
        <f t="shared" si="357"/>
        <v>0</v>
      </c>
      <c r="Y289" s="102">
        <f t="shared" si="357"/>
        <v>73136</v>
      </c>
      <c r="Z289" s="102">
        <f t="shared" si="357"/>
        <v>67915</v>
      </c>
      <c r="AA289" s="102">
        <f aca="true" t="shared" si="358" ref="AA289:AJ289">AA290+AA294+AA296</f>
        <v>0</v>
      </c>
      <c r="AB289" s="102">
        <f t="shared" si="358"/>
        <v>0</v>
      </c>
      <c r="AC289" s="102">
        <f t="shared" si="358"/>
        <v>73136</v>
      </c>
      <c r="AD289" s="102">
        <f t="shared" si="358"/>
        <v>67915</v>
      </c>
      <c r="AE289" s="102">
        <f t="shared" si="358"/>
        <v>0</v>
      </c>
      <c r="AF289" s="102"/>
      <c r="AG289" s="102">
        <f t="shared" si="358"/>
        <v>0</v>
      </c>
      <c r="AH289" s="102">
        <f t="shared" si="358"/>
        <v>73136</v>
      </c>
      <c r="AI289" s="102"/>
      <c r="AJ289" s="102">
        <f t="shared" si="358"/>
        <v>67915</v>
      </c>
      <c r="AK289" s="102">
        <f aca="true" t="shared" si="359" ref="AK289:AT289">AK290+AK294+AK296</f>
        <v>0</v>
      </c>
      <c r="AL289" s="102">
        <f t="shared" si="359"/>
        <v>0</v>
      </c>
      <c r="AM289" s="102">
        <f t="shared" si="359"/>
        <v>73136</v>
      </c>
      <c r="AN289" s="102">
        <f t="shared" si="359"/>
        <v>0</v>
      </c>
      <c r="AO289" s="102">
        <f t="shared" si="359"/>
        <v>67915</v>
      </c>
      <c r="AP289" s="102">
        <f t="shared" si="359"/>
        <v>-67915</v>
      </c>
      <c r="AQ289" s="102">
        <f t="shared" si="359"/>
        <v>0</v>
      </c>
      <c r="AR289" s="102">
        <f t="shared" si="359"/>
        <v>0</v>
      </c>
      <c r="AS289" s="102">
        <f t="shared" si="359"/>
        <v>0</v>
      </c>
      <c r="AT289" s="102">
        <f t="shared" si="359"/>
        <v>0</v>
      </c>
      <c r="AU289" s="96"/>
      <c r="AV289" s="96"/>
      <c r="AW289" s="96"/>
      <c r="AX289" s="102">
        <f>AX290+AX294+AX296</f>
        <v>0</v>
      </c>
      <c r="AY289" s="102">
        <f>AY290+AY294+AY296</f>
        <v>0</v>
      </c>
      <c r="AZ289" s="97"/>
      <c r="BA289" s="97"/>
      <c r="BB289" s="102">
        <f>BB290+BB294+BB296</f>
        <v>0</v>
      </c>
      <c r="BC289" s="102">
        <f>BC290+BC294+BC296</f>
        <v>0</v>
      </c>
      <c r="BD289" s="138"/>
      <c r="BE289" s="139"/>
      <c r="BF289" s="151"/>
      <c r="BG289" s="151"/>
      <c r="BH289" s="138"/>
      <c r="BI289" s="139"/>
      <c r="BJ289" s="151"/>
      <c r="BK289" s="151"/>
      <c r="BL289" s="138"/>
      <c r="BM289" s="139"/>
      <c r="BN289" s="151"/>
      <c r="BO289" s="151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</row>
    <row r="290" spans="1:77" ht="49.5" hidden="1">
      <c r="A290" s="104"/>
      <c r="B290" s="105" t="s">
        <v>93</v>
      </c>
      <c r="C290" s="106" t="s">
        <v>51</v>
      </c>
      <c r="D290" s="106" t="s">
        <v>1</v>
      </c>
      <c r="E290" s="111" t="s">
        <v>142</v>
      </c>
      <c r="F290" s="106"/>
      <c r="G290" s="108">
        <f aca="true" t="shared" si="360" ref="G290:AO290">G291</f>
        <v>187028</v>
      </c>
      <c r="H290" s="108">
        <f t="shared" si="360"/>
        <v>187028</v>
      </c>
      <c r="I290" s="108">
        <f t="shared" si="360"/>
        <v>0</v>
      </c>
      <c r="J290" s="108">
        <f t="shared" si="360"/>
        <v>-135458</v>
      </c>
      <c r="K290" s="108">
        <f t="shared" si="360"/>
        <v>51570</v>
      </c>
      <c r="L290" s="108">
        <f t="shared" si="360"/>
        <v>0</v>
      </c>
      <c r="M290" s="108"/>
      <c r="N290" s="108">
        <f t="shared" si="360"/>
        <v>55314</v>
      </c>
      <c r="O290" s="108">
        <f t="shared" si="360"/>
        <v>0</v>
      </c>
      <c r="P290" s="108">
        <f t="shared" si="360"/>
        <v>0</v>
      </c>
      <c r="Q290" s="108">
        <f t="shared" si="360"/>
        <v>55314</v>
      </c>
      <c r="R290" s="108">
        <f t="shared" si="360"/>
        <v>0</v>
      </c>
      <c r="S290" s="108">
        <f t="shared" si="360"/>
        <v>-23136</v>
      </c>
      <c r="T290" s="108">
        <f t="shared" si="360"/>
        <v>32178</v>
      </c>
      <c r="U290" s="108">
        <f t="shared" si="360"/>
        <v>0</v>
      </c>
      <c r="V290" s="108">
        <f t="shared" si="360"/>
        <v>27969</v>
      </c>
      <c r="W290" s="108">
        <f t="shared" si="360"/>
        <v>0</v>
      </c>
      <c r="X290" s="108">
        <f t="shared" si="360"/>
        <v>0</v>
      </c>
      <c r="Y290" s="108">
        <f t="shared" si="360"/>
        <v>32178</v>
      </c>
      <c r="Z290" s="108">
        <f t="shared" si="360"/>
        <v>27969</v>
      </c>
      <c r="AA290" s="108">
        <f t="shared" si="360"/>
        <v>0</v>
      </c>
      <c r="AB290" s="108">
        <f t="shared" si="360"/>
        <v>0</v>
      </c>
      <c r="AC290" s="108">
        <f t="shared" si="360"/>
        <v>32178</v>
      </c>
      <c r="AD290" s="108">
        <f t="shared" si="360"/>
        <v>27969</v>
      </c>
      <c r="AE290" s="108">
        <f t="shared" si="360"/>
        <v>0</v>
      </c>
      <c r="AF290" s="108"/>
      <c r="AG290" s="108">
        <f t="shared" si="360"/>
        <v>0</v>
      </c>
      <c r="AH290" s="108">
        <f t="shared" si="360"/>
        <v>32178</v>
      </c>
      <c r="AI290" s="108"/>
      <c r="AJ290" s="108">
        <f t="shared" si="360"/>
        <v>27969</v>
      </c>
      <c r="AK290" s="108">
        <f t="shared" si="360"/>
        <v>0</v>
      </c>
      <c r="AL290" s="108">
        <f t="shared" si="360"/>
        <v>0</v>
      </c>
      <c r="AM290" s="108">
        <f t="shared" si="360"/>
        <v>32178</v>
      </c>
      <c r="AN290" s="108">
        <f t="shared" si="360"/>
        <v>0</v>
      </c>
      <c r="AO290" s="108">
        <f t="shared" si="360"/>
        <v>27969</v>
      </c>
      <c r="AP290" s="108">
        <f>AP291+AP292</f>
        <v>-27969</v>
      </c>
      <c r="AQ290" s="108">
        <f>AQ291+AQ292</f>
        <v>0</v>
      </c>
      <c r="AR290" s="108">
        <f>AR291+AR292</f>
        <v>0</v>
      </c>
      <c r="AS290" s="108">
        <f>AS291+AS292</f>
        <v>0</v>
      </c>
      <c r="AT290" s="108">
        <f>AT291+AT292</f>
        <v>0</v>
      </c>
      <c r="AU290" s="96"/>
      <c r="AV290" s="96"/>
      <c r="AW290" s="96"/>
      <c r="AX290" s="108">
        <f>AX291+AX292</f>
        <v>0</v>
      </c>
      <c r="AY290" s="108">
        <f>AY291+AY292</f>
        <v>0</v>
      </c>
      <c r="AZ290" s="97"/>
      <c r="BA290" s="97"/>
      <c r="BB290" s="108">
        <f>BB291+BB292</f>
        <v>0</v>
      </c>
      <c r="BC290" s="108">
        <f>BC291+BC292</f>
        <v>0</v>
      </c>
      <c r="BD290" s="114"/>
      <c r="BE290" s="115"/>
      <c r="BF290" s="125"/>
      <c r="BG290" s="125"/>
      <c r="BH290" s="114"/>
      <c r="BI290" s="115"/>
      <c r="BJ290" s="125"/>
      <c r="BK290" s="125"/>
      <c r="BL290" s="114"/>
      <c r="BM290" s="115"/>
      <c r="BN290" s="125"/>
      <c r="BO290" s="125"/>
      <c r="BP290" s="116"/>
      <c r="BQ290" s="116"/>
      <c r="BR290" s="116"/>
      <c r="BS290" s="116"/>
      <c r="BT290" s="116"/>
      <c r="BU290" s="116"/>
      <c r="BV290" s="116"/>
      <c r="BW290" s="116"/>
      <c r="BX290" s="116"/>
      <c r="BY290" s="116"/>
    </row>
    <row r="291" spans="1:77" ht="33" hidden="1">
      <c r="A291" s="104"/>
      <c r="B291" s="105" t="s">
        <v>35</v>
      </c>
      <c r="C291" s="106" t="s">
        <v>51</v>
      </c>
      <c r="D291" s="106" t="s">
        <v>1</v>
      </c>
      <c r="E291" s="111" t="s">
        <v>142</v>
      </c>
      <c r="F291" s="106" t="s">
        <v>36</v>
      </c>
      <c r="G291" s="108">
        <f>H291+I291</f>
        <v>187028</v>
      </c>
      <c r="H291" s="108">
        <v>187028</v>
      </c>
      <c r="I291" s="108"/>
      <c r="J291" s="112">
        <f>K291-G291</f>
        <v>-135458</v>
      </c>
      <c r="K291" s="112">
        <v>51570</v>
      </c>
      <c r="L291" s="112"/>
      <c r="M291" s="112"/>
      <c r="N291" s="108">
        <v>55314</v>
      </c>
      <c r="O291" s="109"/>
      <c r="P291" s="112"/>
      <c r="Q291" s="112">
        <f>P291+N291</f>
        <v>55314</v>
      </c>
      <c r="R291" s="112">
        <f>O291</f>
        <v>0</v>
      </c>
      <c r="S291" s="112">
        <f>T291-Q291</f>
        <v>-23136</v>
      </c>
      <c r="T291" s="112">
        <v>32178</v>
      </c>
      <c r="U291" s="112">
        <f>R291</f>
        <v>0</v>
      </c>
      <c r="V291" s="112">
        <v>27969</v>
      </c>
      <c r="W291" s="112"/>
      <c r="X291" s="112"/>
      <c r="Y291" s="112">
        <f>W291+T291</f>
        <v>32178</v>
      </c>
      <c r="Z291" s="112">
        <f>X291+V291</f>
        <v>27969</v>
      </c>
      <c r="AA291" s="112"/>
      <c r="AB291" s="112"/>
      <c r="AC291" s="112">
        <f>AA291+Y291</f>
        <v>32178</v>
      </c>
      <c r="AD291" s="112">
        <f>AB291+Z291</f>
        <v>27969</v>
      </c>
      <c r="AE291" s="112"/>
      <c r="AF291" s="112"/>
      <c r="AG291" s="112"/>
      <c r="AH291" s="112">
        <f>AE291+AC291</f>
        <v>32178</v>
      </c>
      <c r="AI291" s="112"/>
      <c r="AJ291" s="112">
        <f>AG291+AD291</f>
        <v>27969</v>
      </c>
      <c r="AK291" s="113"/>
      <c r="AL291" s="113"/>
      <c r="AM291" s="112">
        <f>AK291+AH291</f>
        <v>32178</v>
      </c>
      <c r="AN291" s="112">
        <f>AI291</f>
        <v>0</v>
      </c>
      <c r="AO291" s="112">
        <f>AJ291</f>
        <v>27969</v>
      </c>
      <c r="AP291" s="112">
        <f>AR291-AO291</f>
        <v>-27969</v>
      </c>
      <c r="AQ291" s="112"/>
      <c r="AR291" s="112"/>
      <c r="AS291" s="112"/>
      <c r="AT291" s="112"/>
      <c r="AU291" s="96"/>
      <c r="AV291" s="96"/>
      <c r="AW291" s="96"/>
      <c r="AX291" s="112"/>
      <c r="AY291" s="112"/>
      <c r="AZ291" s="97"/>
      <c r="BA291" s="97"/>
      <c r="BB291" s="112"/>
      <c r="BC291" s="112"/>
      <c r="BD291" s="114"/>
      <c r="BE291" s="115"/>
      <c r="BF291" s="125"/>
      <c r="BG291" s="125"/>
      <c r="BH291" s="114"/>
      <c r="BI291" s="115"/>
      <c r="BJ291" s="125"/>
      <c r="BK291" s="125"/>
      <c r="BL291" s="114"/>
      <c r="BM291" s="115"/>
      <c r="BN291" s="125"/>
      <c r="BO291" s="125"/>
      <c r="BP291" s="116"/>
      <c r="BQ291" s="116"/>
      <c r="BR291" s="116"/>
      <c r="BS291" s="116"/>
      <c r="BT291" s="116"/>
      <c r="BU291" s="116"/>
      <c r="BV291" s="116"/>
      <c r="BW291" s="116"/>
      <c r="BX291" s="116"/>
      <c r="BY291" s="116"/>
    </row>
    <row r="292" spans="1:77" ht="115.5" hidden="1">
      <c r="A292" s="104"/>
      <c r="B292" s="105" t="s">
        <v>334</v>
      </c>
      <c r="C292" s="106" t="s">
        <v>51</v>
      </c>
      <c r="D292" s="106" t="s">
        <v>1</v>
      </c>
      <c r="E292" s="111" t="s">
        <v>335</v>
      </c>
      <c r="F292" s="106"/>
      <c r="G292" s="108"/>
      <c r="H292" s="108"/>
      <c r="I292" s="108"/>
      <c r="J292" s="112"/>
      <c r="K292" s="112"/>
      <c r="L292" s="112"/>
      <c r="M292" s="112"/>
      <c r="N292" s="108"/>
      <c r="O292" s="109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3"/>
      <c r="AL292" s="113"/>
      <c r="AM292" s="112"/>
      <c r="AN292" s="112"/>
      <c r="AO292" s="112"/>
      <c r="AP292" s="112">
        <f>AP293</f>
        <v>0</v>
      </c>
      <c r="AQ292" s="112">
        <f>AQ293</f>
        <v>0</v>
      </c>
      <c r="AR292" s="112">
        <f>AR293</f>
        <v>0</v>
      </c>
      <c r="AS292" s="112">
        <f>AS293</f>
        <v>0</v>
      </c>
      <c r="AT292" s="112">
        <f>AT293</f>
        <v>0</v>
      </c>
      <c r="AU292" s="96"/>
      <c r="AV292" s="96"/>
      <c r="AW292" s="96"/>
      <c r="AX292" s="112">
        <f>AX293</f>
        <v>0</v>
      </c>
      <c r="AY292" s="112">
        <f>AY293</f>
        <v>0</v>
      </c>
      <c r="AZ292" s="97"/>
      <c r="BA292" s="97"/>
      <c r="BB292" s="112">
        <f>BB293</f>
        <v>0</v>
      </c>
      <c r="BC292" s="112">
        <f>BC293</f>
        <v>0</v>
      </c>
      <c r="BD292" s="114"/>
      <c r="BE292" s="115"/>
      <c r="BF292" s="125"/>
      <c r="BG292" s="125"/>
      <c r="BH292" s="114"/>
      <c r="BI292" s="115"/>
      <c r="BJ292" s="125"/>
      <c r="BK292" s="125"/>
      <c r="BL292" s="114"/>
      <c r="BM292" s="115"/>
      <c r="BN292" s="125"/>
      <c r="BO292" s="125"/>
      <c r="BP292" s="116"/>
      <c r="BQ292" s="116"/>
      <c r="BR292" s="116"/>
      <c r="BS292" s="116"/>
      <c r="BT292" s="116"/>
      <c r="BU292" s="116"/>
      <c r="BV292" s="116"/>
      <c r="BW292" s="116"/>
      <c r="BX292" s="116"/>
      <c r="BY292" s="116"/>
    </row>
    <row r="293" spans="1:77" ht="82.5" hidden="1">
      <c r="A293" s="104"/>
      <c r="B293" s="105" t="s">
        <v>239</v>
      </c>
      <c r="C293" s="106" t="s">
        <v>51</v>
      </c>
      <c r="D293" s="106" t="s">
        <v>1</v>
      </c>
      <c r="E293" s="111" t="s">
        <v>335</v>
      </c>
      <c r="F293" s="106" t="s">
        <v>225</v>
      </c>
      <c r="G293" s="108"/>
      <c r="H293" s="108"/>
      <c r="I293" s="108"/>
      <c r="J293" s="112"/>
      <c r="K293" s="112"/>
      <c r="L293" s="112"/>
      <c r="M293" s="112"/>
      <c r="N293" s="108"/>
      <c r="O293" s="109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3"/>
      <c r="AL293" s="113"/>
      <c r="AM293" s="112"/>
      <c r="AN293" s="112"/>
      <c r="AO293" s="112"/>
      <c r="AP293" s="112">
        <f>AR293-AO293</f>
        <v>0</v>
      </c>
      <c r="AQ293" s="112"/>
      <c r="AR293" s="112"/>
      <c r="AS293" s="112"/>
      <c r="AT293" s="112"/>
      <c r="AU293" s="96"/>
      <c r="AV293" s="96"/>
      <c r="AW293" s="96"/>
      <c r="AX293" s="112"/>
      <c r="AY293" s="112"/>
      <c r="AZ293" s="97"/>
      <c r="BA293" s="97"/>
      <c r="BB293" s="112"/>
      <c r="BC293" s="112"/>
      <c r="BD293" s="114"/>
      <c r="BE293" s="115"/>
      <c r="BF293" s="125"/>
      <c r="BG293" s="125"/>
      <c r="BH293" s="114"/>
      <c r="BI293" s="115"/>
      <c r="BJ293" s="125"/>
      <c r="BK293" s="125"/>
      <c r="BL293" s="114"/>
      <c r="BM293" s="115"/>
      <c r="BN293" s="125"/>
      <c r="BO293" s="125"/>
      <c r="BP293" s="116"/>
      <c r="BQ293" s="116"/>
      <c r="BR293" s="116"/>
      <c r="BS293" s="116"/>
      <c r="BT293" s="116"/>
      <c r="BU293" s="116"/>
      <c r="BV293" s="116"/>
      <c r="BW293" s="116"/>
      <c r="BX293" s="116"/>
      <c r="BY293" s="116"/>
    </row>
    <row r="294" spans="1:77" ht="16.5" hidden="1">
      <c r="A294" s="104"/>
      <c r="B294" s="105" t="s">
        <v>400</v>
      </c>
      <c r="C294" s="106" t="s">
        <v>51</v>
      </c>
      <c r="D294" s="106" t="s">
        <v>1</v>
      </c>
      <c r="E294" s="111" t="s">
        <v>143</v>
      </c>
      <c r="F294" s="106"/>
      <c r="G294" s="108">
        <f aca="true" t="shared" si="361" ref="G294:AT294">G295</f>
        <v>42420</v>
      </c>
      <c r="H294" s="108">
        <f t="shared" si="361"/>
        <v>42420</v>
      </c>
      <c r="I294" s="108">
        <f t="shared" si="361"/>
        <v>0</v>
      </c>
      <c r="J294" s="108">
        <f t="shared" si="361"/>
        <v>8013</v>
      </c>
      <c r="K294" s="108">
        <f t="shared" si="361"/>
        <v>50433</v>
      </c>
      <c r="L294" s="108">
        <f t="shared" si="361"/>
        <v>0</v>
      </c>
      <c r="M294" s="108"/>
      <c r="N294" s="108">
        <f t="shared" si="361"/>
        <v>54197</v>
      </c>
      <c r="O294" s="108">
        <f t="shared" si="361"/>
        <v>0</v>
      </c>
      <c r="P294" s="108">
        <f t="shared" si="361"/>
        <v>0</v>
      </c>
      <c r="Q294" s="108">
        <f t="shared" si="361"/>
        <v>54197</v>
      </c>
      <c r="R294" s="108">
        <f t="shared" si="361"/>
        <v>0</v>
      </c>
      <c r="S294" s="108">
        <f t="shared" si="361"/>
        <v>-13239</v>
      </c>
      <c r="T294" s="108">
        <f t="shared" si="361"/>
        <v>40958</v>
      </c>
      <c r="U294" s="108">
        <f t="shared" si="361"/>
        <v>0</v>
      </c>
      <c r="V294" s="108">
        <f t="shared" si="361"/>
        <v>39946</v>
      </c>
      <c r="W294" s="108">
        <f t="shared" si="361"/>
        <v>0</v>
      </c>
      <c r="X294" s="108">
        <f t="shared" si="361"/>
        <v>0</v>
      </c>
      <c r="Y294" s="108">
        <f t="shared" si="361"/>
        <v>40958</v>
      </c>
      <c r="Z294" s="108">
        <f t="shared" si="361"/>
        <v>39946</v>
      </c>
      <c r="AA294" s="108">
        <f t="shared" si="361"/>
        <v>0</v>
      </c>
      <c r="AB294" s="108">
        <f t="shared" si="361"/>
        <v>0</v>
      </c>
      <c r="AC294" s="108">
        <f t="shared" si="361"/>
        <v>40958</v>
      </c>
      <c r="AD294" s="108">
        <f t="shared" si="361"/>
        <v>39946</v>
      </c>
      <c r="AE294" s="108">
        <f t="shared" si="361"/>
        <v>0</v>
      </c>
      <c r="AF294" s="108"/>
      <c r="AG294" s="108">
        <f t="shared" si="361"/>
        <v>0</v>
      </c>
      <c r="AH294" s="108">
        <f t="shared" si="361"/>
        <v>40958</v>
      </c>
      <c r="AI294" s="108"/>
      <c r="AJ294" s="108">
        <f t="shared" si="361"/>
        <v>39946</v>
      </c>
      <c r="AK294" s="108">
        <f t="shared" si="361"/>
        <v>0</v>
      </c>
      <c r="AL294" s="108">
        <f t="shared" si="361"/>
        <v>0</v>
      </c>
      <c r="AM294" s="108">
        <f t="shared" si="361"/>
        <v>40958</v>
      </c>
      <c r="AN294" s="108">
        <f t="shared" si="361"/>
        <v>0</v>
      </c>
      <c r="AO294" s="108">
        <f t="shared" si="361"/>
        <v>39946</v>
      </c>
      <c r="AP294" s="108">
        <f t="shared" si="361"/>
        <v>-39946</v>
      </c>
      <c r="AQ294" s="108">
        <f t="shared" si="361"/>
        <v>0</v>
      </c>
      <c r="AR294" s="108">
        <f t="shared" si="361"/>
        <v>0</v>
      </c>
      <c r="AS294" s="108">
        <f t="shared" si="361"/>
        <v>0</v>
      </c>
      <c r="AT294" s="108">
        <f t="shared" si="361"/>
        <v>0</v>
      </c>
      <c r="AU294" s="96"/>
      <c r="AV294" s="96"/>
      <c r="AW294" s="96"/>
      <c r="AX294" s="108">
        <f>AX295</f>
        <v>0</v>
      </c>
      <c r="AY294" s="108">
        <f>AY295</f>
        <v>0</v>
      </c>
      <c r="AZ294" s="97"/>
      <c r="BA294" s="97"/>
      <c r="BB294" s="108">
        <f>BB295</f>
        <v>0</v>
      </c>
      <c r="BC294" s="108">
        <f>BC295</f>
        <v>0</v>
      </c>
      <c r="BD294" s="114"/>
      <c r="BE294" s="115"/>
      <c r="BF294" s="125"/>
      <c r="BG294" s="125"/>
      <c r="BH294" s="114"/>
      <c r="BI294" s="115"/>
      <c r="BJ294" s="125"/>
      <c r="BK294" s="125"/>
      <c r="BL294" s="114"/>
      <c r="BM294" s="115"/>
      <c r="BN294" s="125"/>
      <c r="BO294" s="125"/>
      <c r="BP294" s="116"/>
      <c r="BQ294" s="116"/>
      <c r="BR294" s="116"/>
      <c r="BS294" s="116"/>
      <c r="BT294" s="116"/>
      <c r="BU294" s="116"/>
      <c r="BV294" s="116"/>
      <c r="BW294" s="116"/>
      <c r="BX294" s="116"/>
      <c r="BY294" s="116"/>
    </row>
    <row r="295" spans="1:77" ht="33" hidden="1">
      <c r="A295" s="104"/>
      <c r="B295" s="105" t="s">
        <v>35</v>
      </c>
      <c r="C295" s="106" t="s">
        <v>51</v>
      </c>
      <c r="D295" s="106" t="s">
        <v>1</v>
      </c>
      <c r="E295" s="111" t="s">
        <v>143</v>
      </c>
      <c r="F295" s="106" t="s">
        <v>36</v>
      </c>
      <c r="G295" s="108">
        <f>H295+I295</f>
        <v>42420</v>
      </c>
      <c r="H295" s="108">
        <v>42420</v>
      </c>
      <c r="I295" s="108"/>
      <c r="J295" s="112">
        <f>K295-G295</f>
        <v>8013</v>
      </c>
      <c r="K295" s="112">
        <v>50433</v>
      </c>
      <c r="L295" s="112"/>
      <c r="M295" s="112"/>
      <c r="N295" s="108">
        <v>54197</v>
      </c>
      <c r="O295" s="109"/>
      <c r="P295" s="112"/>
      <c r="Q295" s="112">
        <f>P295+N295</f>
        <v>54197</v>
      </c>
      <c r="R295" s="112">
        <f>O295</f>
        <v>0</v>
      </c>
      <c r="S295" s="112">
        <f>T295-Q295</f>
        <v>-13239</v>
      </c>
      <c r="T295" s="112">
        <v>40958</v>
      </c>
      <c r="U295" s="112">
        <f>R295</f>
        <v>0</v>
      </c>
      <c r="V295" s="112">
        <v>39946</v>
      </c>
      <c r="W295" s="112"/>
      <c r="X295" s="112"/>
      <c r="Y295" s="112">
        <f>W295+T295</f>
        <v>40958</v>
      </c>
      <c r="Z295" s="112">
        <f>X295+V295</f>
        <v>39946</v>
      </c>
      <c r="AA295" s="112"/>
      <c r="AB295" s="112"/>
      <c r="AC295" s="112">
        <f>AA295+Y295</f>
        <v>40958</v>
      </c>
      <c r="AD295" s="112">
        <f>AB295+Z295</f>
        <v>39946</v>
      </c>
      <c r="AE295" s="112"/>
      <c r="AF295" s="112"/>
      <c r="AG295" s="112"/>
      <c r="AH295" s="112">
        <f>AE295+AC295</f>
        <v>40958</v>
      </c>
      <c r="AI295" s="112"/>
      <c r="AJ295" s="112">
        <f>AG295+AD295</f>
        <v>39946</v>
      </c>
      <c r="AK295" s="113"/>
      <c r="AL295" s="113"/>
      <c r="AM295" s="112">
        <f>AK295+AH295</f>
        <v>40958</v>
      </c>
      <c r="AN295" s="112">
        <f>AI295</f>
        <v>0</v>
      </c>
      <c r="AO295" s="112">
        <f>AJ295</f>
        <v>39946</v>
      </c>
      <c r="AP295" s="112">
        <f>AR295-AO295</f>
        <v>-39946</v>
      </c>
      <c r="AQ295" s="112"/>
      <c r="AR295" s="112"/>
      <c r="AS295" s="112"/>
      <c r="AT295" s="112"/>
      <c r="AU295" s="96"/>
      <c r="AV295" s="96"/>
      <c r="AW295" s="96"/>
      <c r="AX295" s="112"/>
      <c r="AY295" s="112"/>
      <c r="AZ295" s="97"/>
      <c r="BA295" s="97"/>
      <c r="BB295" s="112"/>
      <c r="BC295" s="112"/>
      <c r="BD295" s="114"/>
      <c r="BE295" s="115"/>
      <c r="BF295" s="125"/>
      <c r="BG295" s="125"/>
      <c r="BH295" s="114"/>
      <c r="BI295" s="115"/>
      <c r="BJ295" s="125"/>
      <c r="BK295" s="125"/>
      <c r="BL295" s="114"/>
      <c r="BM295" s="115"/>
      <c r="BN295" s="125"/>
      <c r="BO295" s="125"/>
      <c r="BP295" s="116"/>
      <c r="BQ295" s="116"/>
      <c r="BR295" s="116"/>
      <c r="BS295" s="116"/>
      <c r="BT295" s="116"/>
      <c r="BU295" s="116"/>
      <c r="BV295" s="116"/>
      <c r="BW295" s="116"/>
      <c r="BX295" s="116"/>
      <c r="BY295" s="116"/>
    </row>
    <row r="296" spans="1:77" ht="33" hidden="1">
      <c r="A296" s="104"/>
      <c r="B296" s="105" t="s">
        <v>79</v>
      </c>
      <c r="C296" s="106" t="s">
        <v>51</v>
      </c>
      <c r="D296" s="106" t="s">
        <v>1</v>
      </c>
      <c r="E296" s="111" t="s">
        <v>117</v>
      </c>
      <c r="F296" s="106"/>
      <c r="G296" s="108"/>
      <c r="H296" s="108"/>
      <c r="I296" s="108"/>
      <c r="J296" s="112">
        <f aca="true" t="shared" si="362" ref="J296:R296">J297</f>
        <v>13228</v>
      </c>
      <c r="K296" s="112">
        <f t="shared" si="362"/>
        <v>13228</v>
      </c>
      <c r="L296" s="112">
        <f t="shared" si="362"/>
        <v>0</v>
      </c>
      <c r="M296" s="112"/>
      <c r="N296" s="112">
        <f t="shared" si="362"/>
        <v>14355</v>
      </c>
      <c r="O296" s="112">
        <f t="shared" si="362"/>
        <v>0</v>
      </c>
      <c r="P296" s="112">
        <f t="shared" si="362"/>
        <v>0</v>
      </c>
      <c r="Q296" s="112">
        <f t="shared" si="362"/>
        <v>14355</v>
      </c>
      <c r="R296" s="112">
        <f t="shared" si="362"/>
        <v>0</v>
      </c>
      <c r="S296" s="112">
        <f aca="true" t="shared" si="363" ref="S296:AJ296">S297</f>
        <v>-14355</v>
      </c>
      <c r="T296" s="112">
        <f t="shared" si="363"/>
        <v>0</v>
      </c>
      <c r="U296" s="112">
        <f t="shared" si="363"/>
        <v>0</v>
      </c>
      <c r="V296" s="112">
        <f t="shared" si="363"/>
        <v>0</v>
      </c>
      <c r="W296" s="112">
        <f t="shared" si="363"/>
        <v>0</v>
      </c>
      <c r="X296" s="112">
        <f t="shared" si="363"/>
        <v>0</v>
      </c>
      <c r="Y296" s="112">
        <f t="shared" si="363"/>
        <v>0</v>
      </c>
      <c r="Z296" s="112">
        <f t="shared" si="363"/>
        <v>0</v>
      </c>
      <c r="AA296" s="112">
        <f t="shared" si="363"/>
        <v>0</v>
      </c>
      <c r="AB296" s="112">
        <f t="shared" si="363"/>
        <v>0</v>
      </c>
      <c r="AC296" s="112">
        <f t="shared" si="363"/>
        <v>0</v>
      </c>
      <c r="AD296" s="112">
        <f t="shared" si="363"/>
        <v>0</v>
      </c>
      <c r="AE296" s="112">
        <f t="shared" si="363"/>
        <v>0</v>
      </c>
      <c r="AF296" s="112"/>
      <c r="AG296" s="112">
        <f t="shared" si="363"/>
        <v>0</v>
      </c>
      <c r="AH296" s="112">
        <f t="shared" si="363"/>
        <v>0</v>
      </c>
      <c r="AI296" s="112"/>
      <c r="AJ296" s="112">
        <f t="shared" si="363"/>
        <v>0</v>
      </c>
      <c r="AK296" s="113"/>
      <c r="AL296" s="113"/>
      <c r="AM296" s="113"/>
      <c r="AN296" s="113"/>
      <c r="AO296" s="113"/>
      <c r="AP296" s="128"/>
      <c r="AQ296" s="128"/>
      <c r="AR296" s="128"/>
      <c r="AS296" s="128"/>
      <c r="AT296" s="128"/>
      <c r="AU296" s="96"/>
      <c r="AV296" s="96"/>
      <c r="AW296" s="96"/>
      <c r="AX296" s="128"/>
      <c r="AY296" s="128"/>
      <c r="AZ296" s="97"/>
      <c r="BA296" s="97"/>
      <c r="BB296" s="128"/>
      <c r="BC296" s="128"/>
      <c r="BD296" s="114"/>
      <c r="BE296" s="115"/>
      <c r="BF296" s="125"/>
      <c r="BG296" s="125"/>
      <c r="BH296" s="114"/>
      <c r="BI296" s="115"/>
      <c r="BJ296" s="125"/>
      <c r="BK296" s="125"/>
      <c r="BL296" s="114"/>
      <c r="BM296" s="115"/>
      <c r="BN296" s="125"/>
      <c r="BO296" s="125"/>
      <c r="BP296" s="116"/>
      <c r="BQ296" s="116"/>
      <c r="BR296" s="116"/>
      <c r="BS296" s="116"/>
      <c r="BT296" s="116"/>
      <c r="BU296" s="116"/>
      <c r="BV296" s="116"/>
      <c r="BW296" s="116"/>
      <c r="BX296" s="116"/>
      <c r="BY296" s="116"/>
    </row>
    <row r="297" spans="1:77" ht="66" hidden="1">
      <c r="A297" s="104"/>
      <c r="B297" s="105" t="s">
        <v>38</v>
      </c>
      <c r="C297" s="106" t="s">
        <v>51</v>
      </c>
      <c r="D297" s="106" t="s">
        <v>1</v>
      </c>
      <c r="E297" s="111" t="s">
        <v>117</v>
      </c>
      <c r="F297" s="106" t="s">
        <v>39</v>
      </c>
      <c r="G297" s="108"/>
      <c r="H297" s="108"/>
      <c r="I297" s="108"/>
      <c r="J297" s="112">
        <f>K297-G297</f>
        <v>13228</v>
      </c>
      <c r="K297" s="112">
        <v>13228</v>
      </c>
      <c r="L297" s="112"/>
      <c r="M297" s="112"/>
      <c r="N297" s="108">
        <v>14355</v>
      </c>
      <c r="O297" s="109"/>
      <c r="P297" s="112"/>
      <c r="Q297" s="112">
        <f>P297+N297</f>
        <v>14355</v>
      </c>
      <c r="R297" s="112">
        <f>O297</f>
        <v>0</v>
      </c>
      <c r="S297" s="112">
        <f>T297-Q297</f>
        <v>-14355</v>
      </c>
      <c r="T297" s="112"/>
      <c r="U297" s="112">
        <f>R297</f>
        <v>0</v>
      </c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3"/>
      <c r="AL297" s="113"/>
      <c r="AM297" s="113"/>
      <c r="AN297" s="113"/>
      <c r="AO297" s="113"/>
      <c r="AP297" s="128"/>
      <c r="AQ297" s="128"/>
      <c r="AR297" s="128"/>
      <c r="AS297" s="128"/>
      <c r="AT297" s="128"/>
      <c r="AU297" s="96"/>
      <c r="AV297" s="96"/>
      <c r="AW297" s="96"/>
      <c r="AX297" s="128"/>
      <c r="AY297" s="128"/>
      <c r="AZ297" s="97"/>
      <c r="BA297" s="97"/>
      <c r="BB297" s="128"/>
      <c r="BC297" s="128"/>
      <c r="BD297" s="114"/>
      <c r="BE297" s="115"/>
      <c r="BF297" s="125"/>
      <c r="BG297" s="125"/>
      <c r="BH297" s="114"/>
      <c r="BI297" s="115"/>
      <c r="BJ297" s="125"/>
      <c r="BK297" s="125"/>
      <c r="BL297" s="114"/>
      <c r="BM297" s="115"/>
      <c r="BN297" s="125"/>
      <c r="BO297" s="125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</row>
    <row r="298" spans="1:77" s="2" customFormat="1" ht="37.5" hidden="1">
      <c r="A298" s="118"/>
      <c r="B298" s="99" t="s">
        <v>75</v>
      </c>
      <c r="C298" s="100" t="s">
        <v>1</v>
      </c>
      <c r="D298" s="100" t="s">
        <v>30</v>
      </c>
      <c r="E298" s="101"/>
      <c r="F298" s="175"/>
      <c r="G298" s="102">
        <f aca="true" t="shared" si="364" ref="G298:W299">G299</f>
        <v>1432</v>
      </c>
      <c r="H298" s="102">
        <f t="shared" si="364"/>
        <v>1432</v>
      </c>
      <c r="I298" s="102">
        <f t="shared" si="364"/>
        <v>0</v>
      </c>
      <c r="J298" s="102">
        <f t="shared" si="364"/>
        <v>0</v>
      </c>
      <c r="K298" s="102">
        <f t="shared" si="364"/>
        <v>1432</v>
      </c>
      <c r="L298" s="102">
        <f t="shared" si="364"/>
        <v>0</v>
      </c>
      <c r="M298" s="102"/>
      <c r="N298" s="102">
        <f t="shared" si="364"/>
        <v>1530</v>
      </c>
      <c r="O298" s="102">
        <f t="shared" si="364"/>
        <v>0</v>
      </c>
      <c r="P298" s="102">
        <f t="shared" si="364"/>
        <v>0</v>
      </c>
      <c r="Q298" s="102">
        <f t="shared" si="364"/>
        <v>1530</v>
      </c>
      <c r="R298" s="102">
        <f t="shared" si="364"/>
        <v>0</v>
      </c>
      <c r="S298" s="102">
        <f t="shared" si="364"/>
        <v>-155</v>
      </c>
      <c r="T298" s="102">
        <f t="shared" si="364"/>
        <v>1375</v>
      </c>
      <c r="U298" s="102">
        <f t="shared" si="364"/>
        <v>0</v>
      </c>
      <c r="V298" s="102">
        <f t="shared" si="364"/>
        <v>1190</v>
      </c>
      <c r="W298" s="102">
        <f t="shared" si="364"/>
        <v>0</v>
      </c>
      <c r="X298" s="102">
        <f aca="true" t="shared" si="365" ref="X298:AT298">X299</f>
        <v>0</v>
      </c>
      <c r="Y298" s="102">
        <f t="shared" si="365"/>
        <v>1375</v>
      </c>
      <c r="Z298" s="102">
        <f t="shared" si="365"/>
        <v>1190</v>
      </c>
      <c r="AA298" s="102">
        <f t="shared" si="365"/>
        <v>0</v>
      </c>
      <c r="AB298" s="102">
        <f t="shared" si="365"/>
        <v>0</v>
      </c>
      <c r="AC298" s="102">
        <f t="shared" si="365"/>
        <v>1375</v>
      </c>
      <c r="AD298" s="102">
        <f t="shared" si="365"/>
        <v>1190</v>
      </c>
      <c r="AE298" s="102">
        <f t="shared" si="365"/>
        <v>0</v>
      </c>
      <c r="AF298" s="102"/>
      <c r="AG298" s="102">
        <f t="shared" si="365"/>
        <v>0</v>
      </c>
      <c r="AH298" s="102">
        <f t="shared" si="365"/>
        <v>1375</v>
      </c>
      <c r="AI298" s="102"/>
      <c r="AJ298" s="102">
        <f t="shared" si="365"/>
        <v>1190</v>
      </c>
      <c r="AK298" s="102">
        <f t="shared" si="365"/>
        <v>0</v>
      </c>
      <c r="AL298" s="102">
        <f t="shared" si="365"/>
        <v>0</v>
      </c>
      <c r="AM298" s="102">
        <f t="shared" si="365"/>
        <v>1375</v>
      </c>
      <c r="AN298" s="102">
        <f t="shared" si="365"/>
        <v>0</v>
      </c>
      <c r="AO298" s="102">
        <f t="shared" si="365"/>
        <v>1190</v>
      </c>
      <c r="AP298" s="102">
        <f t="shared" si="365"/>
        <v>-1190</v>
      </c>
      <c r="AQ298" s="102">
        <f t="shared" si="365"/>
        <v>0</v>
      </c>
      <c r="AR298" s="102">
        <f t="shared" si="365"/>
        <v>0</v>
      </c>
      <c r="AS298" s="102">
        <f t="shared" si="365"/>
        <v>0</v>
      </c>
      <c r="AT298" s="102">
        <f t="shared" si="365"/>
        <v>0</v>
      </c>
      <c r="AU298" s="96"/>
      <c r="AV298" s="96"/>
      <c r="AW298" s="96"/>
      <c r="AX298" s="102">
        <f>AX299</f>
        <v>0</v>
      </c>
      <c r="AY298" s="102">
        <f>AY299</f>
        <v>0</v>
      </c>
      <c r="AZ298" s="97"/>
      <c r="BA298" s="97"/>
      <c r="BB298" s="102">
        <f>BB299</f>
        <v>0</v>
      </c>
      <c r="BC298" s="102">
        <f>BC299</f>
        <v>0</v>
      </c>
      <c r="BD298" s="138"/>
      <c r="BE298" s="139"/>
      <c r="BF298" s="151"/>
      <c r="BG298" s="151"/>
      <c r="BH298" s="138"/>
      <c r="BI298" s="139"/>
      <c r="BJ298" s="151"/>
      <c r="BK298" s="151"/>
      <c r="BL298" s="138"/>
      <c r="BM298" s="139"/>
      <c r="BN298" s="151"/>
      <c r="BO298" s="151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</row>
    <row r="299" spans="1:77" s="7" customFormat="1" ht="33" hidden="1">
      <c r="A299" s="104"/>
      <c r="B299" s="105" t="s">
        <v>79</v>
      </c>
      <c r="C299" s="106" t="s">
        <v>1</v>
      </c>
      <c r="D299" s="106" t="s">
        <v>30</v>
      </c>
      <c r="E299" s="111" t="s">
        <v>117</v>
      </c>
      <c r="F299" s="106"/>
      <c r="G299" s="108">
        <f t="shared" si="364"/>
        <v>1432</v>
      </c>
      <c r="H299" s="108">
        <f t="shared" si="364"/>
        <v>1432</v>
      </c>
      <c r="I299" s="108">
        <f t="shared" si="364"/>
        <v>0</v>
      </c>
      <c r="J299" s="108">
        <f t="shared" si="364"/>
        <v>0</v>
      </c>
      <c r="K299" s="108">
        <f t="shared" si="364"/>
        <v>1432</v>
      </c>
      <c r="L299" s="108">
        <f t="shared" si="364"/>
        <v>0</v>
      </c>
      <c r="M299" s="108"/>
      <c r="N299" s="108">
        <f t="shared" si="364"/>
        <v>1530</v>
      </c>
      <c r="O299" s="108">
        <f t="shared" si="364"/>
        <v>0</v>
      </c>
      <c r="P299" s="108">
        <f t="shared" si="364"/>
        <v>0</v>
      </c>
      <c r="Q299" s="108">
        <f t="shared" si="364"/>
        <v>1530</v>
      </c>
      <c r="R299" s="108">
        <f t="shared" si="364"/>
        <v>0</v>
      </c>
      <c r="S299" s="108">
        <f aca="true" t="shared" si="366" ref="S299:Z299">S300+S301</f>
        <v>-155</v>
      </c>
      <c r="T299" s="108">
        <f t="shared" si="366"/>
        <v>1375</v>
      </c>
      <c r="U299" s="108">
        <f t="shared" si="366"/>
        <v>0</v>
      </c>
      <c r="V299" s="108">
        <f t="shared" si="366"/>
        <v>1190</v>
      </c>
      <c r="W299" s="108">
        <f t="shared" si="366"/>
        <v>0</v>
      </c>
      <c r="X299" s="108">
        <f t="shared" si="366"/>
        <v>0</v>
      </c>
      <c r="Y299" s="108">
        <f t="shared" si="366"/>
        <v>1375</v>
      </c>
      <c r="Z299" s="108">
        <f t="shared" si="366"/>
        <v>1190</v>
      </c>
      <c r="AA299" s="108">
        <f aca="true" t="shared" si="367" ref="AA299:AJ299">AA300+AA301</f>
        <v>0</v>
      </c>
      <c r="AB299" s="108">
        <f t="shared" si="367"/>
        <v>0</v>
      </c>
      <c r="AC299" s="108">
        <f t="shared" si="367"/>
        <v>1375</v>
      </c>
      <c r="AD299" s="108">
        <f t="shared" si="367"/>
        <v>1190</v>
      </c>
      <c r="AE299" s="108">
        <f t="shared" si="367"/>
        <v>0</v>
      </c>
      <c r="AF299" s="108"/>
      <c r="AG299" s="108">
        <f t="shared" si="367"/>
        <v>0</v>
      </c>
      <c r="AH299" s="108">
        <f t="shared" si="367"/>
        <v>1375</v>
      </c>
      <c r="AI299" s="108"/>
      <c r="AJ299" s="108">
        <f t="shared" si="367"/>
        <v>1190</v>
      </c>
      <c r="AK299" s="108">
        <f aca="true" t="shared" si="368" ref="AK299:AT299">AK300+AK301</f>
        <v>0</v>
      </c>
      <c r="AL299" s="108">
        <f t="shared" si="368"/>
        <v>0</v>
      </c>
      <c r="AM299" s="108">
        <f t="shared" si="368"/>
        <v>1375</v>
      </c>
      <c r="AN299" s="108">
        <f t="shared" si="368"/>
        <v>0</v>
      </c>
      <c r="AO299" s="108">
        <f t="shared" si="368"/>
        <v>1190</v>
      </c>
      <c r="AP299" s="108">
        <f t="shared" si="368"/>
        <v>-1190</v>
      </c>
      <c r="AQ299" s="108">
        <f t="shared" si="368"/>
        <v>0</v>
      </c>
      <c r="AR299" s="108">
        <f t="shared" si="368"/>
        <v>0</v>
      </c>
      <c r="AS299" s="108">
        <f t="shared" si="368"/>
        <v>0</v>
      </c>
      <c r="AT299" s="108">
        <f t="shared" si="368"/>
        <v>0</v>
      </c>
      <c r="AU299" s="96"/>
      <c r="AV299" s="96"/>
      <c r="AW299" s="96"/>
      <c r="AX299" s="108">
        <f>AX300+AX301</f>
        <v>0</v>
      </c>
      <c r="AY299" s="108">
        <f>AY300+AY301</f>
        <v>0</v>
      </c>
      <c r="AZ299" s="97"/>
      <c r="BA299" s="97"/>
      <c r="BB299" s="108">
        <f>BB300+BB301</f>
        <v>0</v>
      </c>
      <c r="BC299" s="108">
        <f>BC300+BC301</f>
        <v>0</v>
      </c>
      <c r="BD299" s="181"/>
      <c r="BE299" s="182"/>
      <c r="BF299" s="183"/>
      <c r="BG299" s="183"/>
      <c r="BH299" s="181"/>
      <c r="BI299" s="182"/>
      <c r="BJ299" s="183"/>
      <c r="BK299" s="183"/>
      <c r="BL299" s="181"/>
      <c r="BM299" s="182"/>
      <c r="BN299" s="183"/>
      <c r="BO299" s="183"/>
      <c r="BP299" s="184"/>
      <c r="BQ299" s="184"/>
      <c r="BR299" s="184"/>
      <c r="BS299" s="184"/>
      <c r="BT299" s="184"/>
      <c r="BU299" s="184"/>
      <c r="BV299" s="184"/>
      <c r="BW299" s="184"/>
      <c r="BX299" s="184"/>
      <c r="BY299" s="184"/>
    </row>
    <row r="300" spans="1:77" s="7" customFormat="1" ht="66" hidden="1">
      <c r="A300" s="104"/>
      <c r="B300" s="105" t="s">
        <v>38</v>
      </c>
      <c r="C300" s="106" t="s">
        <v>1</v>
      </c>
      <c r="D300" s="106" t="s">
        <v>30</v>
      </c>
      <c r="E300" s="111" t="s">
        <v>117</v>
      </c>
      <c r="F300" s="106" t="s">
        <v>39</v>
      </c>
      <c r="G300" s="108">
        <f>H300+I300</f>
        <v>1432</v>
      </c>
      <c r="H300" s="108">
        <v>1432</v>
      </c>
      <c r="I300" s="108"/>
      <c r="J300" s="112">
        <f>K300-G300</f>
        <v>0</v>
      </c>
      <c r="K300" s="112">
        <v>1432</v>
      </c>
      <c r="L300" s="112"/>
      <c r="M300" s="112"/>
      <c r="N300" s="108">
        <v>1530</v>
      </c>
      <c r="O300" s="109"/>
      <c r="P300" s="112"/>
      <c r="Q300" s="112">
        <f>P300+N300</f>
        <v>1530</v>
      </c>
      <c r="R300" s="112">
        <f>O300</f>
        <v>0</v>
      </c>
      <c r="S300" s="112">
        <f>T300-Q300</f>
        <v>-1530</v>
      </c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3"/>
      <c r="AL300" s="113"/>
      <c r="AM300" s="126"/>
      <c r="AN300" s="126"/>
      <c r="AO300" s="126"/>
      <c r="AP300" s="112"/>
      <c r="AQ300" s="112"/>
      <c r="AR300" s="112"/>
      <c r="AS300" s="112"/>
      <c r="AT300" s="112"/>
      <c r="AU300" s="96"/>
      <c r="AV300" s="96"/>
      <c r="AW300" s="96"/>
      <c r="AX300" s="112"/>
      <c r="AY300" s="112"/>
      <c r="AZ300" s="97"/>
      <c r="BA300" s="97"/>
      <c r="BB300" s="112"/>
      <c r="BC300" s="112"/>
      <c r="BD300" s="181"/>
      <c r="BE300" s="182"/>
      <c r="BF300" s="183"/>
      <c r="BG300" s="183"/>
      <c r="BH300" s="181"/>
      <c r="BI300" s="182"/>
      <c r="BJ300" s="183"/>
      <c r="BK300" s="183"/>
      <c r="BL300" s="181"/>
      <c r="BM300" s="182"/>
      <c r="BN300" s="183"/>
      <c r="BO300" s="183"/>
      <c r="BP300" s="184"/>
      <c r="BQ300" s="184"/>
      <c r="BR300" s="184"/>
      <c r="BS300" s="184"/>
      <c r="BT300" s="184"/>
      <c r="BU300" s="184"/>
      <c r="BV300" s="184"/>
      <c r="BW300" s="184"/>
      <c r="BX300" s="184"/>
      <c r="BY300" s="184"/>
    </row>
    <row r="301" spans="1:77" ht="99" hidden="1">
      <c r="A301" s="104"/>
      <c r="B301" s="105" t="s">
        <v>275</v>
      </c>
      <c r="C301" s="106" t="s">
        <v>1</v>
      </c>
      <c r="D301" s="106" t="s">
        <v>30</v>
      </c>
      <c r="E301" s="111" t="s">
        <v>276</v>
      </c>
      <c r="F301" s="106"/>
      <c r="G301" s="108"/>
      <c r="H301" s="108"/>
      <c r="I301" s="108"/>
      <c r="J301" s="112"/>
      <c r="K301" s="112"/>
      <c r="L301" s="112"/>
      <c r="M301" s="112"/>
      <c r="N301" s="108"/>
      <c r="O301" s="109"/>
      <c r="P301" s="112"/>
      <c r="Q301" s="112"/>
      <c r="R301" s="112"/>
      <c r="S301" s="112">
        <f>S302</f>
        <v>1375</v>
      </c>
      <c r="T301" s="112">
        <f aca="true" t="shared" si="369" ref="T301:AL302">T302</f>
        <v>1375</v>
      </c>
      <c r="U301" s="112">
        <f t="shared" si="369"/>
        <v>0</v>
      </c>
      <c r="V301" s="112">
        <f t="shared" si="369"/>
        <v>1190</v>
      </c>
      <c r="W301" s="112">
        <f t="shared" si="369"/>
        <v>0</v>
      </c>
      <c r="X301" s="112">
        <f t="shared" si="369"/>
        <v>0</v>
      </c>
      <c r="Y301" s="112">
        <f t="shared" si="369"/>
        <v>1375</v>
      </c>
      <c r="Z301" s="112">
        <f t="shared" si="369"/>
        <v>1190</v>
      </c>
      <c r="AA301" s="112">
        <f t="shared" si="369"/>
        <v>0</v>
      </c>
      <c r="AB301" s="112">
        <f t="shared" si="369"/>
        <v>0</v>
      </c>
      <c r="AC301" s="112">
        <f t="shared" si="369"/>
        <v>1375</v>
      </c>
      <c r="AD301" s="112">
        <f t="shared" si="369"/>
        <v>1190</v>
      </c>
      <c r="AE301" s="112">
        <f t="shared" si="369"/>
        <v>0</v>
      </c>
      <c r="AF301" s="112"/>
      <c r="AG301" s="112">
        <f t="shared" si="369"/>
        <v>0</v>
      </c>
      <c r="AH301" s="112">
        <f t="shared" si="369"/>
        <v>1375</v>
      </c>
      <c r="AI301" s="112"/>
      <c r="AJ301" s="112">
        <f t="shared" si="369"/>
        <v>1190</v>
      </c>
      <c r="AK301" s="112">
        <f t="shared" si="369"/>
        <v>0</v>
      </c>
      <c r="AL301" s="112">
        <f t="shared" si="369"/>
        <v>0</v>
      </c>
      <c r="AM301" s="112">
        <f aca="true" t="shared" si="370" ref="AK301:AT302">AM302</f>
        <v>1375</v>
      </c>
      <c r="AN301" s="112">
        <f t="shared" si="370"/>
        <v>0</v>
      </c>
      <c r="AO301" s="112">
        <f t="shared" si="370"/>
        <v>1190</v>
      </c>
      <c r="AP301" s="112">
        <f t="shared" si="370"/>
        <v>-1190</v>
      </c>
      <c r="AQ301" s="112">
        <f t="shared" si="370"/>
        <v>0</v>
      </c>
      <c r="AR301" s="112">
        <f t="shared" si="370"/>
        <v>0</v>
      </c>
      <c r="AS301" s="112">
        <f t="shared" si="370"/>
        <v>0</v>
      </c>
      <c r="AT301" s="112">
        <f t="shared" si="370"/>
        <v>0</v>
      </c>
      <c r="AU301" s="96"/>
      <c r="AV301" s="96"/>
      <c r="AW301" s="96"/>
      <c r="AX301" s="112">
        <f>AX302</f>
        <v>0</v>
      </c>
      <c r="AY301" s="112">
        <f>AY302</f>
        <v>0</v>
      </c>
      <c r="AZ301" s="97"/>
      <c r="BA301" s="97"/>
      <c r="BB301" s="112">
        <f>BB302</f>
        <v>0</v>
      </c>
      <c r="BC301" s="112">
        <f>BC302</f>
        <v>0</v>
      </c>
      <c r="BD301" s="114"/>
      <c r="BE301" s="115"/>
      <c r="BF301" s="125"/>
      <c r="BG301" s="125"/>
      <c r="BH301" s="114"/>
      <c r="BI301" s="115"/>
      <c r="BJ301" s="125"/>
      <c r="BK301" s="125"/>
      <c r="BL301" s="114"/>
      <c r="BM301" s="115"/>
      <c r="BN301" s="125"/>
      <c r="BO301" s="125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</row>
    <row r="302" spans="1:77" ht="66" hidden="1">
      <c r="A302" s="104"/>
      <c r="B302" s="141" t="s">
        <v>292</v>
      </c>
      <c r="C302" s="106" t="s">
        <v>1</v>
      </c>
      <c r="D302" s="106" t="s">
        <v>30</v>
      </c>
      <c r="E302" s="111" t="s">
        <v>277</v>
      </c>
      <c r="F302" s="106"/>
      <c r="G302" s="108"/>
      <c r="H302" s="108"/>
      <c r="I302" s="108"/>
      <c r="J302" s="112"/>
      <c r="K302" s="112"/>
      <c r="L302" s="112"/>
      <c r="M302" s="112"/>
      <c r="N302" s="108"/>
      <c r="O302" s="109"/>
      <c r="P302" s="112"/>
      <c r="Q302" s="112"/>
      <c r="R302" s="112"/>
      <c r="S302" s="112">
        <f>S303</f>
        <v>1375</v>
      </c>
      <c r="T302" s="112">
        <f t="shared" si="369"/>
        <v>1375</v>
      </c>
      <c r="U302" s="112">
        <f t="shared" si="369"/>
        <v>0</v>
      </c>
      <c r="V302" s="112">
        <f t="shared" si="369"/>
        <v>1190</v>
      </c>
      <c r="W302" s="112">
        <f t="shared" si="369"/>
        <v>0</v>
      </c>
      <c r="X302" s="112">
        <f t="shared" si="369"/>
        <v>0</v>
      </c>
      <c r="Y302" s="112">
        <f t="shared" si="369"/>
        <v>1375</v>
      </c>
      <c r="Z302" s="112">
        <f t="shared" si="369"/>
        <v>1190</v>
      </c>
      <c r="AA302" s="112">
        <f t="shared" si="369"/>
        <v>0</v>
      </c>
      <c r="AB302" s="112">
        <f t="shared" si="369"/>
        <v>0</v>
      </c>
      <c r="AC302" s="112">
        <f t="shared" si="369"/>
        <v>1375</v>
      </c>
      <c r="AD302" s="112">
        <f t="shared" si="369"/>
        <v>1190</v>
      </c>
      <c r="AE302" s="112">
        <f t="shared" si="369"/>
        <v>0</v>
      </c>
      <c r="AF302" s="112"/>
      <c r="AG302" s="112">
        <f t="shared" si="369"/>
        <v>0</v>
      </c>
      <c r="AH302" s="112">
        <f t="shared" si="369"/>
        <v>1375</v>
      </c>
      <c r="AI302" s="112"/>
      <c r="AJ302" s="112">
        <f t="shared" si="369"/>
        <v>1190</v>
      </c>
      <c r="AK302" s="112">
        <f t="shared" si="370"/>
        <v>0</v>
      </c>
      <c r="AL302" s="112">
        <f t="shared" si="370"/>
        <v>0</v>
      </c>
      <c r="AM302" s="112">
        <f t="shared" si="370"/>
        <v>1375</v>
      </c>
      <c r="AN302" s="112">
        <f t="shared" si="370"/>
        <v>0</v>
      </c>
      <c r="AO302" s="112">
        <f t="shared" si="370"/>
        <v>1190</v>
      </c>
      <c r="AP302" s="112">
        <f t="shared" si="370"/>
        <v>-1190</v>
      </c>
      <c r="AQ302" s="112">
        <f t="shared" si="370"/>
        <v>0</v>
      </c>
      <c r="AR302" s="112">
        <f t="shared" si="370"/>
        <v>0</v>
      </c>
      <c r="AS302" s="112">
        <f t="shared" si="370"/>
        <v>0</v>
      </c>
      <c r="AT302" s="112">
        <f t="shared" si="370"/>
        <v>0</v>
      </c>
      <c r="AU302" s="96"/>
      <c r="AV302" s="96"/>
      <c r="AW302" s="96"/>
      <c r="AX302" s="112">
        <f>AX303</f>
        <v>0</v>
      </c>
      <c r="AY302" s="112">
        <f>AY303</f>
        <v>0</v>
      </c>
      <c r="AZ302" s="97"/>
      <c r="BA302" s="97"/>
      <c r="BB302" s="112">
        <f>BB303</f>
        <v>0</v>
      </c>
      <c r="BC302" s="112">
        <f>BC303</f>
        <v>0</v>
      </c>
      <c r="BD302" s="114"/>
      <c r="BE302" s="115"/>
      <c r="BF302" s="125"/>
      <c r="BG302" s="125"/>
      <c r="BH302" s="114"/>
      <c r="BI302" s="115"/>
      <c r="BJ302" s="125"/>
      <c r="BK302" s="125"/>
      <c r="BL302" s="114"/>
      <c r="BM302" s="115"/>
      <c r="BN302" s="125"/>
      <c r="BO302" s="125"/>
      <c r="BP302" s="116"/>
      <c r="BQ302" s="116"/>
      <c r="BR302" s="116"/>
      <c r="BS302" s="116"/>
      <c r="BT302" s="116"/>
      <c r="BU302" s="116"/>
      <c r="BV302" s="116"/>
      <c r="BW302" s="116"/>
      <c r="BX302" s="116"/>
      <c r="BY302" s="116"/>
    </row>
    <row r="303" spans="1:77" ht="66" hidden="1">
      <c r="A303" s="104"/>
      <c r="B303" s="105" t="s">
        <v>38</v>
      </c>
      <c r="C303" s="106" t="s">
        <v>1</v>
      </c>
      <c r="D303" s="106" t="s">
        <v>30</v>
      </c>
      <c r="E303" s="111" t="s">
        <v>277</v>
      </c>
      <c r="F303" s="106" t="s">
        <v>39</v>
      </c>
      <c r="G303" s="108"/>
      <c r="H303" s="108"/>
      <c r="I303" s="108"/>
      <c r="J303" s="112"/>
      <c r="K303" s="112"/>
      <c r="L303" s="112"/>
      <c r="M303" s="112"/>
      <c r="N303" s="108"/>
      <c r="O303" s="109"/>
      <c r="P303" s="112"/>
      <c r="Q303" s="112"/>
      <c r="R303" s="112"/>
      <c r="S303" s="112">
        <f>T303-Q303</f>
        <v>1375</v>
      </c>
      <c r="T303" s="112">
        <v>1375</v>
      </c>
      <c r="U303" s="112"/>
      <c r="V303" s="112">
        <v>1190</v>
      </c>
      <c r="W303" s="112"/>
      <c r="X303" s="112"/>
      <c r="Y303" s="112">
        <f>W303+T303</f>
        <v>1375</v>
      </c>
      <c r="Z303" s="112">
        <f>X303+V303</f>
        <v>1190</v>
      </c>
      <c r="AA303" s="112"/>
      <c r="AB303" s="112"/>
      <c r="AC303" s="112">
        <f>AA303+Y303</f>
        <v>1375</v>
      </c>
      <c r="AD303" s="112">
        <f>AB303+Z303</f>
        <v>1190</v>
      </c>
      <c r="AE303" s="112"/>
      <c r="AF303" s="112"/>
      <c r="AG303" s="112"/>
      <c r="AH303" s="112">
        <f>AE303+AC303</f>
        <v>1375</v>
      </c>
      <c r="AI303" s="112"/>
      <c r="AJ303" s="112">
        <f>AG303+AD303</f>
        <v>1190</v>
      </c>
      <c r="AK303" s="113"/>
      <c r="AL303" s="113"/>
      <c r="AM303" s="112">
        <f>AK303+AH303</f>
        <v>1375</v>
      </c>
      <c r="AN303" s="112">
        <f>AI303</f>
        <v>0</v>
      </c>
      <c r="AO303" s="112">
        <f>AJ303</f>
        <v>1190</v>
      </c>
      <c r="AP303" s="112">
        <f>AR303-AO303</f>
        <v>-1190</v>
      </c>
      <c r="AQ303" s="112"/>
      <c r="AR303" s="112"/>
      <c r="AS303" s="112"/>
      <c r="AT303" s="112"/>
      <c r="AU303" s="96"/>
      <c r="AV303" s="96"/>
      <c r="AW303" s="96"/>
      <c r="AX303" s="112"/>
      <c r="AY303" s="112"/>
      <c r="AZ303" s="97"/>
      <c r="BA303" s="97"/>
      <c r="BB303" s="112"/>
      <c r="BC303" s="112"/>
      <c r="BD303" s="114"/>
      <c r="BE303" s="115"/>
      <c r="BF303" s="125"/>
      <c r="BG303" s="125"/>
      <c r="BH303" s="114"/>
      <c r="BI303" s="115"/>
      <c r="BJ303" s="125"/>
      <c r="BK303" s="125"/>
      <c r="BL303" s="114"/>
      <c r="BM303" s="115"/>
      <c r="BN303" s="125"/>
      <c r="BO303" s="125"/>
      <c r="BP303" s="116"/>
      <c r="BQ303" s="116"/>
      <c r="BR303" s="116"/>
      <c r="BS303" s="116"/>
      <c r="BT303" s="116"/>
      <c r="BU303" s="116"/>
      <c r="BV303" s="116"/>
      <c r="BW303" s="116"/>
      <c r="BX303" s="116"/>
      <c r="BY303" s="116"/>
    </row>
    <row r="304" spans="1:77" ht="33">
      <c r="A304" s="104"/>
      <c r="B304" s="105" t="s">
        <v>79</v>
      </c>
      <c r="C304" s="106" t="s">
        <v>51</v>
      </c>
      <c r="D304" s="106" t="s">
        <v>51</v>
      </c>
      <c r="E304" s="106" t="s">
        <v>117</v>
      </c>
      <c r="F304" s="106"/>
      <c r="G304" s="108"/>
      <c r="H304" s="108"/>
      <c r="I304" s="108"/>
      <c r="J304" s="112"/>
      <c r="K304" s="112"/>
      <c r="L304" s="112"/>
      <c r="M304" s="112"/>
      <c r="N304" s="108"/>
      <c r="O304" s="109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3"/>
      <c r="AL304" s="113"/>
      <c r="AM304" s="112"/>
      <c r="AN304" s="112"/>
      <c r="AO304" s="112"/>
      <c r="AP304" s="112"/>
      <c r="AQ304" s="112"/>
      <c r="AR304" s="112"/>
      <c r="AS304" s="112"/>
      <c r="AT304" s="112"/>
      <c r="AU304" s="96"/>
      <c r="AV304" s="96"/>
      <c r="AW304" s="96"/>
      <c r="AX304" s="112"/>
      <c r="AY304" s="112"/>
      <c r="AZ304" s="97">
        <f>AZ307</f>
        <v>2799</v>
      </c>
      <c r="BA304" s="97"/>
      <c r="BB304" s="97">
        <f aca="true" t="shared" si="371" ref="BB304:BR304">BB307</f>
        <v>2799</v>
      </c>
      <c r="BC304" s="97">
        <f t="shared" si="371"/>
        <v>0</v>
      </c>
      <c r="BD304" s="97">
        <f t="shared" si="371"/>
        <v>0</v>
      </c>
      <c r="BE304" s="97">
        <f t="shared" si="371"/>
        <v>0</v>
      </c>
      <c r="BF304" s="112">
        <f t="shared" si="371"/>
        <v>2799</v>
      </c>
      <c r="BG304" s="112">
        <f t="shared" si="371"/>
        <v>0</v>
      </c>
      <c r="BH304" s="97">
        <f t="shared" si="371"/>
        <v>0</v>
      </c>
      <c r="BI304" s="97">
        <f t="shared" si="371"/>
        <v>0</v>
      </c>
      <c r="BJ304" s="112">
        <f t="shared" si="371"/>
        <v>2799</v>
      </c>
      <c r="BK304" s="112">
        <f t="shared" si="371"/>
        <v>0</v>
      </c>
      <c r="BL304" s="97">
        <f t="shared" si="371"/>
        <v>0</v>
      </c>
      <c r="BM304" s="97">
        <f t="shared" si="371"/>
        <v>0</v>
      </c>
      <c r="BN304" s="112">
        <f t="shared" si="371"/>
        <v>2799</v>
      </c>
      <c r="BO304" s="112">
        <f t="shared" si="371"/>
        <v>0</v>
      </c>
      <c r="BP304" s="112">
        <f t="shared" si="371"/>
        <v>0</v>
      </c>
      <c r="BQ304" s="112">
        <f t="shared" si="371"/>
        <v>0</v>
      </c>
      <c r="BR304" s="112">
        <f t="shared" si="371"/>
        <v>2799</v>
      </c>
      <c r="BS304" s="112"/>
      <c r="BT304" s="112">
        <f>BT307</f>
        <v>0</v>
      </c>
      <c r="BU304" s="112">
        <f>BU307+BU305</f>
        <v>25293</v>
      </c>
      <c r="BV304" s="112">
        <f>BV307+BV305</f>
        <v>0</v>
      </c>
      <c r="BW304" s="112">
        <f>BW307+BW305</f>
        <v>28092</v>
      </c>
      <c r="BX304" s="112">
        <f>BX307+BX305</f>
        <v>0</v>
      </c>
      <c r="BY304" s="112">
        <f>BY307+BY305</f>
        <v>0</v>
      </c>
    </row>
    <row r="305" spans="1:79" ht="82.5">
      <c r="A305" s="104"/>
      <c r="B305" s="153" t="s">
        <v>382</v>
      </c>
      <c r="C305" s="154" t="s">
        <v>51</v>
      </c>
      <c r="D305" s="154" t="s">
        <v>51</v>
      </c>
      <c r="E305" s="154" t="s">
        <v>383</v>
      </c>
      <c r="F305" s="154"/>
      <c r="G305" s="108"/>
      <c r="H305" s="108"/>
      <c r="I305" s="108"/>
      <c r="J305" s="112"/>
      <c r="K305" s="112"/>
      <c r="L305" s="112"/>
      <c r="M305" s="112"/>
      <c r="N305" s="108"/>
      <c r="O305" s="109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3"/>
      <c r="AL305" s="113"/>
      <c r="AM305" s="112"/>
      <c r="AN305" s="112"/>
      <c r="AO305" s="112"/>
      <c r="AP305" s="112"/>
      <c r="AQ305" s="112"/>
      <c r="AR305" s="112"/>
      <c r="AS305" s="112"/>
      <c r="AT305" s="112"/>
      <c r="AU305" s="96"/>
      <c r="AV305" s="96"/>
      <c r="AW305" s="96"/>
      <c r="AX305" s="112"/>
      <c r="AY305" s="112"/>
      <c r="AZ305" s="97"/>
      <c r="BA305" s="97"/>
      <c r="BB305" s="97"/>
      <c r="BC305" s="97"/>
      <c r="BD305" s="97"/>
      <c r="BE305" s="97"/>
      <c r="BF305" s="112"/>
      <c r="BG305" s="112"/>
      <c r="BH305" s="97"/>
      <c r="BI305" s="97"/>
      <c r="BJ305" s="112"/>
      <c r="BK305" s="112"/>
      <c r="BL305" s="97"/>
      <c r="BM305" s="97"/>
      <c r="BN305" s="112"/>
      <c r="BO305" s="112"/>
      <c r="BP305" s="112"/>
      <c r="BQ305" s="112"/>
      <c r="BR305" s="112"/>
      <c r="BS305" s="112"/>
      <c r="BT305" s="112"/>
      <c r="BU305" s="112">
        <f aca="true" t="shared" si="372" ref="BU305:BZ305">BU306</f>
        <v>9531</v>
      </c>
      <c r="BV305" s="112">
        <f t="shared" si="372"/>
        <v>0</v>
      </c>
      <c r="BW305" s="112">
        <f t="shared" si="372"/>
        <v>9531</v>
      </c>
      <c r="BX305" s="112">
        <f t="shared" si="372"/>
        <v>0</v>
      </c>
      <c r="BY305" s="112">
        <f t="shared" si="372"/>
        <v>0</v>
      </c>
      <c r="BZ305" s="23">
        <f t="shared" si="372"/>
        <v>0</v>
      </c>
      <c r="CA305" s="51"/>
    </row>
    <row r="306" spans="1:77" ht="66">
      <c r="A306" s="104"/>
      <c r="B306" s="153" t="s">
        <v>38</v>
      </c>
      <c r="C306" s="154" t="s">
        <v>51</v>
      </c>
      <c r="D306" s="154" t="s">
        <v>51</v>
      </c>
      <c r="E306" s="154" t="s">
        <v>383</v>
      </c>
      <c r="F306" s="154" t="s">
        <v>39</v>
      </c>
      <c r="G306" s="108"/>
      <c r="H306" s="108"/>
      <c r="I306" s="108"/>
      <c r="J306" s="112"/>
      <c r="K306" s="112"/>
      <c r="L306" s="112"/>
      <c r="M306" s="112"/>
      <c r="N306" s="108"/>
      <c r="O306" s="109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3"/>
      <c r="AL306" s="113"/>
      <c r="AM306" s="112"/>
      <c r="AN306" s="112"/>
      <c r="AO306" s="112"/>
      <c r="AP306" s="112"/>
      <c r="AQ306" s="112"/>
      <c r="AR306" s="112"/>
      <c r="AS306" s="112"/>
      <c r="AT306" s="112"/>
      <c r="AU306" s="96"/>
      <c r="AV306" s="96"/>
      <c r="AW306" s="96"/>
      <c r="AX306" s="112"/>
      <c r="AY306" s="112"/>
      <c r="AZ306" s="97"/>
      <c r="BA306" s="97"/>
      <c r="BB306" s="97"/>
      <c r="BC306" s="97"/>
      <c r="BD306" s="97"/>
      <c r="BE306" s="97"/>
      <c r="BF306" s="112"/>
      <c r="BG306" s="112"/>
      <c r="BH306" s="97"/>
      <c r="BI306" s="97"/>
      <c r="BJ306" s="112"/>
      <c r="BK306" s="112"/>
      <c r="BL306" s="97"/>
      <c r="BM306" s="97"/>
      <c r="BN306" s="112"/>
      <c r="BO306" s="112"/>
      <c r="BP306" s="112"/>
      <c r="BQ306" s="112"/>
      <c r="BR306" s="112"/>
      <c r="BS306" s="112"/>
      <c r="BT306" s="112"/>
      <c r="BU306" s="112">
        <v>9531</v>
      </c>
      <c r="BV306" s="112"/>
      <c r="BW306" s="108">
        <f>BR306+BU306</f>
        <v>9531</v>
      </c>
      <c r="BX306" s="108"/>
      <c r="BY306" s="112"/>
    </row>
    <row r="307" spans="1:77" s="56" customFormat="1" ht="66">
      <c r="A307" s="104"/>
      <c r="B307" s="105" t="s">
        <v>370</v>
      </c>
      <c r="C307" s="106" t="s">
        <v>51</v>
      </c>
      <c r="D307" s="106" t="s">
        <v>51</v>
      </c>
      <c r="E307" s="111" t="s">
        <v>358</v>
      </c>
      <c r="F307" s="106"/>
      <c r="G307" s="108"/>
      <c r="H307" s="108"/>
      <c r="I307" s="108"/>
      <c r="J307" s="126"/>
      <c r="K307" s="126"/>
      <c r="L307" s="126"/>
      <c r="M307" s="126"/>
      <c r="N307" s="108"/>
      <c r="O307" s="112"/>
      <c r="P307" s="112"/>
      <c r="Q307" s="126"/>
      <c r="R307" s="126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45"/>
      <c r="AL307" s="145"/>
      <c r="AM307" s="145"/>
      <c r="AN307" s="145"/>
      <c r="AO307" s="145"/>
      <c r="AP307" s="185"/>
      <c r="AQ307" s="185"/>
      <c r="AR307" s="185"/>
      <c r="AS307" s="185"/>
      <c r="AT307" s="185"/>
      <c r="AU307" s="145"/>
      <c r="AV307" s="145"/>
      <c r="AW307" s="145"/>
      <c r="AX307" s="185"/>
      <c r="AY307" s="185"/>
      <c r="AZ307" s="112">
        <f aca="true" t="shared" si="373" ref="AZ307:BN307">AZ308</f>
        <v>2799</v>
      </c>
      <c r="BA307" s="112"/>
      <c r="BB307" s="112">
        <f t="shared" si="373"/>
        <v>2799</v>
      </c>
      <c r="BC307" s="112">
        <f t="shared" si="373"/>
        <v>0</v>
      </c>
      <c r="BD307" s="112">
        <f t="shared" si="373"/>
        <v>0</v>
      </c>
      <c r="BE307" s="112">
        <f t="shared" si="373"/>
        <v>0</v>
      </c>
      <c r="BF307" s="112">
        <f t="shared" si="373"/>
        <v>2799</v>
      </c>
      <c r="BG307" s="112">
        <f t="shared" si="373"/>
        <v>0</v>
      </c>
      <c r="BH307" s="112">
        <f t="shared" si="373"/>
        <v>0</v>
      </c>
      <c r="BI307" s="112">
        <f t="shared" si="373"/>
        <v>0</v>
      </c>
      <c r="BJ307" s="112">
        <f t="shared" si="373"/>
        <v>2799</v>
      </c>
      <c r="BK307" s="112">
        <f t="shared" si="373"/>
        <v>0</v>
      </c>
      <c r="BL307" s="112">
        <f t="shared" si="373"/>
        <v>0</v>
      </c>
      <c r="BM307" s="112">
        <f t="shared" si="373"/>
        <v>0</v>
      </c>
      <c r="BN307" s="112">
        <f t="shared" si="373"/>
        <v>2799</v>
      </c>
      <c r="BO307" s="112">
        <f aca="true" t="shared" si="374" ref="BO307:BY307">BO308</f>
        <v>0</v>
      </c>
      <c r="BP307" s="112">
        <f t="shared" si="374"/>
        <v>0</v>
      </c>
      <c r="BQ307" s="112">
        <f t="shared" si="374"/>
        <v>0</v>
      </c>
      <c r="BR307" s="112">
        <f t="shared" si="374"/>
        <v>2799</v>
      </c>
      <c r="BS307" s="112"/>
      <c r="BT307" s="112">
        <f t="shared" si="374"/>
        <v>0</v>
      </c>
      <c r="BU307" s="112">
        <f t="shared" si="374"/>
        <v>15762</v>
      </c>
      <c r="BV307" s="112">
        <f t="shared" si="374"/>
        <v>0</v>
      </c>
      <c r="BW307" s="112">
        <f t="shared" si="374"/>
        <v>18561</v>
      </c>
      <c r="BX307" s="112"/>
      <c r="BY307" s="112">
        <f t="shared" si="374"/>
        <v>0</v>
      </c>
    </row>
    <row r="308" spans="1:77" s="3" customFormat="1" ht="66">
      <c r="A308" s="104"/>
      <c r="B308" s="105" t="s">
        <v>260</v>
      </c>
      <c r="C308" s="106" t="s">
        <v>51</v>
      </c>
      <c r="D308" s="106" t="s">
        <v>51</v>
      </c>
      <c r="E308" s="111" t="s">
        <v>358</v>
      </c>
      <c r="F308" s="106" t="s">
        <v>39</v>
      </c>
      <c r="G308" s="108"/>
      <c r="H308" s="108"/>
      <c r="I308" s="108"/>
      <c r="J308" s="126"/>
      <c r="K308" s="126"/>
      <c r="L308" s="126"/>
      <c r="M308" s="126"/>
      <c r="N308" s="108"/>
      <c r="O308" s="112"/>
      <c r="P308" s="112"/>
      <c r="Q308" s="126"/>
      <c r="R308" s="126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45"/>
      <c r="AL308" s="145"/>
      <c r="AM308" s="145"/>
      <c r="AN308" s="145"/>
      <c r="AO308" s="145"/>
      <c r="AP308" s="185"/>
      <c r="AQ308" s="185"/>
      <c r="AR308" s="185"/>
      <c r="AS308" s="185"/>
      <c r="AT308" s="185"/>
      <c r="AU308" s="146"/>
      <c r="AV308" s="146"/>
      <c r="AW308" s="146"/>
      <c r="AX308" s="185"/>
      <c r="AY308" s="185"/>
      <c r="AZ308" s="97">
        <v>2799</v>
      </c>
      <c r="BA308" s="97"/>
      <c r="BB308" s="112">
        <f>AZ308+AX308</f>
        <v>2799</v>
      </c>
      <c r="BC308" s="112"/>
      <c r="BD308" s="146"/>
      <c r="BE308" s="178"/>
      <c r="BF308" s="112">
        <f>BD308+BB308</f>
        <v>2799</v>
      </c>
      <c r="BG308" s="112">
        <f>BE308+BC308</f>
        <v>0</v>
      </c>
      <c r="BH308" s="146"/>
      <c r="BI308" s="178"/>
      <c r="BJ308" s="112">
        <f>BH308+BF308</f>
        <v>2799</v>
      </c>
      <c r="BK308" s="112">
        <f>BI308+BG308</f>
        <v>0</v>
      </c>
      <c r="BL308" s="146"/>
      <c r="BM308" s="178"/>
      <c r="BN308" s="112">
        <f>BL308+BJ308</f>
        <v>2799</v>
      </c>
      <c r="BO308" s="112">
        <f>BM308+BK308</f>
        <v>0</v>
      </c>
      <c r="BP308" s="179"/>
      <c r="BQ308" s="179"/>
      <c r="BR308" s="108">
        <f>BN308+BP308</f>
        <v>2799</v>
      </c>
      <c r="BS308" s="108"/>
      <c r="BT308" s="108">
        <f>BO308+BQ308</f>
        <v>0</v>
      </c>
      <c r="BU308" s="112">
        <v>15762</v>
      </c>
      <c r="BV308" s="179"/>
      <c r="BW308" s="108">
        <f>BR308+BU308</f>
        <v>18561</v>
      </c>
      <c r="BX308" s="108"/>
      <c r="BY308" s="108">
        <f>BT308+BV308</f>
        <v>0</v>
      </c>
    </row>
    <row r="309" spans="1:77" s="3" customFormat="1" ht="16.5">
      <c r="A309" s="104"/>
      <c r="B309" s="105"/>
      <c r="C309" s="106"/>
      <c r="D309" s="106"/>
      <c r="E309" s="111"/>
      <c r="F309" s="106"/>
      <c r="G309" s="108"/>
      <c r="H309" s="108"/>
      <c r="I309" s="108"/>
      <c r="J309" s="126"/>
      <c r="K309" s="126"/>
      <c r="L309" s="126"/>
      <c r="M309" s="126"/>
      <c r="N309" s="108"/>
      <c r="O309" s="112"/>
      <c r="P309" s="112"/>
      <c r="Q309" s="126"/>
      <c r="R309" s="126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45"/>
      <c r="AL309" s="145"/>
      <c r="AM309" s="145"/>
      <c r="AN309" s="145"/>
      <c r="AO309" s="145"/>
      <c r="AP309" s="185"/>
      <c r="AQ309" s="185"/>
      <c r="AR309" s="185"/>
      <c r="AS309" s="185"/>
      <c r="AT309" s="185"/>
      <c r="AU309" s="146"/>
      <c r="AV309" s="146"/>
      <c r="AW309" s="146"/>
      <c r="AX309" s="185"/>
      <c r="AY309" s="185"/>
      <c r="AZ309" s="97"/>
      <c r="BA309" s="97"/>
      <c r="BB309" s="185"/>
      <c r="BC309" s="185"/>
      <c r="BD309" s="146"/>
      <c r="BE309" s="178"/>
      <c r="BF309" s="145"/>
      <c r="BG309" s="145"/>
      <c r="BH309" s="146"/>
      <c r="BI309" s="178"/>
      <c r="BJ309" s="145"/>
      <c r="BK309" s="145"/>
      <c r="BL309" s="146"/>
      <c r="BM309" s="178"/>
      <c r="BN309" s="145"/>
      <c r="BO309" s="145"/>
      <c r="BP309" s="179"/>
      <c r="BQ309" s="179"/>
      <c r="BR309" s="179"/>
      <c r="BS309" s="179"/>
      <c r="BT309" s="179"/>
      <c r="BU309" s="179"/>
      <c r="BV309" s="179"/>
      <c r="BW309" s="179"/>
      <c r="BX309" s="179"/>
      <c r="BY309" s="179"/>
    </row>
    <row r="310" spans="1:77" s="3" customFormat="1" ht="16.5">
      <c r="A310" s="104"/>
      <c r="B310" s="105"/>
      <c r="C310" s="106"/>
      <c r="D310" s="106"/>
      <c r="E310" s="111"/>
      <c r="F310" s="106"/>
      <c r="G310" s="108"/>
      <c r="H310" s="108"/>
      <c r="I310" s="108"/>
      <c r="J310" s="126"/>
      <c r="K310" s="126"/>
      <c r="L310" s="126"/>
      <c r="M310" s="126"/>
      <c r="N310" s="108"/>
      <c r="O310" s="112"/>
      <c r="P310" s="112"/>
      <c r="Q310" s="126"/>
      <c r="R310" s="126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45"/>
      <c r="AL310" s="145"/>
      <c r="AM310" s="145"/>
      <c r="AN310" s="145"/>
      <c r="AO310" s="145"/>
      <c r="AP310" s="185"/>
      <c r="AQ310" s="185"/>
      <c r="AR310" s="185"/>
      <c r="AS310" s="185"/>
      <c r="AT310" s="185"/>
      <c r="AU310" s="146"/>
      <c r="AV310" s="146"/>
      <c r="AW310" s="146"/>
      <c r="AX310" s="185"/>
      <c r="AY310" s="185"/>
      <c r="AZ310" s="97"/>
      <c r="BA310" s="97"/>
      <c r="BB310" s="185"/>
      <c r="BC310" s="185"/>
      <c r="BD310" s="146"/>
      <c r="BE310" s="178"/>
      <c r="BF310" s="145"/>
      <c r="BG310" s="145"/>
      <c r="BH310" s="146"/>
      <c r="BI310" s="178"/>
      <c r="BJ310" s="145"/>
      <c r="BK310" s="145"/>
      <c r="BL310" s="146"/>
      <c r="BM310" s="178"/>
      <c r="BN310" s="145"/>
      <c r="BO310" s="145"/>
      <c r="BP310" s="179"/>
      <c r="BQ310" s="179"/>
      <c r="BR310" s="179"/>
      <c r="BS310" s="179"/>
      <c r="BT310" s="179"/>
      <c r="BU310" s="179"/>
      <c r="BV310" s="179"/>
      <c r="BW310" s="179"/>
      <c r="BX310" s="179"/>
      <c r="BY310" s="179"/>
    </row>
    <row r="311" spans="1:77" ht="16.5">
      <c r="A311" s="129"/>
      <c r="B311" s="105"/>
      <c r="C311" s="165"/>
      <c r="D311" s="165"/>
      <c r="E311" s="166"/>
      <c r="F311" s="106"/>
      <c r="G311" s="167"/>
      <c r="H311" s="167"/>
      <c r="I311" s="167"/>
      <c r="J311" s="126"/>
      <c r="K311" s="126"/>
      <c r="L311" s="126"/>
      <c r="M311" s="126"/>
      <c r="N311" s="167"/>
      <c r="O311" s="109"/>
      <c r="P311" s="109"/>
      <c r="Q311" s="127"/>
      <c r="R311" s="127"/>
      <c r="S311" s="112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13"/>
      <c r="AL311" s="113"/>
      <c r="AM311" s="113"/>
      <c r="AN311" s="113"/>
      <c r="AO311" s="113"/>
      <c r="AP311" s="128"/>
      <c r="AQ311" s="128"/>
      <c r="AR311" s="128"/>
      <c r="AS311" s="128"/>
      <c r="AT311" s="128"/>
      <c r="AU311" s="96"/>
      <c r="AV311" s="96"/>
      <c r="AW311" s="96"/>
      <c r="AX311" s="128"/>
      <c r="AY311" s="128"/>
      <c r="AZ311" s="97"/>
      <c r="BA311" s="97"/>
      <c r="BB311" s="128"/>
      <c r="BC311" s="128"/>
      <c r="BD311" s="114"/>
      <c r="BE311" s="115"/>
      <c r="BF311" s="125"/>
      <c r="BG311" s="125"/>
      <c r="BH311" s="114"/>
      <c r="BI311" s="115"/>
      <c r="BJ311" s="125"/>
      <c r="BK311" s="125"/>
      <c r="BL311" s="114"/>
      <c r="BM311" s="115"/>
      <c r="BN311" s="125"/>
      <c r="BO311" s="125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</row>
    <row r="312" spans="1:77" s="5" customFormat="1" ht="40.5">
      <c r="A312" s="89">
        <v>912</v>
      </c>
      <c r="B312" s="90" t="s">
        <v>43</v>
      </c>
      <c r="C312" s="93"/>
      <c r="D312" s="93"/>
      <c r="E312" s="92"/>
      <c r="F312" s="93"/>
      <c r="G312" s="150">
        <f>G317+G320+G330</f>
        <v>373732</v>
      </c>
      <c r="H312" s="150">
        <f>H317+H320+H330</f>
        <v>373732</v>
      </c>
      <c r="I312" s="150">
        <f>I317+I320+I330</f>
        <v>0</v>
      </c>
      <c r="J312" s="150">
        <f aca="true" t="shared" si="375" ref="J312:Q312">J317+J320+J330+J323</f>
        <v>63947</v>
      </c>
      <c r="K312" s="150">
        <f t="shared" si="375"/>
        <v>437679</v>
      </c>
      <c r="L312" s="150">
        <f t="shared" si="375"/>
        <v>0</v>
      </c>
      <c r="M312" s="150"/>
      <c r="N312" s="150">
        <f t="shared" si="375"/>
        <v>474730</v>
      </c>
      <c r="O312" s="150">
        <f t="shared" si="375"/>
        <v>0</v>
      </c>
      <c r="P312" s="150">
        <f t="shared" si="375"/>
        <v>0</v>
      </c>
      <c r="Q312" s="150">
        <f t="shared" si="375"/>
        <v>474730</v>
      </c>
      <c r="R312" s="150">
        <f aca="true" t="shared" si="376" ref="R312:Z312">R317+R320+R330+R323</f>
        <v>0</v>
      </c>
      <c r="S312" s="150">
        <f t="shared" si="376"/>
        <v>-159558</v>
      </c>
      <c r="T312" s="150">
        <f t="shared" si="376"/>
        <v>315172</v>
      </c>
      <c r="U312" s="150">
        <f t="shared" si="376"/>
        <v>0</v>
      </c>
      <c r="V312" s="150">
        <f t="shared" si="376"/>
        <v>315172</v>
      </c>
      <c r="W312" s="150">
        <f t="shared" si="376"/>
        <v>0</v>
      </c>
      <c r="X312" s="150">
        <f t="shared" si="376"/>
        <v>0</v>
      </c>
      <c r="Y312" s="150">
        <f t="shared" si="376"/>
        <v>315172</v>
      </c>
      <c r="Z312" s="150">
        <f t="shared" si="376"/>
        <v>315172</v>
      </c>
      <c r="AA312" s="150">
        <f aca="true" t="shared" si="377" ref="AA312:AJ312">AA317+AA320+AA330+AA323</f>
        <v>0</v>
      </c>
      <c r="AB312" s="150">
        <f t="shared" si="377"/>
        <v>0</v>
      </c>
      <c r="AC312" s="150">
        <f t="shared" si="377"/>
        <v>315172</v>
      </c>
      <c r="AD312" s="150">
        <f t="shared" si="377"/>
        <v>315172</v>
      </c>
      <c r="AE312" s="150">
        <f t="shared" si="377"/>
        <v>830</v>
      </c>
      <c r="AF312" s="150"/>
      <c r="AG312" s="150">
        <f t="shared" si="377"/>
        <v>830</v>
      </c>
      <c r="AH312" s="150">
        <f t="shared" si="377"/>
        <v>316002</v>
      </c>
      <c r="AI312" s="150"/>
      <c r="AJ312" s="150">
        <f t="shared" si="377"/>
        <v>316002</v>
      </c>
      <c r="AK312" s="150" t="e">
        <f>AK317+AK320+AK330+AK323</f>
        <v>#REF!</v>
      </c>
      <c r="AL312" s="150" t="e">
        <f>AL317+AL320+AL330+AL323</f>
        <v>#REF!</v>
      </c>
      <c r="AM312" s="150">
        <f>AM317+AM320+AM330+AM323</f>
        <v>316002</v>
      </c>
      <c r="AN312" s="150">
        <f>AN317+AN320+AN330+AN323</f>
        <v>0</v>
      </c>
      <c r="AO312" s="150">
        <f>AO317+AO320+AO330+AO323</f>
        <v>316002</v>
      </c>
      <c r="AP312" s="150">
        <f>AP317+AP320+AP330+AP323+AP313</f>
        <v>73217</v>
      </c>
      <c r="AQ312" s="150">
        <f>AQ317+AQ320+AQ330+AQ323+AQ313</f>
        <v>0</v>
      </c>
      <c r="AR312" s="150">
        <f>AR317+AR320+AR330+AR323+AR313</f>
        <v>389219</v>
      </c>
      <c r="AS312" s="150">
        <f>AS317+AS320+AS330+AS323+AS313</f>
        <v>0</v>
      </c>
      <c r="AT312" s="150">
        <f>AT317+AT320+AT330+AT323+AT313</f>
        <v>389219</v>
      </c>
      <c r="AU312" s="96"/>
      <c r="AV312" s="96"/>
      <c r="AW312" s="96"/>
      <c r="AX312" s="150">
        <f>AX317+AX320+AX330+AX323+AX313</f>
        <v>389219</v>
      </c>
      <c r="AY312" s="150">
        <f>AY317+AY320+AY330+AY323+AY313</f>
        <v>389219</v>
      </c>
      <c r="AZ312" s="97"/>
      <c r="BA312" s="97"/>
      <c r="BB312" s="150">
        <f>BB317+BB320+BB330+BB323+BB313</f>
        <v>389219</v>
      </c>
      <c r="BC312" s="150">
        <f>BC317+BC320+BC330+BC323+BC313</f>
        <v>389219</v>
      </c>
      <c r="BD312" s="150">
        <f aca="true" t="shared" si="378" ref="BD312:BK312">BD317+BD320+BD330+BD323+BD313+BD351+BD326</f>
        <v>0</v>
      </c>
      <c r="BE312" s="150">
        <f t="shared" si="378"/>
        <v>0</v>
      </c>
      <c r="BF312" s="150">
        <f t="shared" si="378"/>
        <v>389219</v>
      </c>
      <c r="BG312" s="150">
        <f t="shared" si="378"/>
        <v>389219</v>
      </c>
      <c r="BH312" s="150">
        <f t="shared" si="378"/>
        <v>0</v>
      </c>
      <c r="BI312" s="150">
        <f t="shared" si="378"/>
        <v>0</v>
      </c>
      <c r="BJ312" s="150">
        <f t="shared" si="378"/>
        <v>389219</v>
      </c>
      <c r="BK312" s="150">
        <f t="shared" si="378"/>
        <v>389219</v>
      </c>
      <c r="BL312" s="150">
        <f aca="true" t="shared" si="379" ref="BL312:BT312">BL317+BL320+BL330+BL323+BL313+BL351+BL326</f>
        <v>0</v>
      </c>
      <c r="BM312" s="150">
        <f t="shared" si="379"/>
        <v>0</v>
      </c>
      <c r="BN312" s="150">
        <f t="shared" si="379"/>
        <v>389219</v>
      </c>
      <c r="BO312" s="150">
        <f t="shared" si="379"/>
        <v>389219</v>
      </c>
      <c r="BP312" s="150">
        <f t="shared" si="379"/>
        <v>0</v>
      </c>
      <c r="BQ312" s="150">
        <f t="shared" si="379"/>
        <v>0</v>
      </c>
      <c r="BR312" s="150">
        <f t="shared" si="379"/>
        <v>389219</v>
      </c>
      <c r="BS312" s="150"/>
      <c r="BT312" s="150">
        <f t="shared" si="379"/>
        <v>389219</v>
      </c>
      <c r="BU312" s="150">
        <f>BU317+BU320+BU330+BU323+BU313+BU351+BU326</f>
        <v>0</v>
      </c>
      <c r="BV312" s="150">
        <f>BV317+BV320+BV330+BV323+BV313+BV351+BV326</f>
        <v>0</v>
      </c>
      <c r="BW312" s="150">
        <f>BW317+BW320+BW330+BW323+BW313+BW351+BW326</f>
        <v>389219</v>
      </c>
      <c r="BX312" s="150"/>
      <c r="BY312" s="150">
        <f>BY317+BY320+BY330+BY323+BY313+BY351+BY326</f>
        <v>389219</v>
      </c>
    </row>
    <row r="313" spans="1:77" s="2" customFormat="1" ht="18.75" hidden="1">
      <c r="A313" s="118"/>
      <c r="B313" s="99" t="s">
        <v>106</v>
      </c>
      <c r="C313" s="100" t="s">
        <v>55</v>
      </c>
      <c r="D313" s="100" t="s">
        <v>30</v>
      </c>
      <c r="E313" s="177"/>
      <c r="F313" s="100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>
        <f>AP314</f>
        <v>0</v>
      </c>
      <c r="AQ313" s="102">
        <f aca="true" t="shared" si="380" ref="AQ313:AT315">AQ314</f>
        <v>0</v>
      </c>
      <c r="AR313" s="102">
        <f t="shared" si="380"/>
        <v>0</v>
      </c>
      <c r="AS313" s="102">
        <f t="shared" si="380"/>
        <v>0</v>
      </c>
      <c r="AT313" s="102">
        <f t="shared" si="380"/>
        <v>0</v>
      </c>
      <c r="AU313" s="96"/>
      <c r="AV313" s="96"/>
      <c r="AW313" s="96"/>
      <c r="AX313" s="102">
        <f aca="true" t="shared" si="381" ref="AX313:BN315">AX314</f>
        <v>0</v>
      </c>
      <c r="AY313" s="102">
        <f t="shared" si="381"/>
        <v>0</v>
      </c>
      <c r="AZ313" s="97"/>
      <c r="BA313" s="97"/>
      <c r="BB313" s="102">
        <f t="shared" si="381"/>
        <v>0</v>
      </c>
      <c r="BC313" s="102">
        <f t="shared" si="381"/>
        <v>0</v>
      </c>
      <c r="BD313" s="102">
        <f t="shared" si="381"/>
        <v>0</v>
      </c>
      <c r="BE313" s="102">
        <f t="shared" si="381"/>
        <v>0</v>
      </c>
      <c r="BF313" s="102">
        <f t="shared" si="381"/>
        <v>0</v>
      </c>
      <c r="BG313" s="102">
        <f t="shared" si="381"/>
        <v>0</v>
      </c>
      <c r="BH313" s="102">
        <f t="shared" si="381"/>
        <v>0</v>
      </c>
      <c r="BI313" s="102">
        <f t="shared" si="381"/>
        <v>0</v>
      </c>
      <c r="BJ313" s="102">
        <f t="shared" si="381"/>
        <v>0</v>
      </c>
      <c r="BK313" s="102">
        <f t="shared" si="381"/>
        <v>0</v>
      </c>
      <c r="BL313" s="102">
        <f t="shared" si="381"/>
        <v>0</v>
      </c>
      <c r="BM313" s="102">
        <f t="shared" si="381"/>
        <v>0</v>
      </c>
      <c r="BN313" s="102">
        <f t="shared" si="381"/>
        <v>0</v>
      </c>
      <c r="BO313" s="102">
        <f aca="true" t="shared" si="382" ref="BN313:BY315">BO314</f>
        <v>0</v>
      </c>
      <c r="BP313" s="102">
        <f t="shared" si="382"/>
        <v>0</v>
      </c>
      <c r="BQ313" s="102">
        <f t="shared" si="382"/>
        <v>0</v>
      </c>
      <c r="BR313" s="102">
        <f t="shared" si="382"/>
        <v>0</v>
      </c>
      <c r="BS313" s="102"/>
      <c r="BT313" s="102">
        <f t="shared" si="382"/>
        <v>0</v>
      </c>
      <c r="BU313" s="102">
        <f t="shared" si="382"/>
        <v>0</v>
      </c>
      <c r="BV313" s="102">
        <f t="shared" si="382"/>
        <v>0</v>
      </c>
      <c r="BW313" s="102">
        <f t="shared" si="382"/>
        <v>0</v>
      </c>
      <c r="BX313" s="102"/>
      <c r="BY313" s="102">
        <f t="shared" si="382"/>
        <v>0</v>
      </c>
    </row>
    <row r="314" spans="1:77" s="3" customFormat="1" ht="16.5" hidden="1">
      <c r="A314" s="104"/>
      <c r="B314" s="105" t="s">
        <v>106</v>
      </c>
      <c r="C314" s="106" t="s">
        <v>55</v>
      </c>
      <c r="D314" s="106" t="s">
        <v>30</v>
      </c>
      <c r="E314" s="136" t="s">
        <v>107</v>
      </c>
      <c r="F314" s="106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>
        <f>AP315</f>
        <v>0</v>
      </c>
      <c r="AQ314" s="108">
        <f t="shared" si="380"/>
        <v>0</v>
      </c>
      <c r="AR314" s="108">
        <f t="shared" si="380"/>
        <v>0</v>
      </c>
      <c r="AS314" s="108">
        <f t="shared" si="380"/>
        <v>0</v>
      </c>
      <c r="AT314" s="108">
        <f t="shared" si="380"/>
        <v>0</v>
      </c>
      <c r="AU314" s="96"/>
      <c r="AV314" s="96"/>
      <c r="AW314" s="96"/>
      <c r="AX314" s="108">
        <f t="shared" si="381"/>
        <v>0</v>
      </c>
      <c r="AY314" s="108">
        <f t="shared" si="381"/>
        <v>0</v>
      </c>
      <c r="AZ314" s="97"/>
      <c r="BA314" s="97"/>
      <c r="BB314" s="108">
        <f t="shared" si="381"/>
        <v>0</v>
      </c>
      <c r="BC314" s="108">
        <f t="shared" si="381"/>
        <v>0</v>
      </c>
      <c r="BD314" s="108">
        <f t="shared" si="381"/>
        <v>0</v>
      </c>
      <c r="BE314" s="108">
        <f t="shared" si="381"/>
        <v>0</v>
      </c>
      <c r="BF314" s="108">
        <f t="shared" si="381"/>
        <v>0</v>
      </c>
      <c r="BG314" s="108">
        <f t="shared" si="381"/>
        <v>0</v>
      </c>
      <c r="BH314" s="108">
        <f t="shared" si="381"/>
        <v>0</v>
      </c>
      <c r="BI314" s="108">
        <f t="shared" si="381"/>
        <v>0</v>
      </c>
      <c r="BJ314" s="108">
        <f t="shared" si="381"/>
        <v>0</v>
      </c>
      <c r="BK314" s="108">
        <f t="shared" si="381"/>
        <v>0</v>
      </c>
      <c r="BL314" s="108">
        <f t="shared" si="381"/>
        <v>0</v>
      </c>
      <c r="BM314" s="108">
        <f t="shared" si="381"/>
        <v>0</v>
      </c>
      <c r="BN314" s="108">
        <f t="shared" si="382"/>
        <v>0</v>
      </c>
      <c r="BO314" s="108">
        <f t="shared" si="382"/>
        <v>0</v>
      </c>
      <c r="BP314" s="108">
        <f t="shared" si="382"/>
        <v>0</v>
      </c>
      <c r="BQ314" s="108">
        <f t="shared" si="382"/>
        <v>0</v>
      </c>
      <c r="BR314" s="108">
        <f t="shared" si="382"/>
        <v>0</v>
      </c>
      <c r="BS314" s="108"/>
      <c r="BT314" s="108">
        <f t="shared" si="382"/>
        <v>0</v>
      </c>
      <c r="BU314" s="108">
        <f t="shared" si="382"/>
        <v>0</v>
      </c>
      <c r="BV314" s="108">
        <f t="shared" si="382"/>
        <v>0</v>
      </c>
      <c r="BW314" s="108">
        <f t="shared" si="382"/>
        <v>0</v>
      </c>
      <c r="BX314" s="108"/>
      <c r="BY314" s="108">
        <f t="shared" si="382"/>
        <v>0</v>
      </c>
    </row>
    <row r="315" spans="1:77" s="3" customFormat="1" ht="115.5" hidden="1">
      <c r="A315" s="104"/>
      <c r="B315" s="137" t="s">
        <v>316</v>
      </c>
      <c r="C315" s="106" t="s">
        <v>55</v>
      </c>
      <c r="D315" s="106" t="s">
        <v>30</v>
      </c>
      <c r="E315" s="136" t="s">
        <v>177</v>
      </c>
      <c r="F315" s="106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12">
        <f>AR315-AO315</f>
        <v>0</v>
      </c>
      <c r="AQ315" s="112"/>
      <c r="AR315" s="108">
        <f t="shared" si="380"/>
        <v>0</v>
      </c>
      <c r="AS315" s="108">
        <f t="shared" si="380"/>
        <v>0</v>
      </c>
      <c r="AT315" s="108">
        <f t="shared" si="380"/>
        <v>0</v>
      </c>
      <c r="AU315" s="96"/>
      <c r="AV315" s="96"/>
      <c r="AW315" s="96"/>
      <c r="AX315" s="108">
        <f t="shared" si="381"/>
        <v>0</v>
      </c>
      <c r="AY315" s="108">
        <f t="shared" si="381"/>
        <v>0</v>
      </c>
      <c r="AZ315" s="97"/>
      <c r="BA315" s="97"/>
      <c r="BB315" s="108">
        <f t="shared" si="381"/>
        <v>0</v>
      </c>
      <c r="BC315" s="108">
        <f t="shared" si="381"/>
        <v>0</v>
      </c>
      <c r="BD315" s="108">
        <f t="shared" si="381"/>
        <v>0</v>
      </c>
      <c r="BE315" s="108">
        <f t="shared" si="381"/>
        <v>0</v>
      </c>
      <c r="BF315" s="108">
        <f t="shared" si="381"/>
        <v>0</v>
      </c>
      <c r="BG315" s="108">
        <f t="shared" si="381"/>
        <v>0</v>
      </c>
      <c r="BH315" s="108">
        <f t="shared" si="381"/>
        <v>0</v>
      </c>
      <c r="BI315" s="108">
        <f t="shared" si="381"/>
        <v>0</v>
      </c>
      <c r="BJ315" s="108">
        <f t="shared" si="381"/>
        <v>0</v>
      </c>
      <c r="BK315" s="108">
        <f t="shared" si="381"/>
        <v>0</v>
      </c>
      <c r="BL315" s="108">
        <f t="shared" si="381"/>
        <v>0</v>
      </c>
      <c r="BM315" s="108">
        <f t="shared" si="381"/>
        <v>0</v>
      </c>
      <c r="BN315" s="108">
        <f t="shared" si="382"/>
        <v>0</v>
      </c>
      <c r="BO315" s="108">
        <f t="shared" si="382"/>
        <v>0</v>
      </c>
      <c r="BP315" s="108">
        <f t="shared" si="382"/>
        <v>0</v>
      </c>
      <c r="BQ315" s="108">
        <f t="shared" si="382"/>
        <v>0</v>
      </c>
      <c r="BR315" s="108">
        <f t="shared" si="382"/>
        <v>0</v>
      </c>
      <c r="BS315" s="108"/>
      <c r="BT315" s="108">
        <f t="shared" si="382"/>
        <v>0</v>
      </c>
      <c r="BU315" s="108">
        <f t="shared" si="382"/>
        <v>0</v>
      </c>
      <c r="BV315" s="108">
        <f t="shared" si="382"/>
        <v>0</v>
      </c>
      <c r="BW315" s="108">
        <f t="shared" si="382"/>
        <v>0</v>
      </c>
      <c r="BX315" s="108"/>
      <c r="BY315" s="108">
        <f t="shared" si="382"/>
        <v>0</v>
      </c>
    </row>
    <row r="316" spans="1:77" s="3" customFormat="1" ht="82.5" hidden="1">
      <c r="A316" s="104"/>
      <c r="B316" s="105" t="s">
        <v>239</v>
      </c>
      <c r="C316" s="106" t="s">
        <v>55</v>
      </c>
      <c r="D316" s="106" t="s">
        <v>30</v>
      </c>
      <c r="E316" s="136" t="s">
        <v>177</v>
      </c>
      <c r="F316" s="106" t="s">
        <v>225</v>
      </c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12">
        <f>AR316-AO316</f>
        <v>0</v>
      </c>
      <c r="AQ316" s="108"/>
      <c r="AR316" s="108"/>
      <c r="AS316" s="108"/>
      <c r="AT316" s="108"/>
      <c r="AU316" s="96"/>
      <c r="AV316" s="96"/>
      <c r="AW316" s="96"/>
      <c r="AX316" s="108"/>
      <c r="AY316" s="108"/>
      <c r="AZ316" s="97"/>
      <c r="BA316" s="97"/>
      <c r="BB316" s="108"/>
      <c r="BC316" s="108"/>
      <c r="BD316" s="108"/>
      <c r="BE316" s="108"/>
      <c r="BF316" s="108"/>
      <c r="BG316" s="108"/>
      <c r="BH316" s="108"/>
      <c r="BI316" s="108"/>
      <c r="BJ316" s="108"/>
      <c r="BK316" s="108"/>
      <c r="BL316" s="108"/>
      <c r="BM316" s="108"/>
      <c r="BN316" s="108"/>
      <c r="BO316" s="108"/>
      <c r="BP316" s="108"/>
      <c r="BQ316" s="108"/>
      <c r="BR316" s="108"/>
      <c r="BS316" s="108"/>
      <c r="BT316" s="108"/>
      <c r="BU316" s="108"/>
      <c r="BV316" s="108"/>
      <c r="BW316" s="108"/>
      <c r="BX316" s="108"/>
      <c r="BY316" s="108"/>
    </row>
    <row r="317" spans="1:77" s="2" customFormat="1" ht="18.75">
      <c r="A317" s="118"/>
      <c r="B317" s="99" t="s">
        <v>58</v>
      </c>
      <c r="C317" s="100" t="s">
        <v>40</v>
      </c>
      <c r="D317" s="100" t="s">
        <v>29</v>
      </c>
      <c r="E317" s="101"/>
      <c r="F317" s="100"/>
      <c r="G317" s="102">
        <f aca="true" t="shared" si="383" ref="G317:W318">G318</f>
        <v>130444</v>
      </c>
      <c r="H317" s="102">
        <f t="shared" si="383"/>
        <v>130444</v>
      </c>
      <c r="I317" s="102">
        <f t="shared" si="383"/>
        <v>0</v>
      </c>
      <c r="J317" s="102">
        <f t="shared" si="383"/>
        <v>29342</v>
      </c>
      <c r="K317" s="102">
        <f t="shared" si="383"/>
        <v>159786</v>
      </c>
      <c r="L317" s="102">
        <f t="shared" si="383"/>
        <v>0</v>
      </c>
      <c r="M317" s="102"/>
      <c r="N317" s="102">
        <f t="shared" si="383"/>
        <v>172674</v>
      </c>
      <c r="O317" s="102">
        <f t="shared" si="383"/>
        <v>0</v>
      </c>
      <c r="P317" s="102">
        <f t="shared" si="383"/>
        <v>0</v>
      </c>
      <c r="Q317" s="102">
        <f t="shared" si="383"/>
        <v>172674</v>
      </c>
      <c r="R317" s="102">
        <f t="shared" si="383"/>
        <v>0</v>
      </c>
      <c r="S317" s="102">
        <f t="shared" si="383"/>
        <v>-40504</v>
      </c>
      <c r="T317" s="102">
        <f t="shared" si="383"/>
        <v>132170</v>
      </c>
      <c r="U317" s="102">
        <f t="shared" si="383"/>
        <v>0</v>
      </c>
      <c r="V317" s="102">
        <f t="shared" si="383"/>
        <v>132170</v>
      </c>
      <c r="W317" s="102">
        <f t="shared" si="383"/>
        <v>0</v>
      </c>
      <c r="X317" s="102">
        <f aca="true" t="shared" si="384" ref="W317:AM318">X318</f>
        <v>0</v>
      </c>
      <c r="Y317" s="102">
        <f t="shared" si="384"/>
        <v>132170</v>
      </c>
      <c r="Z317" s="102">
        <f t="shared" si="384"/>
        <v>132170</v>
      </c>
      <c r="AA317" s="102">
        <f t="shared" si="384"/>
        <v>0</v>
      </c>
      <c r="AB317" s="102">
        <f t="shared" si="384"/>
        <v>0</v>
      </c>
      <c r="AC317" s="102">
        <f t="shared" si="384"/>
        <v>132170</v>
      </c>
      <c r="AD317" s="102">
        <f t="shared" si="384"/>
        <v>132170</v>
      </c>
      <c r="AE317" s="102">
        <f t="shared" si="384"/>
        <v>0</v>
      </c>
      <c r="AF317" s="102"/>
      <c r="AG317" s="102">
        <f t="shared" si="384"/>
        <v>0</v>
      </c>
      <c r="AH317" s="102">
        <f t="shared" si="384"/>
        <v>132170</v>
      </c>
      <c r="AI317" s="102"/>
      <c r="AJ317" s="102">
        <f t="shared" si="384"/>
        <v>132170</v>
      </c>
      <c r="AK317" s="102">
        <f t="shared" si="384"/>
        <v>0</v>
      </c>
      <c r="AL317" s="102">
        <f t="shared" si="384"/>
        <v>0</v>
      </c>
      <c r="AM317" s="102">
        <f t="shared" si="384"/>
        <v>132170</v>
      </c>
      <c r="AN317" s="102">
        <f aca="true" t="shared" si="385" ref="AK317:AT318">AN318</f>
        <v>0</v>
      </c>
      <c r="AO317" s="102">
        <f t="shared" si="385"/>
        <v>132170</v>
      </c>
      <c r="AP317" s="102">
        <f t="shared" si="385"/>
        <v>27605</v>
      </c>
      <c r="AQ317" s="102">
        <f t="shared" si="385"/>
        <v>0</v>
      </c>
      <c r="AR317" s="102">
        <f t="shared" si="385"/>
        <v>159775</v>
      </c>
      <c r="AS317" s="102">
        <f t="shared" si="385"/>
        <v>0</v>
      </c>
      <c r="AT317" s="102">
        <f t="shared" si="385"/>
        <v>159775</v>
      </c>
      <c r="AU317" s="96"/>
      <c r="AV317" s="96"/>
      <c r="AW317" s="96"/>
      <c r="AX317" s="102">
        <f>AX318</f>
        <v>159775</v>
      </c>
      <c r="AY317" s="102">
        <f>AY318</f>
        <v>159775</v>
      </c>
      <c r="AZ317" s="97"/>
      <c r="BA317" s="97"/>
      <c r="BB317" s="102">
        <f>BB318</f>
        <v>159775</v>
      </c>
      <c r="BC317" s="102">
        <f>BC318</f>
        <v>159775</v>
      </c>
      <c r="BD317" s="102">
        <f aca="true" t="shared" si="386" ref="BD317:BW318">BD318</f>
        <v>-150</v>
      </c>
      <c r="BE317" s="102">
        <f t="shared" si="386"/>
        <v>0</v>
      </c>
      <c r="BF317" s="102">
        <f t="shared" si="386"/>
        <v>159625</v>
      </c>
      <c r="BG317" s="102">
        <f t="shared" si="386"/>
        <v>159775</v>
      </c>
      <c r="BH317" s="102">
        <f t="shared" si="386"/>
        <v>0</v>
      </c>
      <c r="BI317" s="102">
        <f t="shared" si="386"/>
        <v>0</v>
      </c>
      <c r="BJ317" s="102">
        <f t="shared" si="386"/>
        <v>159625</v>
      </c>
      <c r="BK317" s="102">
        <f t="shared" si="386"/>
        <v>159775</v>
      </c>
      <c r="BL317" s="102">
        <f t="shared" si="386"/>
        <v>0</v>
      </c>
      <c r="BM317" s="102">
        <f t="shared" si="386"/>
        <v>0</v>
      </c>
      <c r="BN317" s="102">
        <f t="shared" si="386"/>
        <v>159625</v>
      </c>
      <c r="BO317" s="102">
        <f t="shared" si="386"/>
        <v>159775</v>
      </c>
      <c r="BP317" s="102">
        <f t="shared" si="386"/>
        <v>0</v>
      </c>
      <c r="BQ317" s="102">
        <f t="shared" si="386"/>
        <v>0</v>
      </c>
      <c r="BR317" s="102">
        <f t="shared" si="386"/>
        <v>159625</v>
      </c>
      <c r="BS317" s="102"/>
      <c r="BT317" s="102">
        <f t="shared" si="386"/>
        <v>159775</v>
      </c>
      <c r="BU317" s="102">
        <f t="shared" si="386"/>
        <v>0</v>
      </c>
      <c r="BV317" s="102">
        <f>BV318</f>
        <v>0</v>
      </c>
      <c r="BW317" s="102">
        <f t="shared" si="386"/>
        <v>159625</v>
      </c>
      <c r="BX317" s="102"/>
      <c r="BY317" s="102">
        <f aca="true" t="shared" si="387" ref="BW317:BY318">BY318</f>
        <v>159775</v>
      </c>
    </row>
    <row r="318" spans="1:77" ht="33">
      <c r="A318" s="104"/>
      <c r="B318" s="105" t="s">
        <v>59</v>
      </c>
      <c r="C318" s="106" t="s">
        <v>40</v>
      </c>
      <c r="D318" s="106" t="s">
        <v>29</v>
      </c>
      <c r="E318" s="111" t="s">
        <v>144</v>
      </c>
      <c r="F318" s="106"/>
      <c r="G318" s="108">
        <f t="shared" si="383"/>
        <v>130444</v>
      </c>
      <c r="H318" s="108">
        <f t="shared" si="383"/>
        <v>130444</v>
      </c>
      <c r="I318" s="108">
        <f t="shared" si="383"/>
        <v>0</v>
      </c>
      <c r="J318" s="108">
        <f t="shared" si="383"/>
        <v>29342</v>
      </c>
      <c r="K318" s="108">
        <f t="shared" si="383"/>
        <v>159786</v>
      </c>
      <c r="L318" s="108">
        <f t="shared" si="383"/>
        <v>0</v>
      </c>
      <c r="M318" s="108"/>
      <c r="N318" s="108">
        <f t="shared" si="383"/>
        <v>172674</v>
      </c>
      <c r="O318" s="108">
        <f t="shared" si="383"/>
        <v>0</v>
      </c>
      <c r="P318" s="108">
        <f t="shared" si="383"/>
        <v>0</v>
      </c>
      <c r="Q318" s="108">
        <f t="shared" si="383"/>
        <v>172674</v>
      </c>
      <c r="R318" s="108">
        <f t="shared" si="383"/>
        <v>0</v>
      </c>
      <c r="S318" s="108">
        <f t="shared" si="383"/>
        <v>-40504</v>
      </c>
      <c r="T318" s="108">
        <f t="shared" si="383"/>
        <v>132170</v>
      </c>
      <c r="U318" s="108">
        <f t="shared" si="383"/>
        <v>0</v>
      </c>
      <c r="V318" s="108">
        <f t="shared" si="383"/>
        <v>132170</v>
      </c>
      <c r="W318" s="108">
        <f t="shared" si="384"/>
        <v>0</v>
      </c>
      <c r="X318" s="108">
        <f t="shared" si="384"/>
        <v>0</v>
      </c>
      <c r="Y318" s="108">
        <f t="shared" si="384"/>
        <v>132170</v>
      </c>
      <c r="Z318" s="108">
        <f t="shared" si="384"/>
        <v>132170</v>
      </c>
      <c r="AA318" s="108">
        <f t="shared" si="384"/>
        <v>0</v>
      </c>
      <c r="AB318" s="108">
        <f t="shared" si="384"/>
        <v>0</v>
      </c>
      <c r="AC318" s="108">
        <f t="shared" si="384"/>
        <v>132170</v>
      </c>
      <c r="AD318" s="108">
        <f t="shared" si="384"/>
        <v>132170</v>
      </c>
      <c r="AE318" s="108">
        <f t="shared" si="384"/>
        <v>0</v>
      </c>
      <c r="AF318" s="108"/>
      <c r="AG318" s="108">
        <f t="shared" si="384"/>
        <v>0</v>
      </c>
      <c r="AH318" s="108">
        <f t="shared" si="384"/>
        <v>132170</v>
      </c>
      <c r="AI318" s="108"/>
      <c r="AJ318" s="108">
        <f t="shared" si="384"/>
        <v>132170</v>
      </c>
      <c r="AK318" s="108">
        <f t="shared" si="385"/>
        <v>0</v>
      </c>
      <c r="AL318" s="108">
        <f t="shared" si="385"/>
        <v>0</v>
      </c>
      <c r="AM318" s="108">
        <f t="shared" si="385"/>
        <v>132170</v>
      </c>
      <c r="AN318" s="108">
        <f t="shared" si="385"/>
        <v>0</v>
      </c>
      <c r="AO318" s="108">
        <f t="shared" si="385"/>
        <v>132170</v>
      </c>
      <c r="AP318" s="108">
        <f t="shared" si="385"/>
        <v>27605</v>
      </c>
      <c r="AQ318" s="108">
        <f t="shared" si="385"/>
        <v>0</v>
      </c>
      <c r="AR318" s="108">
        <f t="shared" si="385"/>
        <v>159775</v>
      </c>
      <c r="AS318" s="108">
        <f t="shared" si="385"/>
        <v>0</v>
      </c>
      <c r="AT318" s="108">
        <f t="shared" si="385"/>
        <v>159775</v>
      </c>
      <c r="AU318" s="96"/>
      <c r="AV318" s="96"/>
      <c r="AW318" s="96"/>
      <c r="AX318" s="108">
        <f>AX319</f>
        <v>159775</v>
      </c>
      <c r="AY318" s="108">
        <f>AY319</f>
        <v>159775</v>
      </c>
      <c r="AZ318" s="97"/>
      <c r="BA318" s="97"/>
      <c r="BB318" s="108">
        <f>BB319</f>
        <v>159775</v>
      </c>
      <c r="BC318" s="108">
        <f>BC319</f>
        <v>159775</v>
      </c>
      <c r="BD318" s="108">
        <f t="shared" si="386"/>
        <v>-150</v>
      </c>
      <c r="BE318" s="108">
        <f t="shared" si="386"/>
        <v>0</v>
      </c>
      <c r="BF318" s="108">
        <f t="shared" si="386"/>
        <v>159625</v>
      </c>
      <c r="BG318" s="108">
        <f t="shared" si="386"/>
        <v>159775</v>
      </c>
      <c r="BH318" s="108">
        <f t="shared" si="386"/>
        <v>0</v>
      </c>
      <c r="BI318" s="108">
        <f t="shared" si="386"/>
        <v>0</v>
      </c>
      <c r="BJ318" s="108">
        <f t="shared" si="386"/>
        <v>159625</v>
      </c>
      <c r="BK318" s="108">
        <f t="shared" si="386"/>
        <v>159775</v>
      </c>
      <c r="BL318" s="108">
        <f t="shared" si="386"/>
        <v>0</v>
      </c>
      <c r="BM318" s="108">
        <f t="shared" si="386"/>
        <v>0</v>
      </c>
      <c r="BN318" s="108">
        <f t="shared" si="386"/>
        <v>159625</v>
      </c>
      <c r="BO318" s="108">
        <f t="shared" si="386"/>
        <v>159775</v>
      </c>
      <c r="BP318" s="108">
        <f t="shared" si="386"/>
        <v>0</v>
      </c>
      <c r="BQ318" s="108">
        <f t="shared" si="386"/>
        <v>0</v>
      </c>
      <c r="BR318" s="108">
        <f t="shared" si="386"/>
        <v>159625</v>
      </c>
      <c r="BS318" s="108"/>
      <c r="BT318" s="108">
        <f t="shared" si="386"/>
        <v>159775</v>
      </c>
      <c r="BU318" s="108">
        <f>BU319</f>
        <v>0</v>
      </c>
      <c r="BV318" s="108">
        <f>BV319</f>
        <v>0</v>
      </c>
      <c r="BW318" s="108">
        <f t="shared" si="387"/>
        <v>159625</v>
      </c>
      <c r="BX318" s="108"/>
      <c r="BY318" s="108">
        <f t="shared" si="387"/>
        <v>159775</v>
      </c>
    </row>
    <row r="319" spans="1:77" ht="33">
      <c r="A319" s="104"/>
      <c r="B319" s="105" t="s">
        <v>35</v>
      </c>
      <c r="C319" s="106" t="s">
        <v>40</v>
      </c>
      <c r="D319" s="106" t="s">
        <v>29</v>
      </c>
      <c r="E319" s="111" t="s">
        <v>144</v>
      </c>
      <c r="F319" s="106" t="s">
        <v>36</v>
      </c>
      <c r="G319" s="108">
        <f>H319+I319</f>
        <v>130444</v>
      </c>
      <c r="H319" s="108">
        <v>130444</v>
      </c>
      <c r="I319" s="108"/>
      <c r="J319" s="112">
        <f>K319-G319</f>
        <v>29342</v>
      </c>
      <c r="K319" s="112">
        <v>159786</v>
      </c>
      <c r="L319" s="112"/>
      <c r="M319" s="112"/>
      <c r="N319" s="108">
        <v>172674</v>
      </c>
      <c r="O319" s="109"/>
      <c r="P319" s="112"/>
      <c r="Q319" s="112">
        <f>P319+N319</f>
        <v>172674</v>
      </c>
      <c r="R319" s="112">
        <f>O319</f>
        <v>0</v>
      </c>
      <c r="S319" s="112">
        <f>T319-Q319</f>
        <v>-40504</v>
      </c>
      <c r="T319" s="112">
        <v>132170</v>
      </c>
      <c r="U319" s="112">
        <f>R319</f>
        <v>0</v>
      </c>
      <c r="V319" s="112">
        <v>132170</v>
      </c>
      <c r="W319" s="112"/>
      <c r="X319" s="112"/>
      <c r="Y319" s="112">
        <f>W319+T319</f>
        <v>132170</v>
      </c>
      <c r="Z319" s="112">
        <f>X319+V319</f>
        <v>132170</v>
      </c>
      <c r="AA319" s="112"/>
      <c r="AB319" s="112"/>
      <c r="AC319" s="112">
        <f>AA319+Y319</f>
        <v>132170</v>
      </c>
      <c r="AD319" s="112">
        <f>AB319+Z319</f>
        <v>132170</v>
      </c>
      <c r="AE319" s="112"/>
      <c r="AF319" s="112"/>
      <c r="AG319" s="112"/>
      <c r="AH319" s="112">
        <f>AE319+AC319</f>
        <v>132170</v>
      </c>
      <c r="AI319" s="112"/>
      <c r="AJ319" s="112">
        <f>AG319+AD319</f>
        <v>132170</v>
      </c>
      <c r="AK319" s="113"/>
      <c r="AL319" s="113"/>
      <c r="AM319" s="112">
        <f>AK319+AH319</f>
        <v>132170</v>
      </c>
      <c r="AN319" s="112">
        <f>AI319</f>
        <v>0</v>
      </c>
      <c r="AO319" s="112">
        <f>AJ319</f>
        <v>132170</v>
      </c>
      <c r="AP319" s="112">
        <f>AR319-AO319</f>
        <v>27605</v>
      </c>
      <c r="AQ319" s="112"/>
      <c r="AR319" s="112">
        <v>159775</v>
      </c>
      <c r="AS319" s="112"/>
      <c r="AT319" s="112">
        <v>159775</v>
      </c>
      <c r="AU319" s="96"/>
      <c r="AV319" s="96"/>
      <c r="AW319" s="96"/>
      <c r="AX319" s="112">
        <v>159775</v>
      </c>
      <c r="AY319" s="112">
        <v>159775</v>
      </c>
      <c r="AZ319" s="97"/>
      <c r="BA319" s="97"/>
      <c r="BB319" s="112">
        <v>159775</v>
      </c>
      <c r="BC319" s="112">
        <v>159775</v>
      </c>
      <c r="BD319" s="147">
        <v>-150</v>
      </c>
      <c r="BE319" s="115"/>
      <c r="BF319" s="112">
        <f>BD319+BB319</f>
        <v>159625</v>
      </c>
      <c r="BG319" s="112">
        <f>BE319+BC319</f>
        <v>159775</v>
      </c>
      <c r="BH319" s="147"/>
      <c r="BI319" s="115"/>
      <c r="BJ319" s="112">
        <f>BH319+BF319</f>
        <v>159625</v>
      </c>
      <c r="BK319" s="112">
        <f>BI319+BG319</f>
        <v>159775</v>
      </c>
      <c r="BL319" s="147"/>
      <c r="BM319" s="115"/>
      <c r="BN319" s="112">
        <f>BL319+BJ319</f>
        <v>159625</v>
      </c>
      <c r="BO319" s="112">
        <f>BM319+BK319</f>
        <v>159775</v>
      </c>
      <c r="BP319" s="116"/>
      <c r="BQ319" s="116"/>
      <c r="BR319" s="108">
        <f>BN319+BP319</f>
        <v>159625</v>
      </c>
      <c r="BS319" s="108"/>
      <c r="BT319" s="108">
        <f>BO319+BQ319</f>
        <v>159775</v>
      </c>
      <c r="BU319" s="116"/>
      <c r="BV319" s="116"/>
      <c r="BW319" s="108">
        <f>BR319+BU319</f>
        <v>159625</v>
      </c>
      <c r="BX319" s="108"/>
      <c r="BY319" s="108">
        <f>BT319+BV319</f>
        <v>159775</v>
      </c>
    </row>
    <row r="320" spans="1:77" s="2" customFormat="1" ht="37.5">
      <c r="A320" s="118"/>
      <c r="B320" s="99" t="s">
        <v>122</v>
      </c>
      <c r="C320" s="100" t="s">
        <v>40</v>
      </c>
      <c r="D320" s="100" t="s">
        <v>54</v>
      </c>
      <c r="E320" s="101"/>
      <c r="F320" s="100"/>
      <c r="G320" s="102">
        <f aca="true" t="shared" si="388" ref="G320:W321">G321</f>
        <v>43777</v>
      </c>
      <c r="H320" s="102">
        <f t="shared" si="388"/>
        <v>43777</v>
      </c>
      <c r="I320" s="102">
        <f t="shared" si="388"/>
        <v>0</v>
      </c>
      <c r="J320" s="102">
        <f t="shared" si="388"/>
        <v>674</v>
      </c>
      <c r="K320" s="102">
        <f t="shared" si="388"/>
        <v>44451</v>
      </c>
      <c r="L320" s="102">
        <f t="shared" si="388"/>
        <v>0</v>
      </c>
      <c r="M320" s="102"/>
      <c r="N320" s="102">
        <f t="shared" si="388"/>
        <v>50448</v>
      </c>
      <c r="O320" s="102">
        <f t="shared" si="388"/>
        <v>0</v>
      </c>
      <c r="P320" s="102">
        <f t="shared" si="388"/>
        <v>0</v>
      </c>
      <c r="Q320" s="102">
        <f t="shared" si="388"/>
        <v>50448</v>
      </c>
      <c r="R320" s="102">
        <f t="shared" si="388"/>
        <v>0</v>
      </c>
      <c r="S320" s="102">
        <f t="shared" si="388"/>
        <v>-13658</v>
      </c>
      <c r="T320" s="102">
        <f t="shared" si="388"/>
        <v>36790</v>
      </c>
      <c r="U320" s="102">
        <f t="shared" si="388"/>
        <v>0</v>
      </c>
      <c r="V320" s="102">
        <f t="shared" si="388"/>
        <v>36790</v>
      </c>
      <c r="W320" s="102">
        <f t="shared" si="388"/>
        <v>0</v>
      </c>
      <c r="X320" s="102">
        <f aca="true" t="shared" si="389" ref="W320:AM321">X321</f>
        <v>0</v>
      </c>
      <c r="Y320" s="102">
        <f t="shared" si="389"/>
        <v>36790</v>
      </c>
      <c r="Z320" s="102">
        <f t="shared" si="389"/>
        <v>36790</v>
      </c>
      <c r="AA320" s="102">
        <f t="shared" si="389"/>
        <v>0</v>
      </c>
      <c r="AB320" s="102">
        <f t="shared" si="389"/>
        <v>0</v>
      </c>
      <c r="AC320" s="102">
        <f t="shared" si="389"/>
        <v>36790</v>
      </c>
      <c r="AD320" s="102">
        <f t="shared" si="389"/>
        <v>36790</v>
      </c>
      <c r="AE320" s="102">
        <f t="shared" si="389"/>
        <v>0</v>
      </c>
      <c r="AF320" s="102"/>
      <c r="AG320" s="102">
        <f t="shared" si="389"/>
        <v>0</v>
      </c>
      <c r="AH320" s="102">
        <f t="shared" si="389"/>
        <v>36790</v>
      </c>
      <c r="AI320" s="102"/>
      <c r="AJ320" s="102">
        <f t="shared" si="389"/>
        <v>36790</v>
      </c>
      <c r="AK320" s="102">
        <f t="shared" si="389"/>
        <v>0</v>
      </c>
      <c r="AL320" s="102">
        <f t="shared" si="389"/>
        <v>0</v>
      </c>
      <c r="AM320" s="102">
        <f t="shared" si="389"/>
        <v>36790</v>
      </c>
      <c r="AN320" s="102">
        <f aca="true" t="shared" si="390" ref="AK320:AT321">AN321</f>
        <v>0</v>
      </c>
      <c r="AO320" s="102">
        <f t="shared" si="390"/>
        <v>36790</v>
      </c>
      <c r="AP320" s="102">
        <f t="shared" si="390"/>
        <v>5811</v>
      </c>
      <c r="AQ320" s="102">
        <f t="shared" si="390"/>
        <v>0</v>
      </c>
      <c r="AR320" s="102">
        <f t="shared" si="390"/>
        <v>42601</v>
      </c>
      <c r="AS320" s="102">
        <f t="shared" si="390"/>
        <v>0</v>
      </c>
      <c r="AT320" s="102">
        <f t="shared" si="390"/>
        <v>42601</v>
      </c>
      <c r="AU320" s="96"/>
      <c r="AV320" s="96"/>
      <c r="AW320" s="96"/>
      <c r="AX320" s="102">
        <f>AX321</f>
        <v>42601</v>
      </c>
      <c r="AY320" s="102">
        <f>AY321</f>
        <v>42601</v>
      </c>
      <c r="AZ320" s="97"/>
      <c r="BA320" s="97"/>
      <c r="BB320" s="102">
        <f>BB321</f>
        <v>42601</v>
      </c>
      <c r="BC320" s="102">
        <f>BC321</f>
        <v>42601</v>
      </c>
      <c r="BD320" s="102">
        <f aca="true" t="shared" si="391" ref="BD320:BW321">BD321</f>
        <v>0</v>
      </c>
      <c r="BE320" s="102">
        <f t="shared" si="391"/>
        <v>0</v>
      </c>
      <c r="BF320" s="102">
        <f t="shared" si="391"/>
        <v>42601</v>
      </c>
      <c r="BG320" s="102">
        <f t="shared" si="391"/>
        <v>42601</v>
      </c>
      <c r="BH320" s="102">
        <f t="shared" si="391"/>
        <v>0</v>
      </c>
      <c r="BI320" s="102">
        <f t="shared" si="391"/>
        <v>0</v>
      </c>
      <c r="BJ320" s="102">
        <f t="shared" si="391"/>
        <v>42601</v>
      </c>
      <c r="BK320" s="102">
        <f t="shared" si="391"/>
        <v>42601</v>
      </c>
      <c r="BL320" s="102">
        <f t="shared" si="391"/>
        <v>0</v>
      </c>
      <c r="BM320" s="102">
        <f t="shared" si="391"/>
        <v>0</v>
      </c>
      <c r="BN320" s="102">
        <f t="shared" si="391"/>
        <v>42601</v>
      </c>
      <c r="BO320" s="102">
        <f t="shared" si="391"/>
        <v>42601</v>
      </c>
      <c r="BP320" s="102">
        <f t="shared" si="391"/>
        <v>0</v>
      </c>
      <c r="BQ320" s="102">
        <f t="shared" si="391"/>
        <v>0</v>
      </c>
      <c r="BR320" s="102">
        <f t="shared" si="391"/>
        <v>42601</v>
      </c>
      <c r="BS320" s="102"/>
      <c r="BT320" s="102">
        <f t="shared" si="391"/>
        <v>42601</v>
      </c>
      <c r="BU320" s="102">
        <f t="shared" si="391"/>
        <v>0</v>
      </c>
      <c r="BV320" s="102">
        <f>BV321</f>
        <v>0</v>
      </c>
      <c r="BW320" s="102">
        <f t="shared" si="391"/>
        <v>42601</v>
      </c>
      <c r="BX320" s="102"/>
      <c r="BY320" s="102">
        <f aca="true" t="shared" si="392" ref="BW320:BY321">BY321</f>
        <v>42601</v>
      </c>
    </row>
    <row r="321" spans="1:77" ht="16.5">
      <c r="A321" s="104"/>
      <c r="B321" s="105" t="s">
        <v>69</v>
      </c>
      <c r="C321" s="106" t="s">
        <v>40</v>
      </c>
      <c r="D321" s="106" t="s">
        <v>54</v>
      </c>
      <c r="E321" s="111" t="s">
        <v>145</v>
      </c>
      <c r="F321" s="106"/>
      <c r="G321" s="108">
        <f t="shared" si="388"/>
        <v>43777</v>
      </c>
      <c r="H321" s="108">
        <f>H322</f>
        <v>43777</v>
      </c>
      <c r="I321" s="108">
        <f t="shared" si="388"/>
        <v>0</v>
      </c>
      <c r="J321" s="108">
        <f t="shared" si="388"/>
        <v>674</v>
      </c>
      <c r="K321" s="108">
        <f t="shared" si="388"/>
        <v>44451</v>
      </c>
      <c r="L321" s="108">
        <f t="shared" si="388"/>
        <v>0</v>
      </c>
      <c r="M321" s="108"/>
      <c r="N321" s="108">
        <f t="shared" si="388"/>
        <v>50448</v>
      </c>
      <c r="O321" s="108">
        <f t="shared" si="388"/>
        <v>0</v>
      </c>
      <c r="P321" s="108">
        <f t="shared" si="388"/>
        <v>0</v>
      </c>
      <c r="Q321" s="108">
        <f t="shared" si="388"/>
        <v>50448</v>
      </c>
      <c r="R321" s="108">
        <f t="shared" si="388"/>
        <v>0</v>
      </c>
      <c r="S321" s="108">
        <f t="shared" si="388"/>
        <v>-13658</v>
      </c>
      <c r="T321" s="108">
        <f t="shared" si="388"/>
        <v>36790</v>
      </c>
      <c r="U321" s="108">
        <f t="shared" si="388"/>
        <v>0</v>
      </c>
      <c r="V321" s="108">
        <f t="shared" si="388"/>
        <v>36790</v>
      </c>
      <c r="W321" s="108">
        <f t="shared" si="389"/>
        <v>0</v>
      </c>
      <c r="X321" s="108">
        <f t="shared" si="389"/>
        <v>0</v>
      </c>
      <c r="Y321" s="108">
        <f t="shared" si="389"/>
        <v>36790</v>
      </c>
      <c r="Z321" s="108">
        <f t="shared" si="389"/>
        <v>36790</v>
      </c>
      <c r="AA321" s="108">
        <f t="shared" si="389"/>
        <v>0</v>
      </c>
      <c r="AB321" s="108">
        <f t="shared" si="389"/>
        <v>0</v>
      </c>
      <c r="AC321" s="108">
        <f t="shared" si="389"/>
        <v>36790</v>
      </c>
      <c r="AD321" s="108">
        <f t="shared" si="389"/>
        <v>36790</v>
      </c>
      <c r="AE321" s="108">
        <f t="shared" si="389"/>
        <v>0</v>
      </c>
      <c r="AF321" s="108"/>
      <c r="AG321" s="108">
        <f t="shared" si="389"/>
        <v>0</v>
      </c>
      <c r="AH321" s="108">
        <f t="shared" si="389"/>
        <v>36790</v>
      </c>
      <c r="AI321" s="108"/>
      <c r="AJ321" s="108">
        <f t="shared" si="389"/>
        <v>36790</v>
      </c>
      <c r="AK321" s="108">
        <f t="shared" si="390"/>
        <v>0</v>
      </c>
      <c r="AL321" s="108">
        <f t="shared" si="390"/>
        <v>0</v>
      </c>
      <c r="AM321" s="108">
        <f t="shared" si="390"/>
        <v>36790</v>
      </c>
      <c r="AN321" s="108">
        <f t="shared" si="390"/>
        <v>0</v>
      </c>
      <c r="AO321" s="108">
        <f t="shared" si="390"/>
        <v>36790</v>
      </c>
      <c r="AP321" s="108">
        <f t="shared" si="390"/>
        <v>5811</v>
      </c>
      <c r="AQ321" s="108">
        <f t="shared" si="390"/>
        <v>0</v>
      </c>
      <c r="AR321" s="108">
        <f t="shared" si="390"/>
        <v>42601</v>
      </c>
      <c r="AS321" s="108">
        <f t="shared" si="390"/>
        <v>0</v>
      </c>
      <c r="AT321" s="108">
        <f t="shared" si="390"/>
        <v>42601</v>
      </c>
      <c r="AU321" s="96"/>
      <c r="AV321" s="96"/>
      <c r="AW321" s="96"/>
      <c r="AX321" s="108">
        <f>AX322</f>
        <v>42601</v>
      </c>
      <c r="AY321" s="108">
        <f>AY322</f>
        <v>42601</v>
      </c>
      <c r="AZ321" s="97"/>
      <c r="BA321" s="97"/>
      <c r="BB321" s="108">
        <f>BB322</f>
        <v>42601</v>
      </c>
      <c r="BC321" s="108">
        <f>BC322</f>
        <v>42601</v>
      </c>
      <c r="BD321" s="108">
        <f t="shared" si="391"/>
        <v>0</v>
      </c>
      <c r="BE321" s="108">
        <f t="shared" si="391"/>
        <v>0</v>
      </c>
      <c r="BF321" s="108">
        <f t="shared" si="391"/>
        <v>42601</v>
      </c>
      <c r="BG321" s="108">
        <f t="shared" si="391"/>
        <v>42601</v>
      </c>
      <c r="BH321" s="108">
        <f t="shared" si="391"/>
        <v>0</v>
      </c>
      <c r="BI321" s="108">
        <f t="shared" si="391"/>
        <v>0</v>
      </c>
      <c r="BJ321" s="108">
        <f t="shared" si="391"/>
        <v>42601</v>
      </c>
      <c r="BK321" s="108">
        <f t="shared" si="391"/>
        <v>42601</v>
      </c>
      <c r="BL321" s="108">
        <f t="shared" si="391"/>
        <v>0</v>
      </c>
      <c r="BM321" s="108">
        <f t="shared" si="391"/>
        <v>0</v>
      </c>
      <c r="BN321" s="108">
        <f t="shared" si="391"/>
        <v>42601</v>
      </c>
      <c r="BO321" s="108">
        <f t="shared" si="391"/>
        <v>42601</v>
      </c>
      <c r="BP321" s="108">
        <f t="shared" si="391"/>
        <v>0</v>
      </c>
      <c r="BQ321" s="108">
        <f t="shared" si="391"/>
        <v>0</v>
      </c>
      <c r="BR321" s="108">
        <f t="shared" si="391"/>
        <v>42601</v>
      </c>
      <c r="BS321" s="108"/>
      <c r="BT321" s="108">
        <f t="shared" si="391"/>
        <v>42601</v>
      </c>
      <c r="BU321" s="108">
        <f>BU322</f>
        <v>0</v>
      </c>
      <c r="BV321" s="108">
        <f>BV322</f>
        <v>0</v>
      </c>
      <c r="BW321" s="108">
        <f t="shared" si="392"/>
        <v>42601</v>
      </c>
      <c r="BX321" s="108"/>
      <c r="BY321" s="108">
        <f t="shared" si="392"/>
        <v>42601</v>
      </c>
    </row>
    <row r="322" spans="1:77" ht="33">
      <c r="A322" s="104"/>
      <c r="B322" s="105" t="s">
        <v>35</v>
      </c>
      <c r="C322" s="106" t="s">
        <v>40</v>
      </c>
      <c r="D322" s="106" t="s">
        <v>54</v>
      </c>
      <c r="E322" s="111" t="s">
        <v>145</v>
      </c>
      <c r="F322" s="106" t="s">
        <v>36</v>
      </c>
      <c r="G322" s="108">
        <f>H322+I322</f>
        <v>43777</v>
      </c>
      <c r="H322" s="108">
        <v>43777</v>
      </c>
      <c r="I322" s="108"/>
      <c r="J322" s="112">
        <f>K322-G322</f>
        <v>674</v>
      </c>
      <c r="K322" s="112">
        <v>44451</v>
      </c>
      <c r="L322" s="112"/>
      <c r="M322" s="112"/>
      <c r="N322" s="108">
        <v>50448</v>
      </c>
      <c r="O322" s="109"/>
      <c r="P322" s="112"/>
      <c r="Q322" s="112">
        <f>P322+N322</f>
        <v>50448</v>
      </c>
      <c r="R322" s="112">
        <f>O322</f>
        <v>0</v>
      </c>
      <c r="S322" s="112">
        <f>T322-Q322</f>
        <v>-13658</v>
      </c>
      <c r="T322" s="112">
        <v>36790</v>
      </c>
      <c r="U322" s="112">
        <f>R322</f>
        <v>0</v>
      </c>
      <c r="V322" s="112">
        <v>36790</v>
      </c>
      <c r="W322" s="112"/>
      <c r="X322" s="112"/>
      <c r="Y322" s="112">
        <f>W322+T322</f>
        <v>36790</v>
      </c>
      <c r="Z322" s="112">
        <f>X322+V322</f>
        <v>36790</v>
      </c>
      <c r="AA322" s="112"/>
      <c r="AB322" s="112"/>
      <c r="AC322" s="112">
        <f>AA322+Y322</f>
        <v>36790</v>
      </c>
      <c r="AD322" s="112">
        <f>AB322+Z322</f>
        <v>36790</v>
      </c>
      <c r="AE322" s="112"/>
      <c r="AF322" s="112"/>
      <c r="AG322" s="112"/>
      <c r="AH322" s="112">
        <f>AE322+AC322</f>
        <v>36790</v>
      </c>
      <c r="AI322" s="112"/>
      <c r="AJ322" s="112">
        <f>AG322+AD322</f>
        <v>36790</v>
      </c>
      <c r="AK322" s="113"/>
      <c r="AL322" s="113"/>
      <c r="AM322" s="112">
        <f>AK322+AH322</f>
        <v>36790</v>
      </c>
      <c r="AN322" s="112">
        <f>AI322</f>
        <v>0</v>
      </c>
      <c r="AO322" s="112">
        <f>AJ322</f>
        <v>36790</v>
      </c>
      <c r="AP322" s="112">
        <f>AR322-AO322</f>
        <v>5811</v>
      </c>
      <c r="AQ322" s="112"/>
      <c r="AR322" s="112">
        <v>42601</v>
      </c>
      <c r="AS322" s="112"/>
      <c r="AT322" s="112">
        <v>42601</v>
      </c>
      <c r="AU322" s="96"/>
      <c r="AV322" s="96"/>
      <c r="AW322" s="96"/>
      <c r="AX322" s="112">
        <v>42601</v>
      </c>
      <c r="AY322" s="112">
        <v>42601</v>
      </c>
      <c r="AZ322" s="97"/>
      <c r="BA322" s="97"/>
      <c r="BB322" s="112">
        <v>42601</v>
      </c>
      <c r="BC322" s="112">
        <v>42601</v>
      </c>
      <c r="BD322" s="114"/>
      <c r="BE322" s="115"/>
      <c r="BF322" s="112">
        <f>BD322+BB322</f>
        <v>42601</v>
      </c>
      <c r="BG322" s="112">
        <f>BE322+BC322</f>
        <v>42601</v>
      </c>
      <c r="BH322" s="114"/>
      <c r="BI322" s="115"/>
      <c r="BJ322" s="112">
        <f>BH322+BF322</f>
        <v>42601</v>
      </c>
      <c r="BK322" s="112">
        <f>BI322+BG322</f>
        <v>42601</v>
      </c>
      <c r="BL322" s="114"/>
      <c r="BM322" s="115"/>
      <c r="BN322" s="112">
        <f>BL322+BJ322</f>
        <v>42601</v>
      </c>
      <c r="BO322" s="112">
        <f>BM322+BK322</f>
        <v>42601</v>
      </c>
      <c r="BP322" s="116"/>
      <c r="BQ322" s="116"/>
      <c r="BR322" s="108">
        <f>BN322+BP322</f>
        <v>42601</v>
      </c>
      <c r="BS322" s="108"/>
      <c r="BT322" s="108">
        <f>BO322+BQ322</f>
        <v>42601</v>
      </c>
      <c r="BU322" s="116"/>
      <c r="BV322" s="116"/>
      <c r="BW322" s="108">
        <f>BR322+BU322</f>
        <v>42601</v>
      </c>
      <c r="BX322" s="108"/>
      <c r="BY322" s="108">
        <f>BT322+BV322</f>
        <v>42601</v>
      </c>
    </row>
    <row r="323" spans="1:77" ht="37.5" hidden="1">
      <c r="A323" s="104"/>
      <c r="B323" s="99" t="s">
        <v>61</v>
      </c>
      <c r="C323" s="100" t="s">
        <v>40</v>
      </c>
      <c r="D323" s="100" t="s">
        <v>51</v>
      </c>
      <c r="E323" s="177"/>
      <c r="F323" s="100"/>
      <c r="G323" s="108"/>
      <c r="H323" s="108"/>
      <c r="I323" s="108"/>
      <c r="J323" s="117">
        <f>J324</f>
        <v>2779</v>
      </c>
      <c r="K323" s="117">
        <f aca="true" t="shared" si="393" ref="K323:AA324">K324</f>
        <v>2779</v>
      </c>
      <c r="L323" s="117">
        <f t="shared" si="393"/>
        <v>0</v>
      </c>
      <c r="M323" s="117"/>
      <c r="N323" s="117">
        <f t="shared" si="393"/>
        <v>3348</v>
      </c>
      <c r="O323" s="117">
        <f t="shared" si="393"/>
        <v>0</v>
      </c>
      <c r="P323" s="117">
        <f t="shared" si="393"/>
        <v>0</v>
      </c>
      <c r="Q323" s="117">
        <f t="shared" si="393"/>
        <v>3348</v>
      </c>
      <c r="R323" s="117">
        <f t="shared" si="393"/>
        <v>0</v>
      </c>
      <c r="S323" s="117">
        <f t="shared" si="393"/>
        <v>-3348</v>
      </c>
      <c r="T323" s="117">
        <f t="shared" si="393"/>
        <v>0</v>
      </c>
      <c r="U323" s="117">
        <f t="shared" si="393"/>
        <v>0</v>
      </c>
      <c r="V323" s="117">
        <f t="shared" si="393"/>
        <v>0</v>
      </c>
      <c r="W323" s="117">
        <f t="shared" si="393"/>
        <v>0</v>
      </c>
      <c r="X323" s="117">
        <f t="shared" si="393"/>
        <v>0</v>
      </c>
      <c r="Y323" s="117">
        <f t="shared" si="393"/>
        <v>0</v>
      </c>
      <c r="Z323" s="117">
        <f t="shared" si="393"/>
        <v>0</v>
      </c>
      <c r="AA323" s="117">
        <f t="shared" si="393"/>
        <v>0</v>
      </c>
      <c r="AB323" s="117">
        <f aca="true" t="shared" si="394" ref="AA323:AJ324">AB324</f>
        <v>0</v>
      </c>
      <c r="AC323" s="117">
        <f t="shared" si="394"/>
        <v>0</v>
      </c>
      <c r="AD323" s="117">
        <f t="shared" si="394"/>
        <v>0</v>
      </c>
      <c r="AE323" s="117">
        <f t="shared" si="394"/>
        <v>0</v>
      </c>
      <c r="AF323" s="117"/>
      <c r="AG323" s="117">
        <f t="shared" si="394"/>
        <v>0</v>
      </c>
      <c r="AH323" s="117">
        <f t="shared" si="394"/>
        <v>0</v>
      </c>
      <c r="AI323" s="117"/>
      <c r="AJ323" s="117">
        <f t="shared" si="394"/>
        <v>0</v>
      </c>
      <c r="AK323" s="113"/>
      <c r="AL323" s="113"/>
      <c r="AM323" s="113"/>
      <c r="AN323" s="113"/>
      <c r="AO323" s="113"/>
      <c r="AP323" s="128"/>
      <c r="AQ323" s="128"/>
      <c r="AR323" s="128"/>
      <c r="AS323" s="128"/>
      <c r="AT323" s="128"/>
      <c r="AU323" s="96"/>
      <c r="AV323" s="96"/>
      <c r="AW323" s="96"/>
      <c r="AX323" s="128"/>
      <c r="AY323" s="128"/>
      <c r="AZ323" s="97"/>
      <c r="BA323" s="97"/>
      <c r="BB323" s="128"/>
      <c r="BC323" s="128"/>
      <c r="BD323" s="114"/>
      <c r="BE323" s="115"/>
      <c r="BF323" s="125"/>
      <c r="BG323" s="125"/>
      <c r="BH323" s="114"/>
      <c r="BI323" s="115"/>
      <c r="BJ323" s="125"/>
      <c r="BK323" s="125"/>
      <c r="BL323" s="114"/>
      <c r="BM323" s="115"/>
      <c r="BN323" s="125"/>
      <c r="BO323" s="125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</row>
    <row r="324" spans="1:77" ht="33" hidden="1">
      <c r="A324" s="104"/>
      <c r="B324" s="105" t="s">
        <v>79</v>
      </c>
      <c r="C324" s="106" t="s">
        <v>40</v>
      </c>
      <c r="D324" s="106" t="s">
        <v>51</v>
      </c>
      <c r="E324" s="136" t="s">
        <v>117</v>
      </c>
      <c r="F324" s="106"/>
      <c r="G324" s="108"/>
      <c r="H324" s="108"/>
      <c r="I324" s="108"/>
      <c r="J324" s="112">
        <f>J325</f>
        <v>2779</v>
      </c>
      <c r="K324" s="112">
        <f t="shared" si="393"/>
        <v>2779</v>
      </c>
      <c r="L324" s="112">
        <f t="shared" si="393"/>
        <v>0</v>
      </c>
      <c r="M324" s="112"/>
      <c r="N324" s="112">
        <f t="shared" si="393"/>
        <v>3348</v>
      </c>
      <c r="O324" s="112">
        <f t="shared" si="393"/>
        <v>0</v>
      </c>
      <c r="P324" s="112">
        <f t="shared" si="393"/>
        <v>0</v>
      </c>
      <c r="Q324" s="112">
        <f t="shared" si="393"/>
        <v>3348</v>
      </c>
      <c r="R324" s="112">
        <f t="shared" si="393"/>
        <v>0</v>
      </c>
      <c r="S324" s="112">
        <f t="shared" si="393"/>
        <v>-3348</v>
      </c>
      <c r="T324" s="112">
        <f t="shared" si="393"/>
        <v>0</v>
      </c>
      <c r="U324" s="112">
        <f t="shared" si="393"/>
        <v>0</v>
      </c>
      <c r="V324" s="112">
        <f t="shared" si="393"/>
        <v>0</v>
      </c>
      <c r="W324" s="112">
        <f t="shared" si="393"/>
        <v>0</v>
      </c>
      <c r="X324" s="112">
        <f t="shared" si="393"/>
        <v>0</v>
      </c>
      <c r="Y324" s="112">
        <f t="shared" si="393"/>
        <v>0</v>
      </c>
      <c r="Z324" s="112">
        <f t="shared" si="393"/>
        <v>0</v>
      </c>
      <c r="AA324" s="112">
        <f t="shared" si="394"/>
        <v>0</v>
      </c>
      <c r="AB324" s="112">
        <f t="shared" si="394"/>
        <v>0</v>
      </c>
      <c r="AC324" s="112">
        <f t="shared" si="394"/>
        <v>0</v>
      </c>
      <c r="AD324" s="112">
        <f t="shared" si="394"/>
        <v>0</v>
      </c>
      <c r="AE324" s="112">
        <f t="shared" si="394"/>
        <v>0</v>
      </c>
      <c r="AF324" s="112"/>
      <c r="AG324" s="112">
        <f t="shared" si="394"/>
        <v>0</v>
      </c>
      <c r="AH324" s="112">
        <f t="shared" si="394"/>
        <v>0</v>
      </c>
      <c r="AI324" s="112"/>
      <c r="AJ324" s="112">
        <f t="shared" si="394"/>
        <v>0</v>
      </c>
      <c r="AK324" s="113"/>
      <c r="AL324" s="113"/>
      <c r="AM324" s="113"/>
      <c r="AN324" s="113"/>
      <c r="AO324" s="113"/>
      <c r="AP324" s="128"/>
      <c r="AQ324" s="128"/>
      <c r="AR324" s="128"/>
      <c r="AS324" s="128"/>
      <c r="AT324" s="128"/>
      <c r="AU324" s="96"/>
      <c r="AV324" s="96"/>
      <c r="AW324" s="96"/>
      <c r="AX324" s="128"/>
      <c r="AY324" s="128"/>
      <c r="AZ324" s="97"/>
      <c r="BA324" s="97"/>
      <c r="BB324" s="128"/>
      <c r="BC324" s="128"/>
      <c r="BD324" s="114"/>
      <c r="BE324" s="115"/>
      <c r="BF324" s="125"/>
      <c r="BG324" s="125"/>
      <c r="BH324" s="114"/>
      <c r="BI324" s="115"/>
      <c r="BJ324" s="125"/>
      <c r="BK324" s="125"/>
      <c r="BL324" s="114"/>
      <c r="BM324" s="115"/>
      <c r="BN324" s="125"/>
      <c r="BO324" s="125"/>
      <c r="BP324" s="116"/>
      <c r="BQ324" s="116"/>
      <c r="BR324" s="116"/>
      <c r="BS324" s="116"/>
      <c r="BT324" s="116"/>
      <c r="BU324" s="116"/>
      <c r="BV324" s="116"/>
      <c r="BW324" s="116"/>
      <c r="BX324" s="116"/>
      <c r="BY324" s="116"/>
    </row>
    <row r="325" spans="1:77" ht="66" hidden="1">
      <c r="A325" s="104"/>
      <c r="B325" s="105" t="s">
        <v>38</v>
      </c>
      <c r="C325" s="106" t="s">
        <v>40</v>
      </c>
      <c r="D325" s="106" t="s">
        <v>51</v>
      </c>
      <c r="E325" s="136" t="s">
        <v>117</v>
      </c>
      <c r="F325" s="106" t="s">
        <v>39</v>
      </c>
      <c r="G325" s="108"/>
      <c r="H325" s="108"/>
      <c r="I325" s="108"/>
      <c r="J325" s="112">
        <f>K325-G325</f>
        <v>2779</v>
      </c>
      <c r="K325" s="112">
        <v>2779</v>
      </c>
      <c r="L325" s="112"/>
      <c r="M325" s="112"/>
      <c r="N325" s="108">
        <v>3348</v>
      </c>
      <c r="O325" s="109"/>
      <c r="P325" s="112"/>
      <c r="Q325" s="112">
        <f>P325+N325</f>
        <v>3348</v>
      </c>
      <c r="R325" s="112">
        <f>O325</f>
        <v>0</v>
      </c>
      <c r="S325" s="112">
        <f>T325-Q325</f>
        <v>-3348</v>
      </c>
      <c r="T325" s="112"/>
      <c r="U325" s="112">
        <f>R325</f>
        <v>0</v>
      </c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3"/>
      <c r="AL325" s="113"/>
      <c r="AM325" s="113"/>
      <c r="AN325" s="113"/>
      <c r="AO325" s="113"/>
      <c r="AP325" s="128"/>
      <c r="AQ325" s="128"/>
      <c r="AR325" s="128"/>
      <c r="AS325" s="128"/>
      <c r="AT325" s="128"/>
      <c r="AU325" s="96"/>
      <c r="AV325" s="96"/>
      <c r="AW325" s="96"/>
      <c r="AX325" s="128"/>
      <c r="AY325" s="128"/>
      <c r="AZ325" s="97"/>
      <c r="BA325" s="97"/>
      <c r="BB325" s="128"/>
      <c r="BC325" s="128"/>
      <c r="BD325" s="114"/>
      <c r="BE325" s="115"/>
      <c r="BF325" s="125"/>
      <c r="BG325" s="125"/>
      <c r="BH325" s="114"/>
      <c r="BI325" s="115"/>
      <c r="BJ325" s="125"/>
      <c r="BK325" s="125"/>
      <c r="BL325" s="114"/>
      <c r="BM325" s="115"/>
      <c r="BN325" s="125"/>
      <c r="BO325" s="125"/>
      <c r="BP325" s="116"/>
      <c r="BQ325" s="116"/>
      <c r="BR325" s="116"/>
      <c r="BS325" s="116"/>
      <c r="BT325" s="116"/>
      <c r="BU325" s="116"/>
      <c r="BV325" s="116"/>
      <c r="BW325" s="116"/>
      <c r="BX325" s="116"/>
      <c r="BY325" s="116"/>
    </row>
    <row r="326" spans="1:77" s="6" customFormat="1" ht="37.5">
      <c r="A326" s="118"/>
      <c r="B326" s="99" t="s">
        <v>61</v>
      </c>
      <c r="C326" s="100" t="s">
        <v>40</v>
      </c>
      <c r="D326" s="100" t="s">
        <v>51</v>
      </c>
      <c r="E326" s="177"/>
      <c r="F326" s="100"/>
      <c r="G326" s="102"/>
      <c r="H326" s="102"/>
      <c r="I326" s="102"/>
      <c r="J326" s="117"/>
      <c r="K326" s="117"/>
      <c r="L326" s="117"/>
      <c r="M326" s="117"/>
      <c r="N326" s="102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23"/>
      <c r="AL326" s="123"/>
      <c r="AM326" s="123"/>
      <c r="AN326" s="123"/>
      <c r="AO326" s="123"/>
      <c r="AP326" s="174"/>
      <c r="AQ326" s="174"/>
      <c r="AR326" s="174"/>
      <c r="AS326" s="174"/>
      <c r="AT326" s="174"/>
      <c r="AU326" s="121"/>
      <c r="AV326" s="121"/>
      <c r="AW326" s="121"/>
      <c r="AX326" s="174"/>
      <c r="AY326" s="174"/>
      <c r="AZ326" s="186"/>
      <c r="BA326" s="186"/>
      <c r="BB326" s="174"/>
      <c r="BC326" s="174"/>
      <c r="BD326" s="187">
        <f>BD327</f>
        <v>150</v>
      </c>
      <c r="BE326" s="188">
        <f aca="true" t="shared" si="395" ref="BE326:BW328">BE327</f>
        <v>0</v>
      </c>
      <c r="BF326" s="172">
        <f t="shared" si="395"/>
        <v>150</v>
      </c>
      <c r="BG326" s="123">
        <f t="shared" si="395"/>
        <v>0</v>
      </c>
      <c r="BH326" s="187">
        <f>BH327</f>
        <v>0</v>
      </c>
      <c r="BI326" s="188">
        <f t="shared" si="395"/>
        <v>0</v>
      </c>
      <c r="BJ326" s="172">
        <f t="shared" si="395"/>
        <v>150</v>
      </c>
      <c r="BK326" s="123">
        <f t="shared" si="395"/>
        <v>0</v>
      </c>
      <c r="BL326" s="187">
        <f>BL327</f>
        <v>0</v>
      </c>
      <c r="BM326" s="188">
        <f t="shared" si="395"/>
        <v>0</v>
      </c>
      <c r="BN326" s="172">
        <f t="shared" si="395"/>
        <v>150</v>
      </c>
      <c r="BO326" s="172">
        <f t="shared" si="395"/>
        <v>0</v>
      </c>
      <c r="BP326" s="172">
        <f t="shared" si="395"/>
        <v>0</v>
      </c>
      <c r="BQ326" s="172">
        <f t="shared" si="395"/>
        <v>0</v>
      </c>
      <c r="BR326" s="172">
        <f t="shared" si="395"/>
        <v>150</v>
      </c>
      <c r="BS326" s="172"/>
      <c r="BT326" s="172">
        <f t="shared" si="395"/>
        <v>0</v>
      </c>
      <c r="BU326" s="172">
        <f t="shared" si="395"/>
        <v>0</v>
      </c>
      <c r="BV326" s="172">
        <f aca="true" t="shared" si="396" ref="BU326:BV328">BV327</f>
        <v>0</v>
      </c>
      <c r="BW326" s="172">
        <f t="shared" si="395"/>
        <v>150</v>
      </c>
      <c r="BX326" s="172"/>
      <c r="BY326" s="172">
        <f aca="true" t="shared" si="397" ref="BW326:BY328">BY327</f>
        <v>0</v>
      </c>
    </row>
    <row r="327" spans="1:77" ht="33.75">
      <c r="A327" s="104"/>
      <c r="B327" s="105" t="s">
        <v>79</v>
      </c>
      <c r="C327" s="106" t="s">
        <v>40</v>
      </c>
      <c r="D327" s="106" t="s">
        <v>51</v>
      </c>
      <c r="E327" s="143" t="s">
        <v>117</v>
      </c>
      <c r="F327" s="100"/>
      <c r="G327" s="108"/>
      <c r="H327" s="108"/>
      <c r="I327" s="108"/>
      <c r="J327" s="112"/>
      <c r="K327" s="112"/>
      <c r="L327" s="112"/>
      <c r="M327" s="112"/>
      <c r="N327" s="108"/>
      <c r="O327" s="109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3"/>
      <c r="AL327" s="113"/>
      <c r="AM327" s="113"/>
      <c r="AN327" s="113"/>
      <c r="AO327" s="113"/>
      <c r="AP327" s="128"/>
      <c r="AQ327" s="128"/>
      <c r="AR327" s="128"/>
      <c r="AS327" s="128"/>
      <c r="AT327" s="128"/>
      <c r="AU327" s="96"/>
      <c r="AV327" s="96"/>
      <c r="AW327" s="96"/>
      <c r="AX327" s="128"/>
      <c r="AY327" s="128"/>
      <c r="AZ327" s="97"/>
      <c r="BA327" s="97"/>
      <c r="BB327" s="128"/>
      <c r="BC327" s="128"/>
      <c r="BD327" s="147">
        <f>BD328</f>
        <v>150</v>
      </c>
      <c r="BE327" s="148">
        <f t="shared" si="395"/>
        <v>0</v>
      </c>
      <c r="BF327" s="126">
        <f t="shared" si="395"/>
        <v>150</v>
      </c>
      <c r="BG327" s="125">
        <f t="shared" si="395"/>
        <v>0</v>
      </c>
      <c r="BH327" s="147">
        <f>BH328</f>
        <v>0</v>
      </c>
      <c r="BI327" s="148">
        <f t="shared" si="395"/>
        <v>0</v>
      </c>
      <c r="BJ327" s="126">
        <f t="shared" si="395"/>
        <v>150</v>
      </c>
      <c r="BK327" s="125">
        <f t="shared" si="395"/>
        <v>0</v>
      </c>
      <c r="BL327" s="147">
        <f>BL328</f>
        <v>0</v>
      </c>
      <c r="BM327" s="148">
        <f t="shared" si="395"/>
        <v>0</v>
      </c>
      <c r="BN327" s="126">
        <f t="shared" si="395"/>
        <v>150</v>
      </c>
      <c r="BO327" s="126">
        <f t="shared" si="395"/>
        <v>0</v>
      </c>
      <c r="BP327" s="126">
        <f t="shared" si="395"/>
        <v>0</v>
      </c>
      <c r="BQ327" s="126">
        <f t="shared" si="395"/>
        <v>0</v>
      </c>
      <c r="BR327" s="126">
        <f t="shared" si="395"/>
        <v>150</v>
      </c>
      <c r="BS327" s="126"/>
      <c r="BT327" s="126">
        <f t="shared" si="395"/>
        <v>0</v>
      </c>
      <c r="BU327" s="126">
        <f t="shared" si="396"/>
        <v>0</v>
      </c>
      <c r="BV327" s="126">
        <f t="shared" si="396"/>
        <v>0</v>
      </c>
      <c r="BW327" s="126">
        <f t="shared" si="397"/>
        <v>150</v>
      </c>
      <c r="BX327" s="126"/>
      <c r="BY327" s="126">
        <f t="shared" si="397"/>
        <v>0</v>
      </c>
    </row>
    <row r="328" spans="1:77" ht="49.5">
      <c r="A328" s="104"/>
      <c r="B328" s="105" t="s">
        <v>371</v>
      </c>
      <c r="C328" s="106" t="s">
        <v>40</v>
      </c>
      <c r="D328" s="106" t="s">
        <v>51</v>
      </c>
      <c r="E328" s="143" t="s">
        <v>364</v>
      </c>
      <c r="F328" s="106"/>
      <c r="G328" s="108"/>
      <c r="H328" s="108"/>
      <c r="I328" s="108"/>
      <c r="J328" s="112"/>
      <c r="K328" s="112"/>
      <c r="L328" s="112"/>
      <c r="M328" s="112"/>
      <c r="N328" s="108"/>
      <c r="O328" s="109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3"/>
      <c r="AL328" s="113"/>
      <c r="AM328" s="113"/>
      <c r="AN328" s="113"/>
      <c r="AO328" s="113"/>
      <c r="AP328" s="128"/>
      <c r="AQ328" s="128"/>
      <c r="AR328" s="128"/>
      <c r="AS328" s="128"/>
      <c r="AT328" s="128"/>
      <c r="AU328" s="96"/>
      <c r="AV328" s="96"/>
      <c r="AW328" s="96"/>
      <c r="AX328" s="128"/>
      <c r="AY328" s="128"/>
      <c r="AZ328" s="97"/>
      <c r="BA328" s="97"/>
      <c r="BB328" s="128"/>
      <c r="BC328" s="128"/>
      <c r="BD328" s="147">
        <f>BD329</f>
        <v>150</v>
      </c>
      <c r="BE328" s="148">
        <f t="shared" si="395"/>
        <v>0</v>
      </c>
      <c r="BF328" s="126">
        <f t="shared" si="395"/>
        <v>150</v>
      </c>
      <c r="BG328" s="125">
        <f t="shared" si="395"/>
        <v>0</v>
      </c>
      <c r="BH328" s="147">
        <f>BH329</f>
        <v>0</v>
      </c>
      <c r="BI328" s="148">
        <f t="shared" si="395"/>
        <v>0</v>
      </c>
      <c r="BJ328" s="126">
        <f t="shared" si="395"/>
        <v>150</v>
      </c>
      <c r="BK328" s="125">
        <f t="shared" si="395"/>
        <v>0</v>
      </c>
      <c r="BL328" s="147">
        <f>BL329</f>
        <v>0</v>
      </c>
      <c r="BM328" s="148">
        <f t="shared" si="395"/>
        <v>0</v>
      </c>
      <c r="BN328" s="126">
        <f t="shared" si="395"/>
        <v>150</v>
      </c>
      <c r="BO328" s="126">
        <f t="shared" si="395"/>
        <v>0</v>
      </c>
      <c r="BP328" s="126">
        <f t="shared" si="395"/>
        <v>0</v>
      </c>
      <c r="BQ328" s="126">
        <f t="shared" si="395"/>
        <v>0</v>
      </c>
      <c r="BR328" s="126">
        <f t="shared" si="395"/>
        <v>150</v>
      </c>
      <c r="BS328" s="126"/>
      <c r="BT328" s="126">
        <f t="shared" si="395"/>
        <v>0</v>
      </c>
      <c r="BU328" s="126">
        <f t="shared" si="396"/>
        <v>0</v>
      </c>
      <c r="BV328" s="126">
        <f t="shared" si="396"/>
        <v>0</v>
      </c>
      <c r="BW328" s="126">
        <f t="shared" si="397"/>
        <v>150</v>
      </c>
      <c r="BX328" s="126"/>
      <c r="BY328" s="126">
        <f t="shared" si="397"/>
        <v>0</v>
      </c>
    </row>
    <row r="329" spans="1:77" ht="66">
      <c r="A329" s="104"/>
      <c r="B329" s="105" t="s">
        <v>38</v>
      </c>
      <c r="C329" s="106" t="s">
        <v>40</v>
      </c>
      <c r="D329" s="106" t="s">
        <v>51</v>
      </c>
      <c r="E329" s="143" t="s">
        <v>364</v>
      </c>
      <c r="F329" s="106" t="s">
        <v>39</v>
      </c>
      <c r="G329" s="108"/>
      <c r="H329" s="108"/>
      <c r="I329" s="108"/>
      <c r="J329" s="112"/>
      <c r="K329" s="112"/>
      <c r="L329" s="112"/>
      <c r="M329" s="112"/>
      <c r="N329" s="108"/>
      <c r="O329" s="109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3"/>
      <c r="AL329" s="113"/>
      <c r="AM329" s="113"/>
      <c r="AN329" s="113"/>
      <c r="AO329" s="113"/>
      <c r="AP329" s="128"/>
      <c r="AQ329" s="128"/>
      <c r="AR329" s="128"/>
      <c r="AS329" s="128"/>
      <c r="AT329" s="128"/>
      <c r="AU329" s="96"/>
      <c r="AV329" s="96"/>
      <c r="AW329" s="96"/>
      <c r="AX329" s="128"/>
      <c r="AY329" s="128"/>
      <c r="AZ329" s="97"/>
      <c r="BA329" s="97"/>
      <c r="BB329" s="128"/>
      <c r="BC329" s="128"/>
      <c r="BD329" s="147">
        <v>150</v>
      </c>
      <c r="BE329" s="147"/>
      <c r="BF329" s="112">
        <f>BD329+BB329</f>
        <v>150</v>
      </c>
      <c r="BG329" s="112">
        <f>BE329+BC329</f>
        <v>0</v>
      </c>
      <c r="BH329" s="147"/>
      <c r="BI329" s="147"/>
      <c r="BJ329" s="112">
        <f>BH329+BF329</f>
        <v>150</v>
      </c>
      <c r="BK329" s="112">
        <f>BI329+BG329</f>
        <v>0</v>
      </c>
      <c r="BL329" s="147"/>
      <c r="BM329" s="147"/>
      <c r="BN329" s="112">
        <f>BL329+BJ329</f>
        <v>150</v>
      </c>
      <c r="BO329" s="112">
        <f>BM329+BK329</f>
        <v>0</v>
      </c>
      <c r="BP329" s="116"/>
      <c r="BQ329" s="116"/>
      <c r="BR329" s="108">
        <f>BN329+BP329</f>
        <v>150</v>
      </c>
      <c r="BS329" s="108"/>
      <c r="BT329" s="108">
        <f>BO329+BQ329</f>
        <v>0</v>
      </c>
      <c r="BU329" s="116"/>
      <c r="BV329" s="116"/>
      <c r="BW329" s="108">
        <f>BR329+BU329</f>
        <v>150</v>
      </c>
      <c r="BX329" s="108"/>
      <c r="BY329" s="108">
        <f>BT329+BV329</f>
        <v>0</v>
      </c>
    </row>
    <row r="330" spans="1:77" s="2" customFormat="1" ht="18.75">
      <c r="A330" s="118"/>
      <c r="B330" s="99" t="s">
        <v>70</v>
      </c>
      <c r="C330" s="100" t="s">
        <v>53</v>
      </c>
      <c r="D330" s="100" t="s">
        <v>28</v>
      </c>
      <c r="E330" s="101"/>
      <c r="F330" s="100"/>
      <c r="G330" s="102">
        <f aca="true" t="shared" si="398" ref="G330:N330">G331+G333+G335+G337+G339+G347</f>
        <v>199511</v>
      </c>
      <c r="H330" s="102">
        <f t="shared" si="398"/>
        <v>199511</v>
      </c>
      <c r="I330" s="102">
        <f t="shared" si="398"/>
        <v>0</v>
      </c>
      <c r="J330" s="102">
        <f t="shared" si="398"/>
        <v>31152</v>
      </c>
      <c r="K330" s="102">
        <f t="shared" si="398"/>
        <v>230663</v>
      </c>
      <c r="L330" s="102">
        <f t="shared" si="398"/>
        <v>0</v>
      </c>
      <c r="M330" s="102"/>
      <c r="N330" s="102">
        <f t="shared" si="398"/>
        <v>248260</v>
      </c>
      <c r="O330" s="102">
        <f aca="true" t="shared" si="399" ref="O330:V330">O331+O333+O335+O337+O339+O347</f>
        <v>0</v>
      </c>
      <c r="P330" s="102">
        <f t="shared" si="399"/>
        <v>0</v>
      </c>
      <c r="Q330" s="102">
        <f t="shared" si="399"/>
        <v>248260</v>
      </c>
      <c r="R330" s="102">
        <f t="shared" si="399"/>
        <v>0</v>
      </c>
      <c r="S330" s="102">
        <f t="shared" si="399"/>
        <v>-102048</v>
      </c>
      <c r="T330" s="102">
        <f t="shared" si="399"/>
        <v>146212</v>
      </c>
      <c r="U330" s="102">
        <f t="shared" si="399"/>
        <v>0</v>
      </c>
      <c r="V330" s="102">
        <f t="shared" si="399"/>
        <v>146212</v>
      </c>
      <c r="W330" s="102">
        <f aca="true" t="shared" si="400" ref="W330:AD330">W331+W333+W335+W337+W339+W347</f>
        <v>0</v>
      </c>
      <c r="X330" s="102">
        <f t="shared" si="400"/>
        <v>0</v>
      </c>
      <c r="Y330" s="102">
        <f t="shared" si="400"/>
        <v>146212</v>
      </c>
      <c r="Z330" s="102">
        <f t="shared" si="400"/>
        <v>146212</v>
      </c>
      <c r="AA330" s="102">
        <f t="shared" si="400"/>
        <v>0</v>
      </c>
      <c r="AB330" s="102">
        <f t="shared" si="400"/>
        <v>0</v>
      </c>
      <c r="AC330" s="102">
        <f t="shared" si="400"/>
        <v>146212</v>
      </c>
      <c r="AD330" s="102">
        <f t="shared" si="400"/>
        <v>146212</v>
      </c>
      <c r="AE330" s="102">
        <f>AE331+AE333+AE335+AE337+AE339+AE347</f>
        <v>830</v>
      </c>
      <c r="AF330" s="102"/>
      <c r="AG330" s="102">
        <f aca="true" t="shared" si="401" ref="AG330:AO330">AG331+AG333+AG335+AG337+AG339+AG347</f>
        <v>830</v>
      </c>
      <c r="AH330" s="102">
        <f t="shared" si="401"/>
        <v>147042</v>
      </c>
      <c r="AI330" s="102">
        <f t="shared" si="401"/>
        <v>0</v>
      </c>
      <c r="AJ330" s="102">
        <f t="shared" si="401"/>
        <v>147042</v>
      </c>
      <c r="AK330" s="102" t="e">
        <f t="shared" si="401"/>
        <v>#REF!</v>
      </c>
      <c r="AL330" s="102" t="e">
        <f t="shared" si="401"/>
        <v>#REF!</v>
      </c>
      <c r="AM330" s="102">
        <f t="shared" si="401"/>
        <v>147042</v>
      </c>
      <c r="AN330" s="102">
        <f t="shared" si="401"/>
        <v>0</v>
      </c>
      <c r="AO330" s="102">
        <f t="shared" si="401"/>
        <v>147042</v>
      </c>
      <c r="AP330" s="102">
        <f>AP331+AP333+AP335+AP337+AP339+AP347</f>
        <v>39801</v>
      </c>
      <c r="AQ330" s="102">
        <f>AQ331+AQ333+AQ335+AQ337+AQ339+AQ347</f>
        <v>0</v>
      </c>
      <c r="AR330" s="102">
        <f>AR331+AR333+AR335+AR337+AR339+AR347</f>
        <v>186843</v>
      </c>
      <c r="AS330" s="102">
        <f>AS331+AS333+AS335+AS337+AS339+AS347</f>
        <v>0</v>
      </c>
      <c r="AT330" s="102">
        <f>AT331+AT333+AT335+AT337+AT339+AT347</f>
        <v>186843</v>
      </c>
      <c r="AU330" s="96"/>
      <c r="AV330" s="96"/>
      <c r="AW330" s="96"/>
      <c r="AX330" s="102">
        <f>AX331+AX333+AX335+AX337+AX339+AX347</f>
        <v>186843</v>
      </c>
      <c r="AY330" s="102">
        <f>AY331+AY333+AY335+AY337+AY339+AY347</f>
        <v>186843</v>
      </c>
      <c r="AZ330" s="97"/>
      <c r="BA330" s="97"/>
      <c r="BB330" s="102">
        <f aca="true" t="shared" si="402" ref="BB330:BG330">BB331+BB333+BB335+BB337+BB339+BB347</f>
        <v>186843</v>
      </c>
      <c r="BC330" s="102">
        <f t="shared" si="402"/>
        <v>186843</v>
      </c>
      <c r="BD330" s="102">
        <f t="shared" si="402"/>
        <v>-561</v>
      </c>
      <c r="BE330" s="102">
        <f t="shared" si="402"/>
        <v>-2182</v>
      </c>
      <c r="BF330" s="102">
        <f t="shared" si="402"/>
        <v>186282</v>
      </c>
      <c r="BG330" s="102">
        <f t="shared" si="402"/>
        <v>184661</v>
      </c>
      <c r="BH330" s="102">
        <f aca="true" t="shared" si="403" ref="BH330:BO330">BH331+BH333+BH335+BH337+BH339+BH347</f>
        <v>0</v>
      </c>
      <c r="BI330" s="102">
        <f t="shared" si="403"/>
        <v>0</v>
      </c>
      <c r="BJ330" s="102">
        <f t="shared" si="403"/>
        <v>186282</v>
      </c>
      <c r="BK330" s="102">
        <f t="shared" si="403"/>
        <v>184661</v>
      </c>
      <c r="BL330" s="102">
        <f t="shared" si="403"/>
        <v>0</v>
      </c>
      <c r="BM330" s="102">
        <f t="shared" si="403"/>
        <v>0</v>
      </c>
      <c r="BN330" s="102">
        <f t="shared" si="403"/>
        <v>186282</v>
      </c>
      <c r="BO330" s="102">
        <f t="shared" si="403"/>
        <v>184661</v>
      </c>
      <c r="BP330" s="102">
        <f>BP331+BP333+BP335+BP337+BP339+BP347</f>
        <v>0</v>
      </c>
      <c r="BQ330" s="102">
        <f>BQ331+BQ333+BQ335+BQ337+BQ339+BQ347</f>
        <v>0</v>
      </c>
      <c r="BR330" s="102">
        <f>BR331+BR333+BR335+BR337+BR339+BR347</f>
        <v>186282</v>
      </c>
      <c r="BS330" s="102"/>
      <c r="BT330" s="102">
        <f>BT331+BT333+BT335+BT337+BT339+BT347</f>
        <v>184661</v>
      </c>
      <c r="BU330" s="102">
        <f>BU331+BU333+BU335+BU337+BU339+BU347</f>
        <v>0</v>
      </c>
      <c r="BV330" s="102">
        <f>BV331+BV333+BV335+BV337+BV339+BV347</f>
        <v>0</v>
      </c>
      <c r="BW330" s="102">
        <f>BW331+BW333+BW335+BW337+BW339+BW347</f>
        <v>186282</v>
      </c>
      <c r="BX330" s="102"/>
      <c r="BY330" s="102">
        <f>BY331+BY333+BY335+BY337+BY339+BY347</f>
        <v>184661</v>
      </c>
    </row>
    <row r="331" spans="1:77" ht="49.5">
      <c r="A331" s="104"/>
      <c r="B331" s="105" t="s">
        <v>71</v>
      </c>
      <c r="C331" s="106" t="s">
        <v>53</v>
      </c>
      <c r="D331" s="106" t="s">
        <v>28</v>
      </c>
      <c r="E331" s="111" t="s">
        <v>146</v>
      </c>
      <c r="F331" s="106"/>
      <c r="G331" s="108">
        <f aca="true" t="shared" si="404" ref="G331:AT331">G332</f>
        <v>15131</v>
      </c>
      <c r="H331" s="108">
        <f t="shared" si="404"/>
        <v>15131</v>
      </c>
      <c r="I331" s="108">
        <f t="shared" si="404"/>
        <v>0</v>
      </c>
      <c r="J331" s="108">
        <f t="shared" si="404"/>
        <v>4562</v>
      </c>
      <c r="K331" s="108">
        <f t="shared" si="404"/>
        <v>19693</v>
      </c>
      <c r="L331" s="108">
        <f t="shared" si="404"/>
        <v>0</v>
      </c>
      <c r="M331" s="108"/>
      <c r="N331" s="108">
        <f t="shared" si="404"/>
        <v>22702</v>
      </c>
      <c r="O331" s="108">
        <f t="shared" si="404"/>
        <v>0</v>
      </c>
      <c r="P331" s="108">
        <f t="shared" si="404"/>
        <v>0</v>
      </c>
      <c r="Q331" s="108">
        <f t="shared" si="404"/>
        <v>22702</v>
      </c>
      <c r="R331" s="108">
        <f t="shared" si="404"/>
        <v>0</v>
      </c>
      <c r="S331" s="108">
        <f t="shared" si="404"/>
        <v>-15193</v>
      </c>
      <c r="T331" s="108">
        <f t="shared" si="404"/>
        <v>7509</v>
      </c>
      <c r="U331" s="108">
        <f t="shared" si="404"/>
        <v>0</v>
      </c>
      <c r="V331" s="108">
        <f t="shared" si="404"/>
        <v>7509</v>
      </c>
      <c r="W331" s="108">
        <f t="shared" si="404"/>
        <v>0</v>
      </c>
      <c r="X331" s="108">
        <f t="shared" si="404"/>
        <v>0</v>
      </c>
      <c r="Y331" s="108">
        <f t="shared" si="404"/>
        <v>7509</v>
      </c>
      <c r="Z331" s="108">
        <f t="shared" si="404"/>
        <v>7509</v>
      </c>
      <c r="AA331" s="108">
        <f t="shared" si="404"/>
        <v>0</v>
      </c>
      <c r="AB331" s="108">
        <f t="shared" si="404"/>
        <v>0</v>
      </c>
      <c r="AC331" s="108">
        <f t="shared" si="404"/>
        <v>7509</v>
      </c>
      <c r="AD331" s="108">
        <f t="shared" si="404"/>
        <v>7509</v>
      </c>
      <c r="AE331" s="108">
        <f t="shared" si="404"/>
        <v>0</v>
      </c>
      <c r="AF331" s="108"/>
      <c r="AG331" s="108">
        <f t="shared" si="404"/>
        <v>0</v>
      </c>
      <c r="AH331" s="108">
        <f t="shared" si="404"/>
        <v>7509</v>
      </c>
      <c r="AI331" s="108"/>
      <c r="AJ331" s="108">
        <f t="shared" si="404"/>
        <v>7509</v>
      </c>
      <c r="AK331" s="108">
        <f t="shared" si="404"/>
        <v>0</v>
      </c>
      <c r="AL331" s="108">
        <f t="shared" si="404"/>
        <v>0</v>
      </c>
      <c r="AM331" s="108">
        <f t="shared" si="404"/>
        <v>7509</v>
      </c>
      <c r="AN331" s="108">
        <f t="shared" si="404"/>
        <v>0</v>
      </c>
      <c r="AO331" s="108">
        <f t="shared" si="404"/>
        <v>7509</v>
      </c>
      <c r="AP331" s="108">
        <f t="shared" si="404"/>
        <v>1258</v>
      </c>
      <c r="AQ331" s="108">
        <f t="shared" si="404"/>
        <v>0</v>
      </c>
      <c r="AR331" s="108">
        <f t="shared" si="404"/>
        <v>8767</v>
      </c>
      <c r="AS331" s="108">
        <f t="shared" si="404"/>
        <v>0</v>
      </c>
      <c r="AT331" s="108">
        <f t="shared" si="404"/>
        <v>8767</v>
      </c>
      <c r="AU331" s="96"/>
      <c r="AV331" s="96"/>
      <c r="AW331" s="96"/>
      <c r="AX331" s="108">
        <f>AX332</f>
        <v>8767</v>
      </c>
      <c r="AY331" s="108">
        <f>AY332</f>
        <v>8767</v>
      </c>
      <c r="AZ331" s="97"/>
      <c r="BA331" s="97"/>
      <c r="BB331" s="108">
        <f aca="true" t="shared" si="405" ref="BB331:BY331">BB332</f>
        <v>8767</v>
      </c>
      <c r="BC331" s="108">
        <f t="shared" si="405"/>
        <v>8767</v>
      </c>
      <c r="BD331" s="108">
        <f t="shared" si="405"/>
        <v>0</v>
      </c>
      <c r="BE331" s="108">
        <f t="shared" si="405"/>
        <v>0</v>
      </c>
      <c r="BF331" s="108">
        <f t="shared" si="405"/>
        <v>8767</v>
      </c>
      <c r="BG331" s="108">
        <f t="shared" si="405"/>
        <v>8767</v>
      </c>
      <c r="BH331" s="108">
        <f t="shared" si="405"/>
        <v>0</v>
      </c>
      <c r="BI331" s="108">
        <f t="shared" si="405"/>
        <v>0</v>
      </c>
      <c r="BJ331" s="108">
        <f t="shared" si="405"/>
        <v>8767</v>
      </c>
      <c r="BK331" s="108">
        <f t="shared" si="405"/>
        <v>8767</v>
      </c>
      <c r="BL331" s="108">
        <f t="shared" si="405"/>
        <v>0</v>
      </c>
      <c r="BM331" s="108">
        <f t="shared" si="405"/>
        <v>0</v>
      </c>
      <c r="BN331" s="108">
        <f t="shared" si="405"/>
        <v>8767</v>
      </c>
      <c r="BO331" s="108">
        <f t="shared" si="405"/>
        <v>8767</v>
      </c>
      <c r="BP331" s="108">
        <f t="shared" si="405"/>
        <v>0</v>
      </c>
      <c r="BQ331" s="108">
        <f t="shared" si="405"/>
        <v>0</v>
      </c>
      <c r="BR331" s="108">
        <f t="shared" si="405"/>
        <v>8767</v>
      </c>
      <c r="BS331" s="108"/>
      <c r="BT331" s="108">
        <f t="shared" si="405"/>
        <v>8767</v>
      </c>
      <c r="BU331" s="108">
        <f t="shared" si="405"/>
        <v>0</v>
      </c>
      <c r="BV331" s="108">
        <f t="shared" si="405"/>
        <v>0</v>
      </c>
      <c r="BW331" s="108">
        <f t="shared" si="405"/>
        <v>8767</v>
      </c>
      <c r="BX331" s="108"/>
      <c r="BY331" s="108">
        <f t="shared" si="405"/>
        <v>8767</v>
      </c>
    </row>
    <row r="332" spans="1:77" ht="33">
      <c r="A332" s="104"/>
      <c r="B332" s="105" t="s">
        <v>35</v>
      </c>
      <c r="C332" s="106" t="s">
        <v>53</v>
      </c>
      <c r="D332" s="106" t="s">
        <v>28</v>
      </c>
      <c r="E332" s="111" t="s">
        <v>146</v>
      </c>
      <c r="F332" s="106" t="s">
        <v>36</v>
      </c>
      <c r="G332" s="108">
        <f>H332+I332</f>
        <v>15131</v>
      </c>
      <c r="H332" s="108">
        <v>15131</v>
      </c>
      <c r="I332" s="108"/>
      <c r="J332" s="112">
        <f>K332-G332</f>
        <v>4562</v>
      </c>
      <c r="K332" s="112">
        <v>19693</v>
      </c>
      <c r="L332" s="112"/>
      <c r="M332" s="112"/>
      <c r="N332" s="108">
        <v>22702</v>
      </c>
      <c r="O332" s="109"/>
      <c r="P332" s="112"/>
      <c r="Q332" s="112">
        <f>P332+N332</f>
        <v>22702</v>
      </c>
      <c r="R332" s="112">
        <f>O332</f>
        <v>0</v>
      </c>
      <c r="S332" s="112">
        <f>T332-Q332</f>
        <v>-15193</v>
      </c>
      <c r="T332" s="112">
        <v>7509</v>
      </c>
      <c r="U332" s="112">
        <f>R332</f>
        <v>0</v>
      </c>
      <c r="V332" s="112">
        <v>7509</v>
      </c>
      <c r="W332" s="112"/>
      <c r="X332" s="112"/>
      <c r="Y332" s="112">
        <f>W332+T332</f>
        <v>7509</v>
      </c>
      <c r="Z332" s="112">
        <f>X332+V332</f>
        <v>7509</v>
      </c>
      <c r="AA332" s="112"/>
      <c r="AB332" s="112"/>
      <c r="AC332" s="112">
        <f>AA332+Y332</f>
        <v>7509</v>
      </c>
      <c r="AD332" s="112">
        <f>AB332+Z332</f>
        <v>7509</v>
      </c>
      <c r="AE332" s="112"/>
      <c r="AF332" s="112"/>
      <c r="AG332" s="112"/>
      <c r="AH332" s="112">
        <f>AE332+AC332</f>
        <v>7509</v>
      </c>
      <c r="AI332" s="112"/>
      <c r="AJ332" s="112">
        <f>AG332+AD332</f>
        <v>7509</v>
      </c>
      <c r="AK332" s="113"/>
      <c r="AL332" s="113"/>
      <c r="AM332" s="112">
        <f>AK332+AH332</f>
        <v>7509</v>
      </c>
      <c r="AN332" s="112">
        <f>AI332</f>
        <v>0</v>
      </c>
      <c r="AO332" s="112">
        <f>AJ332</f>
        <v>7509</v>
      </c>
      <c r="AP332" s="112">
        <f>AR332-AO332</f>
        <v>1258</v>
      </c>
      <c r="AQ332" s="112"/>
      <c r="AR332" s="112">
        <v>8767</v>
      </c>
      <c r="AS332" s="112"/>
      <c r="AT332" s="112">
        <v>8767</v>
      </c>
      <c r="AU332" s="96"/>
      <c r="AV332" s="96"/>
      <c r="AW332" s="96"/>
      <c r="AX332" s="112">
        <v>8767</v>
      </c>
      <c r="AY332" s="112">
        <v>8767</v>
      </c>
      <c r="AZ332" s="97"/>
      <c r="BA332" s="97"/>
      <c r="BB332" s="112">
        <v>8767</v>
      </c>
      <c r="BC332" s="112">
        <v>8767</v>
      </c>
      <c r="BD332" s="114"/>
      <c r="BE332" s="115"/>
      <c r="BF332" s="112">
        <f>BD332+BB332</f>
        <v>8767</v>
      </c>
      <c r="BG332" s="112">
        <f>BE332+BC332</f>
        <v>8767</v>
      </c>
      <c r="BH332" s="114"/>
      <c r="BI332" s="115"/>
      <c r="BJ332" s="112">
        <f>BH332+BF332</f>
        <v>8767</v>
      </c>
      <c r="BK332" s="112">
        <f>BI332+BG332</f>
        <v>8767</v>
      </c>
      <c r="BL332" s="114"/>
      <c r="BM332" s="115"/>
      <c r="BN332" s="112">
        <f>BL332+BJ332</f>
        <v>8767</v>
      </c>
      <c r="BO332" s="112">
        <f>BM332+BK332</f>
        <v>8767</v>
      </c>
      <c r="BP332" s="116"/>
      <c r="BQ332" s="116"/>
      <c r="BR332" s="108">
        <f>BN332+BP332</f>
        <v>8767</v>
      </c>
      <c r="BS332" s="108"/>
      <c r="BT332" s="108">
        <f>BO332+BQ332</f>
        <v>8767</v>
      </c>
      <c r="BU332" s="116"/>
      <c r="BV332" s="116"/>
      <c r="BW332" s="108">
        <f>BR332+BU332</f>
        <v>8767</v>
      </c>
      <c r="BX332" s="108"/>
      <c r="BY332" s="108">
        <f>BT332+BV332</f>
        <v>8767</v>
      </c>
    </row>
    <row r="333" spans="1:77" ht="16.5">
      <c r="A333" s="104"/>
      <c r="B333" s="105" t="s">
        <v>72</v>
      </c>
      <c r="C333" s="106" t="s">
        <v>53</v>
      </c>
      <c r="D333" s="106" t="s">
        <v>28</v>
      </c>
      <c r="E333" s="111" t="s">
        <v>147</v>
      </c>
      <c r="F333" s="106"/>
      <c r="G333" s="108">
        <f aca="true" t="shared" si="406" ref="G333:AT333">G334</f>
        <v>16772</v>
      </c>
      <c r="H333" s="108">
        <f t="shared" si="406"/>
        <v>16772</v>
      </c>
      <c r="I333" s="108">
        <f t="shared" si="406"/>
        <v>0</v>
      </c>
      <c r="J333" s="108">
        <f t="shared" si="406"/>
        <v>4187</v>
      </c>
      <c r="K333" s="108">
        <f t="shared" si="406"/>
        <v>20959</v>
      </c>
      <c r="L333" s="108">
        <f t="shared" si="406"/>
        <v>0</v>
      </c>
      <c r="M333" s="108"/>
      <c r="N333" s="108">
        <f t="shared" si="406"/>
        <v>22756</v>
      </c>
      <c r="O333" s="108">
        <f t="shared" si="406"/>
        <v>0</v>
      </c>
      <c r="P333" s="108">
        <f t="shared" si="406"/>
        <v>0</v>
      </c>
      <c r="Q333" s="108">
        <f t="shared" si="406"/>
        <v>22756</v>
      </c>
      <c r="R333" s="108">
        <f t="shared" si="406"/>
        <v>0</v>
      </c>
      <c r="S333" s="108">
        <f t="shared" si="406"/>
        <v>-7836</v>
      </c>
      <c r="T333" s="108">
        <f t="shared" si="406"/>
        <v>14920</v>
      </c>
      <c r="U333" s="108">
        <f t="shared" si="406"/>
        <v>0</v>
      </c>
      <c r="V333" s="108">
        <f t="shared" si="406"/>
        <v>14920</v>
      </c>
      <c r="W333" s="108">
        <f t="shared" si="406"/>
        <v>0</v>
      </c>
      <c r="X333" s="108">
        <f t="shared" si="406"/>
        <v>0</v>
      </c>
      <c r="Y333" s="108">
        <f t="shared" si="406"/>
        <v>14920</v>
      </c>
      <c r="Z333" s="108">
        <f t="shared" si="406"/>
        <v>14920</v>
      </c>
      <c r="AA333" s="108">
        <f t="shared" si="406"/>
        <v>0</v>
      </c>
      <c r="AB333" s="108">
        <f t="shared" si="406"/>
        <v>0</v>
      </c>
      <c r="AC333" s="108">
        <f t="shared" si="406"/>
        <v>14920</v>
      </c>
      <c r="AD333" s="108">
        <f t="shared" si="406"/>
        <v>14920</v>
      </c>
      <c r="AE333" s="108">
        <f t="shared" si="406"/>
        <v>0</v>
      </c>
      <c r="AF333" s="108"/>
      <c r="AG333" s="108">
        <f t="shared" si="406"/>
        <v>0</v>
      </c>
      <c r="AH333" s="108">
        <f t="shared" si="406"/>
        <v>14920</v>
      </c>
      <c r="AI333" s="108"/>
      <c r="AJ333" s="108">
        <f t="shared" si="406"/>
        <v>14920</v>
      </c>
      <c r="AK333" s="108">
        <f t="shared" si="406"/>
        <v>0</v>
      </c>
      <c r="AL333" s="108">
        <f t="shared" si="406"/>
        <v>0</v>
      </c>
      <c r="AM333" s="108">
        <f t="shared" si="406"/>
        <v>14920</v>
      </c>
      <c r="AN333" s="108">
        <f t="shared" si="406"/>
        <v>0</v>
      </c>
      <c r="AO333" s="108">
        <f t="shared" si="406"/>
        <v>14920</v>
      </c>
      <c r="AP333" s="108">
        <f t="shared" si="406"/>
        <v>3944</v>
      </c>
      <c r="AQ333" s="108">
        <f t="shared" si="406"/>
        <v>0</v>
      </c>
      <c r="AR333" s="108">
        <f t="shared" si="406"/>
        <v>18864</v>
      </c>
      <c r="AS333" s="108">
        <f t="shared" si="406"/>
        <v>0</v>
      </c>
      <c r="AT333" s="108">
        <f t="shared" si="406"/>
        <v>18864</v>
      </c>
      <c r="AU333" s="96"/>
      <c r="AV333" s="96"/>
      <c r="AW333" s="96"/>
      <c r="AX333" s="108">
        <f>AX334</f>
        <v>18864</v>
      </c>
      <c r="AY333" s="108">
        <f>AY334</f>
        <v>18864</v>
      </c>
      <c r="AZ333" s="97"/>
      <c r="BA333" s="97"/>
      <c r="BB333" s="108">
        <f aca="true" t="shared" si="407" ref="BB333:BY333">BB334</f>
        <v>18864</v>
      </c>
      <c r="BC333" s="108">
        <f t="shared" si="407"/>
        <v>18864</v>
      </c>
      <c r="BD333" s="108">
        <f t="shared" si="407"/>
        <v>0</v>
      </c>
      <c r="BE333" s="108">
        <f t="shared" si="407"/>
        <v>0</v>
      </c>
      <c r="BF333" s="108">
        <f t="shared" si="407"/>
        <v>18864</v>
      </c>
      <c r="BG333" s="108">
        <f t="shared" si="407"/>
        <v>18864</v>
      </c>
      <c r="BH333" s="108">
        <f t="shared" si="407"/>
        <v>0</v>
      </c>
      <c r="BI333" s="108">
        <f t="shared" si="407"/>
        <v>0</v>
      </c>
      <c r="BJ333" s="108">
        <f t="shared" si="407"/>
        <v>18864</v>
      </c>
      <c r="BK333" s="108">
        <f t="shared" si="407"/>
        <v>18864</v>
      </c>
      <c r="BL333" s="108">
        <f t="shared" si="407"/>
        <v>0</v>
      </c>
      <c r="BM333" s="108">
        <f t="shared" si="407"/>
        <v>0</v>
      </c>
      <c r="BN333" s="108">
        <f t="shared" si="407"/>
        <v>18864</v>
      </c>
      <c r="BO333" s="108">
        <f t="shared" si="407"/>
        <v>18864</v>
      </c>
      <c r="BP333" s="108">
        <f t="shared" si="407"/>
        <v>0</v>
      </c>
      <c r="BQ333" s="108">
        <f t="shared" si="407"/>
        <v>0</v>
      </c>
      <c r="BR333" s="108">
        <f t="shared" si="407"/>
        <v>18864</v>
      </c>
      <c r="BS333" s="108"/>
      <c r="BT333" s="108">
        <f t="shared" si="407"/>
        <v>18864</v>
      </c>
      <c r="BU333" s="108">
        <f t="shared" si="407"/>
        <v>0</v>
      </c>
      <c r="BV333" s="108">
        <f t="shared" si="407"/>
        <v>0</v>
      </c>
      <c r="BW333" s="108">
        <f t="shared" si="407"/>
        <v>18864</v>
      </c>
      <c r="BX333" s="108"/>
      <c r="BY333" s="108">
        <f t="shared" si="407"/>
        <v>18864</v>
      </c>
    </row>
    <row r="334" spans="1:77" ht="33">
      <c r="A334" s="104"/>
      <c r="B334" s="105" t="s">
        <v>35</v>
      </c>
      <c r="C334" s="106" t="s">
        <v>53</v>
      </c>
      <c r="D334" s="106" t="s">
        <v>28</v>
      </c>
      <c r="E334" s="111" t="s">
        <v>147</v>
      </c>
      <c r="F334" s="106" t="s">
        <v>36</v>
      </c>
      <c r="G334" s="108">
        <f>H334+I334</f>
        <v>16772</v>
      </c>
      <c r="H334" s="108">
        <v>16772</v>
      </c>
      <c r="I334" s="108"/>
      <c r="J334" s="112">
        <f>K334-G334</f>
        <v>4187</v>
      </c>
      <c r="K334" s="112">
        <v>20959</v>
      </c>
      <c r="L334" s="112"/>
      <c r="M334" s="112"/>
      <c r="N334" s="108">
        <v>22756</v>
      </c>
      <c r="O334" s="109"/>
      <c r="P334" s="112"/>
      <c r="Q334" s="112">
        <f>P334+N334</f>
        <v>22756</v>
      </c>
      <c r="R334" s="112">
        <f>O334</f>
        <v>0</v>
      </c>
      <c r="S334" s="112">
        <f>T334-Q334</f>
        <v>-7836</v>
      </c>
      <c r="T334" s="112">
        <v>14920</v>
      </c>
      <c r="U334" s="112">
        <f>R334</f>
        <v>0</v>
      </c>
      <c r="V334" s="112">
        <v>14920</v>
      </c>
      <c r="W334" s="112"/>
      <c r="X334" s="112"/>
      <c r="Y334" s="112">
        <f>W334+T334</f>
        <v>14920</v>
      </c>
      <c r="Z334" s="112">
        <f>X334+V334</f>
        <v>14920</v>
      </c>
      <c r="AA334" s="112"/>
      <c r="AB334" s="112"/>
      <c r="AC334" s="112">
        <f>AA334+Y334</f>
        <v>14920</v>
      </c>
      <c r="AD334" s="112">
        <f>AB334+Z334</f>
        <v>14920</v>
      </c>
      <c r="AE334" s="112"/>
      <c r="AF334" s="112"/>
      <c r="AG334" s="112"/>
      <c r="AH334" s="112">
        <f>AE334+AC334</f>
        <v>14920</v>
      </c>
      <c r="AI334" s="112"/>
      <c r="AJ334" s="112">
        <f>AG334+AD334</f>
        <v>14920</v>
      </c>
      <c r="AK334" s="113"/>
      <c r="AL334" s="113"/>
      <c r="AM334" s="112">
        <f>AK334+AH334</f>
        <v>14920</v>
      </c>
      <c r="AN334" s="112">
        <f>AI334</f>
        <v>0</v>
      </c>
      <c r="AO334" s="112">
        <f>AJ334</f>
        <v>14920</v>
      </c>
      <c r="AP334" s="112">
        <f>AR334-AO334</f>
        <v>3944</v>
      </c>
      <c r="AQ334" s="112"/>
      <c r="AR334" s="112">
        <v>18864</v>
      </c>
      <c r="AS334" s="112"/>
      <c r="AT334" s="112">
        <v>18864</v>
      </c>
      <c r="AU334" s="96"/>
      <c r="AV334" s="96"/>
      <c r="AW334" s="96"/>
      <c r="AX334" s="112">
        <v>18864</v>
      </c>
      <c r="AY334" s="112">
        <v>18864</v>
      </c>
      <c r="AZ334" s="97"/>
      <c r="BA334" s="97"/>
      <c r="BB334" s="112">
        <v>18864</v>
      </c>
      <c r="BC334" s="112">
        <v>18864</v>
      </c>
      <c r="BD334" s="114"/>
      <c r="BE334" s="115"/>
      <c r="BF334" s="112">
        <f>BD334+BB334</f>
        <v>18864</v>
      </c>
      <c r="BG334" s="112">
        <f>BE334+BC334</f>
        <v>18864</v>
      </c>
      <c r="BH334" s="114"/>
      <c r="BI334" s="115"/>
      <c r="BJ334" s="112">
        <f>BH334+BF334</f>
        <v>18864</v>
      </c>
      <c r="BK334" s="112">
        <f>BI334+BG334</f>
        <v>18864</v>
      </c>
      <c r="BL334" s="114"/>
      <c r="BM334" s="115"/>
      <c r="BN334" s="112">
        <f>BL334+BJ334</f>
        <v>18864</v>
      </c>
      <c r="BO334" s="112">
        <f>BM334+BK334</f>
        <v>18864</v>
      </c>
      <c r="BP334" s="116"/>
      <c r="BQ334" s="116"/>
      <c r="BR334" s="108">
        <f>BN334+BP334</f>
        <v>18864</v>
      </c>
      <c r="BS334" s="108"/>
      <c r="BT334" s="108">
        <f>BO334+BQ334</f>
        <v>18864</v>
      </c>
      <c r="BU334" s="116"/>
      <c r="BV334" s="116"/>
      <c r="BW334" s="108">
        <f>BR334+BU334</f>
        <v>18864</v>
      </c>
      <c r="BX334" s="108"/>
      <c r="BY334" s="108">
        <f>BT334+BV334</f>
        <v>18864</v>
      </c>
    </row>
    <row r="335" spans="1:77" ht="16.5">
      <c r="A335" s="104"/>
      <c r="B335" s="105" t="s">
        <v>73</v>
      </c>
      <c r="C335" s="106" t="s">
        <v>53</v>
      </c>
      <c r="D335" s="106" t="s">
        <v>28</v>
      </c>
      <c r="E335" s="111" t="s">
        <v>148</v>
      </c>
      <c r="F335" s="106"/>
      <c r="G335" s="108">
        <f aca="true" t="shared" si="408" ref="G335:AT335">G336</f>
        <v>69934</v>
      </c>
      <c r="H335" s="108">
        <f t="shared" si="408"/>
        <v>69934</v>
      </c>
      <c r="I335" s="108">
        <f t="shared" si="408"/>
        <v>0</v>
      </c>
      <c r="J335" s="108">
        <f t="shared" si="408"/>
        <v>3968</v>
      </c>
      <c r="K335" s="108">
        <f t="shared" si="408"/>
        <v>73902</v>
      </c>
      <c r="L335" s="108">
        <f t="shared" si="408"/>
        <v>0</v>
      </c>
      <c r="M335" s="108"/>
      <c r="N335" s="108">
        <f t="shared" si="408"/>
        <v>80038</v>
      </c>
      <c r="O335" s="108">
        <f t="shared" si="408"/>
        <v>0</v>
      </c>
      <c r="P335" s="108">
        <f t="shared" si="408"/>
        <v>0</v>
      </c>
      <c r="Q335" s="108">
        <f t="shared" si="408"/>
        <v>80038</v>
      </c>
      <c r="R335" s="108">
        <f t="shared" si="408"/>
        <v>0</v>
      </c>
      <c r="S335" s="108">
        <f t="shared" si="408"/>
        <v>-23596</v>
      </c>
      <c r="T335" s="108">
        <f t="shared" si="408"/>
        <v>56442</v>
      </c>
      <c r="U335" s="108">
        <f t="shared" si="408"/>
        <v>0</v>
      </c>
      <c r="V335" s="108">
        <f t="shared" si="408"/>
        <v>56442</v>
      </c>
      <c r="W335" s="108">
        <f t="shared" si="408"/>
        <v>0</v>
      </c>
      <c r="X335" s="108">
        <f t="shared" si="408"/>
        <v>0</v>
      </c>
      <c r="Y335" s="108">
        <f t="shared" si="408"/>
        <v>56442</v>
      </c>
      <c r="Z335" s="108">
        <f t="shared" si="408"/>
        <v>56442</v>
      </c>
      <c r="AA335" s="108">
        <f t="shared" si="408"/>
        <v>0</v>
      </c>
      <c r="AB335" s="108">
        <f t="shared" si="408"/>
        <v>0</v>
      </c>
      <c r="AC335" s="108">
        <f t="shared" si="408"/>
        <v>56442</v>
      </c>
      <c r="AD335" s="108">
        <f t="shared" si="408"/>
        <v>56442</v>
      </c>
      <c r="AE335" s="108">
        <f t="shared" si="408"/>
        <v>0</v>
      </c>
      <c r="AF335" s="108"/>
      <c r="AG335" s="108">
        <f t="shared" si="408"/>
        <v>0</v>
      </c>
      <c r="AH335" s="108">
        <f t="shared" si="408"/>
        <v>56442</v>
      </c>
      <c r="AI335" s="108"/>
      <c r="AJ335" s="108">
        <f t="shared" si="408"/>
        <v>56442</v>
      </c>
      <c r="AK335" s="108">
        <f t="shared" si="408"/>
        <v>0</v>
      </c>
      <c r="AL335" s="108">
        <f t="shared" si="408"/>
        <v>0</v>
      </c>
      <c r="AM335" s="108">
        <f t="shared" si="408"/>
        <v>56442</v>
      </c>
      <c r="AN335" s="108">
        <f t="shared" si="408"/>
        <v>0</v>
      </c>
      <c r="AO335" s="108">
        <f t="shared" si="408"/>
        <v>56442</v>
      </c>
      <c r="AP335" s="108">
        <f t="shared" si="408"/>
        <v>7336</v>
      </c>
      <c r="AQ335" s="108">
        <f t="shared" si="408"/>
        <v>0</v>
      </c>
      <c r="AR335" s="108">
        <f t="shared" si="408"/>
        <v>63778</v>
      </c>
      <c r="AS335" s="108">
        <f t="shared" si="408"/>
        <v>0</v>
      </c>
      <c r="AT335" s="108">
        <f t="shared" si="408"/>
        <v>63778</v>
      </c>
      <c r="AU335" s="96"/>
      <c r="AV335" s="96"/>
      <c r="AW335" s="96"/>
      <c r="AX335" s="108">
        <f>AX336</f>
        <v>63778</v>
      </c>
      <c r="AY335" s="108">
        <f>AY336</f>
        <v>63778</v>
      </c>
      <c r="AZ335" s="97"/>
      <c r="BA335" s="97"/>
      <c r="BB335" s="108">
        <f aca="true" t="shared" si="409" ref="BB335:BY335">BB336</f>
        <v>63778</v>
      </c>
      <c r="BC335" s="108">
        <f t="shared" si="409"/>
        <v>63778</v>
      </c>
      <c r="BD335" s="108">
        <f t="shared" si="409"/>
        <v>0</v>
      </c>
      <c r="BE335" s="108">
        <f t="shared" si="409"/>
        <v>0</v>
      </c>
      <c r="BF335" s="108">
        <f t="shared" si="409"/>
        <v>63778</v>
      </c>
      <c r="BG335" s="108">
        <f t="shared" si="409"/>
        <v>63778</v>
      </c>
      <c r="BH335" s="108">
        <f t="shared" si="409"/>
        <v>0</v>
      </c>
      <c r="BI335" s="108">
        <f t="shared" si="409"/>
        <v>0</v>
      </c>
      <c r="BJ335" s="108">
        <f t="shared" si="409"/>
        <v>63778</v>
      </c>
      <c r="BK335" s="108">
        <f t="shared" si="409"/>
        <v>63778</v>
      </c>
      <c r="BL335" s="108">
        <f t="shared" si="409"/>
        <v>0</v>
      </c>
      <c r="BM335" s="108">
        <f t="shared" si="409"/>
        <v>0</v>
      </c>
      <c r="BN335" s="108">
        <f t="shared" si="409"/>
        <v>63778</v>
      </c>
      <c r="BO335" s="108">
        <f t="shared" si="409"/>
        <v>63778</v>
      </c>
      <c r="BP335" s="108">
        <f t="shared" si="409"/>
        <v>0</v>
      </c>
      <c r="BQ335" s="108">
        <f t="shared" si="409"/>
        <v>0</v>
      </c>
      <c r="BR335" s="108">
        <f t="shared" si="409"/>
        <v>63778</v>
      </c>
      <c r="BS335" s="108"/>
      <c r="BT335" s="108">
        <f t="shared" si="409"/>
        <v>63778</v>
      </c>
      <c r="BU335" s="108">
        <f t="shared" si="409"/>
        <v>0</v>
      </c>
      <c r="BV335" s="108">
        <f t="shared" si="409"/>
        <v>0</v>
      </c>
      <c r="BW335" s="108">
        <f t="shared" si="409"/>
        <v>63778</v>
      </c>
      <c r="BX335" s="108"/>
      <c r="BY335" s="108">
        <f t="shared" si="409"/>
        <v>63778</v>
      </c>
    </row>
    <row r="336" spans="1:77" ht="33">
      <c r="A336" s="104"/>
      <c r="B336" s="105" t="s">
        <v>35</v>
      </c>
      <c r="C336" s="106" t="s">
        <v>53</v>
      </c>
      <c r="D336" s="106" t="s">
        <v>28</v>
      </c>
      <c r="E336" s="111" t="s">
        <v>148</v>
      </c>
      <c r="F336" s="106" t="s">
        <v>36</v>
      </c>
      <c r="G336" s="108">
        <f>H336+I336</f>
        <v>69934</v>
      </c>
      <c r="H336" s="108">
        <v>69934</v>
      </c>
      <c r="I336" s="108"/>
      <c r="J336" s="112">
        <f>K336-G336</f>
        <v>3968</v>
      </c>
      <c r="K336" s="112">
        <v>73902</v>
      </c>
      <c r="L336" s="112"/>
      <c r="M336" s="112"/>
      <c r="N336" s="108">
        <v>80038</v>
      </c>
      <c r="O336" s="109"/>
      <c r="P336" s="112"/>
      <c r="Q336" s="112">
        <f>P336+N336</f>
        <v>80038</v>
      </c>
      <c r="R336" s="112">
        <f>O336</f>
        <v>0</v>
      </c>
      <c r="S336" s="112">
        <f>T336-Q336</f>
        <v>-23596</v>
      </c>
      <c r="T336" s="112">
        <v>56442</v>
      </c>
      <c r="U336" s="112">
        <f>R336</f>
        <v>0</v>
      </c>
      <c r="V336" s="112">
        <v>56442</v>
      </c>
      <c r="W336" s="112"/>
      <c r="X336" s="112"/>
      <c r="Y336" s="112">
        <f>W336+T336</f>
        <v>56442</v>
      </c>
      <c r="Z336" s="112">
        <f>X336+V336</f>
        <v>56442</v>
      </c>
      <c r="AA336" s="112"/>
      <c r="AB336" s="112"/>
      <c r="AC336" s="112">
        <f>AA336+Y336</f>
        <v>56442</v>
      </c>
      <c r="AD336" s="112">
        <f>AB336+Z336</f>
        <v>56442</v>
      </c>
      <c r="AE336" s="112"/>
      <c r="AF336" s="112"/>
      <c r="AG336" s="112"/>
      <c r="AH336" s="112">
        <f>AE336+AC336</f>
        <v>56442</v>
      </c>
      <c r="AI336" s="112"/>
      <c r="AJ336" s="112">
        <f>AG336+AD336</f>
        <v>56442</v>
      </c>
      <c r="AK336" s="113"/>
      <c r="AL336" s="113"/>
      <c r="AM336" s="112">
        <f>AK336+AH336</f>
        <v>56442</v>
      </c>
      <c r="AN336" s="112">
        <f>AI336</f>
        <v>0</v>
      </c>
      <c r="AO336" s="112">
        <f>AJ336</f>
        <v>56442</v>
      </c>
      <c r="AP336" s="112">
        <f>AR336-AO336</f>
        <v>7336</v>
      </c>
      <c r="AQ336" s="112"/>
      <c r="AR336" s="112">
        <v>63778</v>
      </c>
      <c r="AS336" s="112"/>
      <c r="AT336" s="112">
        <v>63778</v>
      </c>
      <c r="AU336" s="96"/>
      <c r="AV336" s="96"/>
      <c r="AW336" s="96"/>
      <c r="AX336" s="112">
        <v>63778</v>
      </c>
      <c r="AY336" s="112">
        <v>63778</v>
      </c>
      <c r="AZ336" s="97"/>
      <c r="BA336" s="97"/>
      <c r="BB336" s="112">
        <v>63778</v>
      </c>
      <c r="BC336" s="112">
        <v>63778</v>
      </c>
      <c r="BD336" s="114"/>
      <c r="BE336" s="115"/>
      <c r="BF336" s="112">
        <f>BD336+BB336</f>
        <v>63778</v>
      </c>
      <c r="BG336" s="112">
        <f>BE336+BC336</f>
        <v>63778</v>
      </c>
      <c r="BH336" s="114"/>
      <c r="BI336" s="115"/>
      <c r="BJ336" s="112">
        <f>BH336+BF336</f>
        <v>63778</v>
      </c>
      <c r="BK336" s="112">
        <f>BI336+BG336</f>
        <v>63778</v>
      </c>
      <c r="BL336" s="114"/>
      <c r="BM336" s="115"/>
      <c r="BN336" s="112">
        <f>BL336+BJ336</f>
        <v>63778</v>
      </c>
      <c r="BO336" s="112">
        <f>BM336+BK336</f>
        <v>63778</v>
      </c>
      <c r="BP336" s="116"/>
      <c r="BQ336" s="116"/>
      <c r="BR336" s="108">
        <f>BN336+BP336</f>
        <v>63778</v>
      </c>
      <c r="BS336" s="108"/>
      <c r="BT336" s="108">
        <f>BO336+BQ336</f>
        <v>63778</v>
      </c>
      <c r="BU336" s="116"/>
      <c r="BV336" s="116"/>
      <c r="BW336" s="108">
        <f>BR336+BU336</f>
        <v>63778</v>
      </c>
      <c r="BX336" s="108"/>
      <c r="BY336" s="108">
        <f>BT336+BV336</f>
        <v>63778</v>
      </c>
    </row>
    <row r="337" spans="1:77" ht="33">
      <c r="A337" s="104"/>
      <c r="B337" s="105" t="s">
        <v>74</v>
      </c>
      <c r="C337" s="106" t="s">
        <v>53</v>
      </c>
      <c r="D337" s="106" t="s">
        <v>28</v>
      </c>
      <c r="E337" s="111" t="s">
        <v>149</v>
      </c>
      <c r="F337" s="106"/>
      <c r="G337" s="108">
        <f aca="true" t="shared" si="410" ref="G337:AT337">G338</f>
        <v>75174</v>
      </c>
      <c r="H337" s="108">
        <f t="shared" si="410"/>
        <v>75174</v>
      </c>
      <c r="I337" s="108">
        <f t="shared" si="410"/>
        <v>0</v>
      </c>
      <c r="J337" s="108">
        <f t="shared" si="410"/>
        <v>16533</v>
      </c>
      <c r="K337" s="108">
        <f t="shared" si="410"/>
        <v>91707</v>
      </c>
      <c r="L337" s="108">
        <f t="shared" si="410"/>
        <v>0</v>
      </c>
      <c r="M337" s="108"/>
      <c r="N337" s="108">
        <f t="shared" si="410"/>
        <v>97311</v>
      </c>
      <c r="O337" s="108">
        <f t="shared" si="410"/>
        <v>0</v>
      </c>
      <c r="P337" s="108">
        <f t="shared" si="410"/>
        <v>0</v>
      </c>
      <c r="Q337" s="108">
        <f t="shared" si="410"/>
        <v>97311</v>
      </c>
      <c r="R337" s="108">
        <f t="shared" si="410"/>
        <v>0</v>
      </c>
      <c r="S337" s="108">
        <f t="shared" si="410"/>
        <v>-33046</v>
      </c>
      <c r="T337" s="108">
        <f t="shared" si="410"/>
        <v>64265</v>
      </c>
      <c r="U337" s="108">
        <f t="shared" si="410"/>
        <v>0</v>
      </c>
      <c r="V337" s="108">
        <f t="shared" si="410"/>
        <v>64265</v>
      </c>
      <c r="W337" s="108">
        <f t="shared" si="410"/>
        <v>0</v>
      </c>
      <c r="X337" s="108">
        <f t="shared" si="410"/>
        <v>0</v>
      </c>
      <c r="Y337" s="108">
        <f t="shared" si="410"/>
        <v>64265</v>
      </c>
      <c r="Z337" s="108">
        <f t="shared" si="410"/>
        <v>64265</v>
      </c>
      <c r="AA337" s="108">
        <f t="shared" si="410"/>
        <v>0</v>
      </c>
      <c r="AB337" s="108">
        <f t="shared" si="410"/>
        <v>0</v>
      </c>
      <c r="AC337" s="108">
        <f t="shared" si="410"/>
        <v>64265</v>
      </c>
      <c r="AD337" s="108">
        <f t="shared" si="410"/>
        <v>64265</v>
      </c>
      <c r="AE337" s="108">
        <f t="shared" si="410"/>
        <v>0</v>
      </c>
      <c r="AF337" s="108"/>
      <c r="AG337" s="108">
        <f t="shared" si="410"/>
        <v>0</v>
      </c>
      <c r="AH337" s="108">
        <f t="shared" si="410"/>
        <v>64265</v>
      </c>
      <c r="AI337" s="108"/>
      <c r="AJ337" s="108">
        <f t="shared" si="410"/>
        <v>64265</v>
      </c>
      <c r="AK337" s="108">
        <f t="shared" si="410"/>
        <v>0</v>
      </c>
      <c r="AL337" s="108">
        <f t="shared" si="410"/>
        <v>0</v>
      </c>
      <c r="AM337" s="108">
        <f t="shared" si="410"/>
        <v>64265</v>
      </c>
      <c r="AN337" s="108">
        <f t="shared" si="410"/>
        <v>0</v>
      </c>
      <c r="AO337" s="108">
        <f t="shared" si="410"/>
        <v>64265</v>
      </c>
      <c r="AP337" s="108">
        <f t="shared" si="410"/>
        <v>13885</v>
      </c>
      <c r="AQ337" s="108">
        <f t="shared" si="410"/>
        <v>0</v>
      </c>
      <c r="AR337" s="108">
        <f t="shared" si="410"/>
        <v>78150</v>
      </c>
      <c r="AS337" s="108">
        <f t="shared" si="410"/>
        <v>0</v>
      </c>
      <c r="AT337" s="108">
        <f t="shared" si="410"/>
        <v>78150</v>
      </c>
      <c r="AU337" s="96"/>
      <c r="AV337" s="96"/>
      <c r="AW337" s="96"/>
      <c r="AX337" s="108">
        <f>AX338</f>
        <v>78150</v>
      </c>
      <c r="AY337" s="108">
        <f>AY338</f>
        <v>78150</v>
      </c>
      <c r="AZ337" s="97"/>
      <c r="BA337" s="97"/>
      <c r="BB337" s="108">
        <f aca="true" t="shared" si="411" ref="BB337:BY337">BB338</f>
        <v>78150</v>
      </c>
      <c r="BC337" s="108">
        <f t="shared" si="411"/>
        <v>78150</v>
      </c>
      <c r="BD337" s="108">
        <f t="shared" si="411"/>
        <v>-561</v>
      </c>
      <c r="BE337" s="108">
        <f t="shared" si="411"/>
        <v>-2182</v>
      </c>
      <c r="BF337" s="108">
        <f t="shared" si="411"/>
        <v>77589</v>
      </c>
      <c r="BG337" s="108">
        <f t="shared" si="411"/>
        <v>75968</v>
      </c>
      <c r="BH337" s="108">
        <f t="shared" si="411"/>
        <v>0</v>
      </c>
      <c r="BI337" s="108">
        <f t="shared" si="411"/>
        <v>0</v>
      </c>
      <c r="BJ337" s="108">
        <f t="shared" si="411"/>
        <v>77589</v>
      </c>
      <c r="BK337" s="108">
        <f t="shared" si="411"/>
        <v>75968</v>
      </c>
      <c r="BL337" s="108">
        <f t="shared" si="411"/>
        <v>0</v>
      </c>
      <c r="BM337" s="108">
        <f t="shared" si="411"/>
        <v>0</v>
      </c>
      <c r="BN337" s="108">
        <f t="shared" si="411"/>
        <v>77589</v>
      </c>
      <c r="BO337" s="108">
        <f t="shared" si="411"/>
        <v>75968</v>
      </c>
      <c r="BP337" s="108">
        <f t="shared" si="411"/>
        <v>0</v>
      </c>
      <c r="BQ337" s="108">
        <f t="shared" si="411"/>
        <v>0</v>
      </c>
      <c r="BR337" s="108">
        <f t="shared" si="411"/>
        <v>77589</v>
      </c>
      <c r="BS337" s="108"/>
      <c r="BT337" s="108">
        <f t="shared" si="411"/>
        <v>75968</v>
      </c>
      <c r="BU337" s="108">
        <f t="shared" si="411"/>
        <v>0</v>
      </c>
      <c r="BV337" s="108">
        <f t="shared" si="411"/>
        <v>0</v>
      </c>
      <c r="BW337" s="108">
        <f t="shared" si="411"/>
        <v>77589</v>
      </c>
      <c r="BX337" s="108"/>
      <c r="BY337" s="108">
        <f t="shared" si="411"/>
        <v>75968</v>
      </c>
    </row>
    <row r="338" spans="1:77" ht="33">
      <c r="A338" s="104"/>
      <c r="B338" s="105" t="s">
        <v>35</v>
      </c>
      <c r="C338" s="106" t="s">
        <v>53</v>
      </c>
      <c r="D338" s="106" t="s">
        <v>28</v>
      </c>
      <c r="E338" s="111" t="s">
        <v>149</v>
      </c>
      <c r="F338" s="106" t="s">
        <v>36</v>
      </c>
      <c r="G338" s="108">
        <f>H338+I338</f>
        <v>75174</v>
      </c>
      <c r="H338" s="108">
        <v>75174</v>
      </c>
      <c r="I338" s="108"/>
      <c r="J338" s="112">
        <f>K338-G338</f>
        <v>16533</v>
      </c>
      <c r="K338" s="112">
        <v>91707</v>
      </c>
      <c r="L338" s="112"/>
      <c r="M338" s="112"/>
      <c r="N338" s="108">
        <v>97311</v>
      </c>
      <c r="O338" s="109"/>
      <c r="P338" s="112"/>
      <c r="Q338" s="112">
        <f>P338+N338</f>
        <v>97311</v>
      </c>
      <c r="R338" s="112">
        <f>O338</f>
        <v>0</v>
      </c>
      <c r="S338" s="112">
        <f>T338-Q338</f>
        <v>-33046</v>
      </c>
      <c r="T338" s="112">
        <v>64265</v>
      </c>
      <c r="U338" s="112">
        <f>R338</f>
        <v>0</v>
      </c>
      <c r="V338" s="112">
        <v>64265</v>
      </c>
      <c r="W338" s="112"/>
      <c r="X338" s="112"/>
      <c r="Y338" s="112">
        <f>W338+T338</f>
        <v>64265</v>
      </c>
      <c r="Z338" s="112">
        <f>X338+V338</f>
        <v>64265</v>
      </c>
      <c r="AA338" s="112"/>
      <c r="AB338" s="112"/>
      <c r="AC338" s="112">
        <f>AA338+Y338</f>
        <v>64265</v>
      </c>
      <c r="AD338" s="112">
        <f>AB338+Z338</f>
        <v>64265</v>
      </c>
      <c r="AE338" s="112"/>
      <c r="AF338" s="112"/>
      <c r="AG338" s="112"/>
      <c r="AH338" s="112">
        <f>AE338+AC338</f>
        <v>64265</v>
      </c>
      <c r="AI338" s="112"/>
      <c r="AJ338" s="112">
        <f>AG338+AD338</f>
        <v>64265</v>
      </c>
      <c r="AK338" s="113"/>
      <c r="AL338" s="113"/>
      <c r="AM338" s="112">
        <f>AK338+AH338</f>
        <v>64265</v>
      </c>
      <c r="AN338" s="112">
        <f>AI338</f>
        <v>0</v>
      </c>
      <c r="AO338" s="112">
        <f>AJ338</f>
        <v>64265</v>
      </c>
      <c r="AP338" s="112">
        <f>AR338-AO338</f>
        <v>13885</v>
      </c>
      <c r="AQ338" s="112"/>
      <c r="AR338" s="112">
        <v>78150</v>
      </c>
      <c r="AS338" s="112"/>
      <c r="AT338" s="112">
        <v>78150</v>
      </c>
      <c r="AU338" s="96"/>
      <c r="AV338" s="96"/>
      <c r="AW338" s="96"/>
      <c r="AX338" s="112">
        <v>78150</v>
      </c>
      <c r="AY338" s="112">
        <v>78150</v>
      </c>
      <c r="AZ338" s="97"/>
      <c r="BA338" s="97"/>
      <c r="BB338" s="112">
        <v>78150</v>
      </c>
      <c r="BC338" s="112">
        <v>78150</v>
      </c>
      <c r="BD338" s="97">
        <v>-561</v>
      </c>
      <c r="BE338" s="97">
        <v>-2182</v>
      </c>
      <c r="BF338" s="112">
        <f>BD338+BB338</f>
        <v>77589</v>
      </c>
      <c r="BG338" s="112">
        <f>BE338+BC338</f>
        <v>75968</v>
      </c>
      <c r="BH338" s="97"/>
      <c r="BI338" s="97"/>
      <c r="BJ338" s="112">
        <f>BH338+BF338</f>
        <v>77589</v>
      </c>
      <c r="BK338" s="112">
        <f>BI338+BG338</f>
        <v>75968</v>
      </c>
      <c r="BL338" s="97"/>
      <c r="BM338" s="97"/>
      <c r="BN338" s="112">
        <f>BL338+BJ338</f>
        <v>77589</v>
      </c>
      <c r="BO338" s="112">
        <f>BM338+BK338</f>
        <v>75968</v>
      </c>
      <c r="BP338" s="116"/>
      <c r="BQ338" s="116"/>
      <c r="BR338" s="108">
        <f>BN338+BP338</f>
        <v>77589</v>
      </c>
      <c r="BS338" s="108"/>
      <c r="BT338" s="108">
        <f>BO338+BQ338</f>
        <v>75968</v>
      </c>
      <c r="BU338" s="116"/>
      <c r="BV338" s="116"/>
      <c r="BW338" s="108">
        <f>BR338+BU338</f>
        <v>77589</v>
      </c>
      <c r="BX338" s="108"/>
      <c r="BY338" s="108">
        <f>BT338+BV338</f>
        <v>75968</v>
      </c>
    </row>
    <row r="339" spans="1:77" ht="49.5">
      <c r="A339" s="104"/>
      <c r="B339" s="105" t="s">
        <v>22</v>
      </c>
      <c r="C339" s="106" t="s">
        <v>53</v>
      </c>
      <c r="D339" s="106" t="s">
        <v>28</v>
      </c>
      <c r="E339" s="111" t="s">
        <v>150</v>
      </c>
      <c r="F339" s="106"/>
      <c r="G339" s="108">
        <f>G340+G341+G343+G345</f>
        <v>22500</v>
      </c>
      <c r="H339" s="108">
        <f aca="true" t="shared" si="412" ref="H339:Q339">H340+H341+H343+H345</f>
        <v>22500</v>
      </c>
      <c r="I339" s="108">
        <f t="shared" si="412"/>
        <v>0</v>
      </c>
      <c r="J339" s="108">
        <f t="shared" si="412"/>
        <v>-5735</v>
      </c>
      <c r="K339" s="108">
        <f t="shared" si="412"/>
        <v>16765</v>
      </c>
      <c r="L339" s="108">
        <f t="shared" si="412"/>
        <v>0</v>
      </c>
      <c r="M339" s="108"/>
      <c r="N339" s="108">
        <f t="shared" si="412"/>
        <v>17951</v>
      </c>
      <c r="O339" s="108">
        <f t="shared" si="412"/>
        <v>0</v>
      </c>
      <c r="P339" s="108">
        <f t="shared" si="412"/>
        <v>0</v>
      </c>
      <c r="Q339" s="108">
        <f t="shared" si="412"/>
        <v>17951</v>
      </c>
      <c r="R339" s="108">
        <f aca="true" t="shared" si="413" ref="R339:Z339">R340+R341+R343+R345</f>
        <v>0</v>
      </c>
      <c r="S339" s="108">
        <f t="shared" si="413"/>
        <v>-14875</v>
      </c>
      <c r="T339" s="108">
        <f t="shared" si="413"/>
        <v>3076</v>
      </c>
      <c r="U339" s="108">
        <f t="shared" si="413"/>
        <v>0</v>
      </c>
      <c r="V339" s="108">
        <f t="shared" si="413"/>
        <v>3076</v>
      </c>
      <c r="W339" s="108">
        <f t="shared" si="413"/>
        <v>0</v>
      </c>
      <c r="X339" s="108">
        <f t="shared" si="413"/>
        <v>0</v>
      </c>
      <c r="Y339" s="108">
        <f t="shared" si="413"/>
        <v>3076</v>
      </c>
      <c r="Z339" s="108">
        <f t="shared" si="413"/>
        <v>3076</v>
      </c>
      <c r="AA339" s="108">
        <f>AA340+AA341+AA343+AA345</f>
        <v>0</v>
      </c>
      <c r="AB339" s="108">
        <f>AB340+AB341+AB343+AB345</f>
        <v>0</v>
      </c>
      <c r="AC339" s="108">
        <f>AC340+AC341+AC343+AC345</f>
        <v>3076</v>
      </c>
      <c r="AD339" s="108">
        <f>AD340+AD341+AD343+AD345</f>
        <v>3076</v>
      </c>
      <c r="AE339" s="108">
        <f aca="true" t="shared" si="414" ref="AE339:AO339">AE340+AE341+AE343+AE345+AE349</f>
        <v>830</v>
      </c>
      <c r="AF339" s="108">
        <f t="shared" si="414"/>
        <v>0</v>
      </c>
      <c r="AG339" s="108">
        <f t="shared" si="414"/>
        <v>830</v>
      </c>
      <c r="AH339" s="108">
        <f>AH340+AH341+AH343+AH345+AH349</f>
        <v>3906</v>
      </c>
      <c r="AI339" s="108">
        <f t="shared" si="414"/>
        <v>0</v>
      </c>
      <c r="AJ339" s="108">
        <f t="shared" si="414"/>
        <v>3906</v>
      </c>
      <c r="AK339" s="108" t="e">
        <f t="shared" si="414"/>
        <v>#REF!</v>
      </c>
      <c r="AL339" s="108" t="e">
        <f>AL340+AL341+AL343+AL345+AL349</f>
        <v>#REF!</v>
      </c>
      <c r="AM339" s="108">
        <f t="shared" si="414"/>
        <v>3906</v>
      </c>
      <c r="AN339" s="108">
        <f t="shared" si="414"/>
        <v>0</v>
      </c>
      <c r="AO339" s="108">
        <f t="shared" si="414"/>
        <v>3906</v>
      </c>
      <c r="AP339" s="108">
        <f>AP340+AP341+AP343+AP345+AP349</f>
        <v>13378</v>
      </c>
      <c r="AQ339" s="108">
        <f>AQ340+AQ341+AQ343+AQ345+AQ349</f>
        <v>0</v>
      </c>
      <c r="AR339" s="108">
        <f>AR340+AR341+AR343+AR345+AR349</f>
        <v>17284</v>
      </c>
      <c r="AS339" s="108">
        <f>AS340+AS341+AS343+AS345+AS349</f>
        <v>0</v>
      </c>
      <c r="AT339" s="108">
        <f>AT340+AT341+AT343+AT345+AT349</f>
        <v>17284</v>
      </c>
      <c r="AU339" s="96"/>
      <c r="AV339" s="96"/>
      <c r="AW339" s="96"/>
      <c r="AX339" s="108">
        <f>AX340+AX341+AX343+AX345+AX349</f>
        <v>17284</v>
      </c>
      <c r="AY339" s="108">
        <f>AY340+AY341+AY343+AY345+AY349</f>
        <v>17284</v>
      </c>
      <c r="AZ339" s="97"/>
      <c r="BA339" s="97"/>
      <c r="BB339" s="108">
        <f aca="true" t="shared" si="415" ref="BB339:BG339">BB340+BB341+BB343+BB345+BB349</f>
        <v>17284</v>
      </c>
      <c r="BC339" s="108">
        <f t="shared" si="415"/>
        <v>17284</v>
      </c>
      <c r="BD339" s="108">
        <f t="shared" si="415"/>
        <v>0</v>
      </c>
      <c r="BE339" s="108">
        <f t="shared" si="415"/>
        <v>0</v>
      </c>
      <c r="BF339" s="108">
        <f t="shared" si="415"/>
        <v>17284</v>
      </c>
      <c r="BG339" s="108">
        <f t="shared" si="415"/>
        <v>17284</v>
      </c>
      <c r="BH339" s="108">
        <f aca="true" t="shared" si="416" ref="BH339:BT339">BH340+BH341+BH343+BH345+BH349</f>
        <v>0</v>
      </c>
      <c r="BI339" s="108">
        <f t="shared" si="416"/>
        <v>0</v>
      </c>
      <c r="BJ339" s="108">
        <f t="shared" si="416"/>
        <v>17284</v>
      </c>
      <c r="BK339" s="108">
        <f t="shared" si="416"/>
        <v>17284</v>
      </c>
      <c r="BL339" s="108">
        <f t="shared" si="416"/>
        <v>0</v>
      </c>
      <c r="BM339" s="108">
        <f t="shared" si="416"/>
        <v>0</v>
      </c>
      <c r="BN339" s="108">
        <f t="shared" si="416"/>
        <v>17284</v>
      </c>
      <c r="BO339" s="108">
        <f t="shared" si="416"/>
        <v>17284</v>
      </c>
      <c r="BP339" s="108">
        <f t="shared" si="416"/>
        <v>0</v>
      </c>
      <c r="BQ339" s="108">
        <f t="shared" si="416"/>
        <v>0</v>
      </c>
      <c r="BR339" s="108">
        <f t="shared" si="416"/>
        <v>17284</v>
      </c>
      <c r="BS339" s="108"/>
      <c r="BT339" s="108">
        <f t="shared" si="416"/>
        <v>17284</v>
      </c>
      <c r="BU339" s="108">
        <f>BU340+BU341+BU343+BU345+BU349</f>
        <v>0</v>
      </c>
      <c r="BV339" s="108">
        <f>BV340+BV341+BV343+BV345+BV349</f>
        <v>0</v>
      </c>
      <c r="BW339" s="108">
        <f>BW340+BW341+BW343+BW345+BW349</f>
        <v>17284</v>
      </c>
      <c r="BX339" s="108"/>
      <c r="BY339" s="108">
        <f>BY340+BY341+BY343+BY345+BY349</f>
        <v>17284</v>
      </c>
    </row>
    <row r="340" spans="1:77" ht="66">
      <c r="A340" s="104"/>
      <c r="B340" s="105" t="s">
        <v>38</v>
      </c>
      <c r="C340" s="106" t="s">
        <v>53</v>
      </c>
      <c r="D340" s="106" t="s">
        <v>28</v>
      </c>
      <c r="E340" s="111" t="s">
        <v>150</v>
      </c>
      <c r="F340" s="106" t="s">
        <v>39</v>
      </c>
      <c r="G340" s="108">
        <f>H340+I340</f>
        <v>20205</v>
      </c>
      <c r="H340" s="108">
        <f>22500-390-1580-325</f>
        <v>20205</v>
      </c>
      <c r="I340" s="108"/>
      <c r="J340" s="112">
        <f>K340-G340</f>
        <v>-3774</v>
      </c>
      <c r="K340" s="112">
        <v>16431</v>
      </c>
      <c r="L340" s="112"/>
      <c r="M340" s="112"/>
      <c r="N340" s="108">
        <v>17593</v>
      </c>
      <c r="O340" s="109"/>
      <c r="P340" s="112"/>
      <c r="Q340" s="112">
        <f>P340+N340</f>
        <v>17593</v>
      </c>
      <c r="R340" s="112">
        <f>O340</f>
        <v>0</v>
      </c>
      <c r="S340" s="112">
        <f>T340-Q340</f>
        <v>-14517</v>
      </c>
      <c r="T340" s="112">
        <v>3076</v>
      </c>
      <c r="U340" s="112">
        <f>R340</f>
        <v>0</v>
      </c>
      <c r="V340" s="112">
        <v>3076</v>
      </c>
      <c r="W340" s="112"/>
      <c r="X340" s="112"/>
      <c r="Y340" s="112">
        <f>W340+T340</f>
        <v>3076</v>
      </c>
      <c r="Z340" s="112">
        <f>X340+V340</f>
        <v>3076</v>
      </c>
      <c r="AA340" s="112"/>
      <c r="AB340" s="112"/>
      <c r="AC340" s="112">
        <f>AA340+Y340</f>
        <v>3076</v>
      </c>
      <c r="AD340" s="112">
        <f>AB340+Z340</f>
        <v>3076</v>
      </c>
      <c r="AE340" s="112"/>
      <c r="AF340" s="112"/>
      <c r="AG340" s="112"/>
      <c r="AH340" s="112">
        <f>AE340+AC340</f>
        <v>3076</v>
      </c>
      <c r="AI340" s="112"/>
      <c r="AJ340" s="112">
        <f>AG340+AD340</f>
        <v>3076</v>
      </c>
      <c r="AK340" s="113"/>
      <c r="AL340" s="113"/>
      <c r="AM340" s="112">
        <f>AK340+AH340</f>
        <v>3076</v>
      </c>
      <c r="AN340" s="112">
        <f>AI340</f>
        <v>0</v>
      </c>
      <c r="AO340" s="112">
        <f>AJ340</f>
        <v>3076</v>
      </c>
      <c r="AP340" s="112">
        <f>AR340-AO340</f>
        <v>3434</v>
      </c>
      <c r="AQ340" s="112"/>
      <c r="AR340" s="112">
        <v>6510</v>
      </c>
      <c r="AS340" s="112"/>
      <c r="AT340" s="112">
        <v>6510</v>
      </c>
      <c r="AU340" s="96"/>
      <c r="AV340" s="96"/>
      <c r="AW340" s="96"/>
      <c r="AX340" s="112">
        <v>6510</v>
      </c>
      <c r="AY340" s="112">
        <v>6510</v>
      </c>
      <c r="AZ340" s="97"/>
      <c r="BA340" s="97"/>
      <c r="BB340" s="112">
        <v>6510</v>
      </c>
      <c r="BC340" s="112">
        <v>6510</v>
      </c>
      <c r="BD340" s="114"/>
      <c r="BE340" s="115"/>
      <c r="BF340" s="112">
        <f>BD340+BB340</f>
        <v>6510</v>
      </c>
      <c r="BG340" s="112">
        <f>BE340+BC340</f>
        <v>6510</v>
      </c>
      <c r="BH340" s="114"/>
      <c r="BI340" s="115"/>
      <c r="BJ340" s="112">
        <f>BH340+BF340</f>
        <v>6510</v>
      </c>
      <c r="BK340" s="112">
        <f>BI340+BG340</f>
        <v>6510</v>
      </c>
      <c r="BL340" s="114"/>
      <c r="BM340" s="115"/>
      <c r="BN340" s="112">
        <f>BL340+BJ340</f>
        <v>6510</v>
      </c>
      <c r="BO340" s="112">
        <f>BM340+BK340</f>
        <v>6510</v>
      </c>
      <c r="BP340" s="116"/>
      <c r="BQ340" s="116"/>
      <c r="BR340" s="108">
        <f>BN340+BP340</f>
        <v>6510</v>
      </c>
      <c r="BS340" s="108"/>
      <c r="BT340" s="108">
        <f>BO340+BQ340</f>
        <v>6510</v>
      </c>
      <c r="BU340" s="116"/>
      <c r="BV340" s="116"/>
      <c r="BW340" s="108">
        <f>BR340+BU340</f>
        <v>6510</v>
      </c>
      <c r="BX340" s="108"/>
      <c r="BY340" s="108">
        <f>BT340+BV340</f>
        <v>6510</v>
      </c>
    </row>
    <row r="341" spans="1:77" ht="99" hidden="1">
      <c r="A341" s="104"/>
      <c r="B341" s="105" t="s">
        <v>404</v>
      </c>
      <c r="C341" s="106" t="s">
        <v>53</v>
      </c>
      <c r="D341" s="106" t="s">
        <v>28</v>
      </c>
      <c r="E341" s="143" t="s">
        <v>165</v>
      </c>
      <c r="F341" s="106"/>
      <c r="G341" s="108">
        <f>H341+I341</f>
        <v>390</v>
      </c>
      <c r="H341" s="108">
        <f aca="true" t="shared" si="417" ref="H341:AJ341">H342</f>
        <v>390</v>
      </c>
      <c r="I341" s="108">
        <f t="shared" si="417"/>
        <v>0</v>
      </c>
      <c r="J341" s="108">
        <f t="shared" si="417"/>
        <v>-390</v>
      </c>
      <c r="K341" s="108">
        <f t="shared" si="417"/>
        <v>0</v>
      </c>
      <c r="L341" s="108">
        <f t="shared" si="417"/>
        <v>0</v>
      </c>
      <c r="M341" s="108"/>
      <c r="N341" s="108">
        <f t="shared" si="417"/>
        <v>0</v>
      </c>
      <c r="O341" s="108">
        <f t="shared" si="417"/>
        <v>0</v>
      </c>
      <c r="P341" s="108">
        <f t="shared" si="417"/>
        <v>0</v>
      </c>
      <c r="Q341" s="108">
        <f t="shared" si="417"/>
        <v>0</v>
      </c>
      <c r="R341" s="108">
        <f t="shared" si="417"/>
        <v>0</v>
      </c>
      <c r="S341" s="112"/>
      <c r="T341" s="108">
        <f t="shared" si="417"/>
        <v>0</v>
      </c>
      <c r="U341" s="108">
        <f t="shared" si="417"/>
        <v>0</v>
      </c>
      <c r="V341" s="108">
        <f t="shared" si="417"/>
        <v>0</v>
      </c>
      <c r="W341" s="108">
        <f t="shared" si="417"/>
        <v>0</v>
      </c>
      <c r="X341" s="108">
        <f t="shared" si="417"/>
        <v>0</v>
      </c>
      <c r="Y341" s="108">
        <f t="shared" si="417"/>
        <v>0</v>
      </c>
      <c r="Z341" s="108">
        <f t="shared" si="417"/>
        <v>0</v>
      </c>
      <c r="AA341" s="108">
        <f t="shared" si="417"/>
        <v>0</v>
      </c>
      <c r="AB341" s="108">
        <f t="shared" si="417"/>
        <v>0</v>
      </c>
      <c r="AC341" s="108">
        <f t="shared" si="417"/>
        <v>0</v>
      </c>
      <c r="AD341" s="108">
        <f t="shared" si="417"/>
        <v>0</v>
      </c>
      <c r="AE341" s="108">
        <f t="shared" si="417"/>
        <v>0</v>
      </c>
      <c r="AF341" s="108"/>
      <c r="AG341" s="108">
        <f t="shared" si="417"/>
        <v>0</v>
      </c>
      <c r="AH341" s="108">
        <f t="shared" si="417"/>
        <v>0</v>
      </c>
      <c r="AI341" s="108"/>
      <c r="AJ341" s="108">
        <f t="shared" si="417"/>
        <v>0</v>
      </c>
      <c r="AK341" s="113"/>
      <c r="AL341" s="113"/>
      <c r="AM341" s="113"/>
      <c r="AN341" s="113"/>
      <c r="AO341" s="113"/>
      <c r="AP341" s="128"/>
      <c r="AQ341" s="128"/>
      <c r="AR341" s="128"/>
      <c r="AS341" s="128"/>
      <c r="AT341" s="128"/>
      <c r="AU341" s="96"/>
      <c r="AV341" s="96"/>
      <c r="AW341" s="96"/>
      <c r="AX341" s="128"/>
      <c r="AY341" s="128"/>
      <c r="AZ341" s="97"/>
      <c r="BA341" s="97"/>
      <c r="BB341" s="128"/>
      <c r="BC341" s="128"/>
      <c r="BD341" s="114"/>
      <c r="BE341" s="115"/>
      <c r="BF341" s="125"/>
      <c r="BG341" s="125"/>
      <c r="BH341" s="114"/>
      <c r="BI341" s="115"/>
      <c r="BJ341" s="125"/>
      <c r="BK341" s="125"/>
      <c r="BL341" s="114"/>
      <c r="BM341" s="115"/>
      <c r="BN341" s="125"/>
      <c r="BO341" s="125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</row>
    <row r="342" spans="1:77" ht="99" hidden="1">
      <c r="A342" s="104"/>
      <c r="B342" s="105" t="s">
        <v>163</v>
      </c>
      <c r="C342" s="106" t="s">
        <v>53</v>
      </c>
      <c r="D342" s="106" t="s">
        <v>28</v>
      </c>
      <c r="E342" s="143" t="s">
        <v>165</v>
      </c>
      <c r="F342" s="106" t="s">
        <v>50</v>
      </c>
      <c r="G342" s="108">
        <f>H342</f>
        <v>390</v>
      </c>
      <c r="H342" s="108">
        <v>390</v>
      </c>
      <c r="I342" s="108"/>
      <c r="J342" s="112">
        <f>K342-G342</f>
        <v>-390</v>
      </c>
      <c r="K342" s="112"/>
      <c r="L342" s="112"/>
      <c r="M342" s="112"/>
      <c r="N342" s="108"/>
      <c r="O342" s="109"/>
      <c r="P342" s="112"/>
      <c r="Q342" s="112">
        <f>P342+N342</f>
        <v>0</v>
      </c>
      <c r="R342" s="112">
        <f>O342</f>
        <v>0</v>
      </c>
      <c r="S342" s="112"/>
      <c r="T342" s="112">
        <f aca="true" t="shared" si="418" ref="T342:Z342">Q342</f>
        <v>0</v>
      </c>
      <c r="U342" s="112">
        <f t="shared" si="418"/>
        <v>0</v>
      </c>
      <c r="V342" s="112">
        <f t="shared" si="418"/>
        <v>0</v>
      </c>
      <c r="W342" s="112">
        <f t="shared" si="418"/>
        <v>0</v>
      </c>
      <c r="X342" s="112">
        <f t="shared" si="418"/>
        <v>0</v>
      </c>
      <c r="Y342" s="112">
        <f t="shared" si="418"/>
        <v>0</v>
      </c>
      <c r="Z342" s="112">
        <f t="shared" si="418"/>
        <v>0</v>
      </c>
      <c r="AA342" s="112">
        <f>X342</f>
        <v>0</v>
      </c>
      <c r="AB342" s="112">
        <f>Y342</f>
        <v>0</v>
      </c>
      <c r="AC342" s="112">
        <f>Z342</f>
        <v>0</v>
      </c>
      <c r="AD342" s="112">
        <f>AA342</f>
        <v>0</v>
      </c>
      <c r="AE342" s="112">
        <f>AB342</f>
        <v>0</v>
      </c>
      <c r="AF342" s="112"/>
      <c r="AG342" s="112">
        <f>AC342</f>
        <v>0</v>
      </c>
      <c r="AH342" s="112">
        <f>AD342</f>
        <v>0</v>
      </c>
      <c r="AI342" s="112"/>
      <c r="AJ342" s="112">
        <f>AE342</f>
        <v>0</v>
      </c>
      <c r="AK342" s="113"/>
      <c r="AL342" s="113"/>
      <c r="AM342" s="113"/>
      <c r="AN342" s="113"/>
      <c r="AO342" s="113"/>
      <c r="AP342" s="128"/>
      <c r="AQ342" s="128"/>
      <c r="AR342" s="128"/>
      <c r="AS342" s="128"/>
      <c r="AT342" s="128"/>
      <c r="AU342" s="96"/>
      <c r="AV342" s="96"/>
      <c r="AW342" s="96"/>
      <c r="AX342" s="128"/>
      <c r="AY342" s="128"/>
      <c r="AZ342" s="97"/>
      <c r="BA342" s="97"/>
      <c r="BB342" s="128"/>
      <c r="BC342" s="128"/>
      <c r="BD342" s="114"/>
      <c r="BE342" s="115"/>
      <c r="BF342" s="125"/>
      <c r="BG342" s="125"/>
      <c r="BH342" s="114"/>
      <c r="BI342" s="115"/>
      <c r="BJ342" s="125"/>
      <c r="BK342" s="125"/>
      <c r="BL342" s="114"/>
      <c r="BM342" s="115"/>
      <c r="BN342" s="125"/>
      <c r="BO342" s="125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116"/>
    </row>
    <row r="343" spans="1:77" ht="49.5" hidden="1">
      <c r="A343" s="104"/>
      <c r="B343" s="105" t="s">
        <v>162</v>
      </c>
      <c r="C343" s="106" t="s">
        <v>53</v>
      </c>
      <c r="D343" s="106" t="s">
        <v>28</v>
      </c>
      <c r="E343" s="143" t="s">
        <v>166</v>
      </c>
      <c r="F343" s="106"/>
      <c r="G343" s="108">
        <f>H343+I343</f>
        <v>1580</v>
      </c>
      <c r="H343" s="108">
        <f aca="true" t="shared" si="419" ref="H343:AJ343">H344</f>
        <v>1580</v>
      </c>
      <c r="I343" s="108">
        <f t="shared" si="419"/>
        <v>0</v>
      </c>
      <c r="J343" s="108">
        <f t="shared" si="419"/>
        <v>-1580</v>
      </c>
      <c r="K343" s="108">
        <f t="shared" si="419"/>
        <v>0</v>
      </c>
      <c r="L343" s="108">
        <f t="shared" si="419"/>
        <v>0</v>
      </c>
      <c r="M343" s="108"/>
      <c r="N343" s="108">
        <f t="shared" si="419"/>
        <v>0</v>
      </c>
      <c r="O343" s="108">
        <f t="shared" si="419"/>
        <v>0</v>
      </c>
      <c r="P343" s="108">
        <f t="shared" si="419"/>
        <v>0</v>
      </c>
      <c r="Q343" s="108">
        <f t="shared" si="419"/>
        <v>0</v>
      </c>
      <c r="R343" s="108">
        <f t="shared" si="419"/>
        <v>0</v>
      </c>
      <c r="S343" s="112"/>
      <c r="T343" s="108">
        <f t="shared" si="419"/>
        <v>0</v>
      </c>
      <c r="U343" s="108">
        <f t="shared" si="419"/>
        <v>0</v>
      </c>
      <c r="V343" s="108">
        <f t="shared" si="419"/>
        <v>0</v>
      </c>
      <c r="W343" s="108">
        <f t="shared" si="419"/>
        <v>0</v>
      </c>
      <c r="X343" s="108">
        <f t="shared" si="419"/>
        <v>0</v>
      </c>
      <c r="Y343" s="108">
        <f t="shared" si="419"/>
        <v>0</v>
      </c>
      <c r="Z343" s="108">
        <f t="shared" si="419"/>
        <v>0</v>
      </c>
      <c r="AA343" s="108">
        <f t="shared" si="419"/>
        <v>0</v>
      </c>
      <c r="AB343" s="108">
        <f t="shared" si="419"/>
        <v>0</v>
      </c>
      <c r="AC343" s="108">
        <f t="shared" si="419"/>
        <v>0</v>
      </c>
      <c r="AD343" s="108">
        <f t="shared" si="419"/>
        <v>0</v>
      </c>
      <c r="AE343" s="108">
        <f t="shared" si="419"/>
        <v>0</v>
      </c>
      <c r="AF343" s="108"/>
      <c r="AG343" s="108">
        <f t="shared" si="419"/>
        <v>0</v>
      </c>
      <c r="AH343" s="108">
        <f t="shared" si="419"/>
        <v>0</v>
      </c>
      <c r="AI343" s="108"/>
      <c r="AJ343" s="108">
        <f t="shared" si="419"/>
        <v>0</v>
      </c>
      <c r="AK343" s="113"/>
      <c r="AL343" s="113"/>
      <c r="AM343" s="113"/>
      <c r="AN343" s="113"/>
      <c r="AO343" s="113"/>
      <c r="AP343" s="128"/>
      <c r="AQ343" s="128"/>
      <c r="AR343" s="128"/>
      <c r="AS343" s="128"/>
      <c r="AT343" s="128"/>
      <c r="AU343" s="96"/>
      <c r="AV343" s="96"/>
      <c r="AW343" s="96"/>
      <c r="AX343" s="128"/>
      <c r="AY343" s="128"/>
      <c r="AZ343" s="97"/>
      <c r="BA343" s="97"/>
      <c r="BB343" s="128"/>
      <c r="BC343" s="128"/>
      <c r="BD343" s="114"/>
      <c r="BE343" s="115"/>
      <c r="BF343" s="125"/>
      <c r="BG343" s="125"/>
      <c r="BH343" s="114"/>
      <c r="BI343" s="115"/>
      <c r="BJ343" s="125"/>
      <c r="BK343" s="125"/>
      <c r="BL343" s="114"/>
      <c r="BM343" s="115"/>
      <c r="BN343" s="125"/>
      <c r="BO343" s="125"/>
      <c r="BP343" s="116"/>
      <c r="BQ343" s="116"/>
      <c r="BR343" s="116"/>
      <c r="BS343" s="116"/>
      <c r="BT343" s="116"/>
      <c r="BU343" s="116"/>
      <c r="BV343" s="116"/>
      <c r="BW343" s="116"/>
      <c r="BX343" s="116"/>
      <c r="BY343" s="116"/>
    </row>
    <row r="344" spans="1:77" ht="99" hidden="1">
      <c r="A344" s="104"/>
      <c r="B344" s="105" t="s">
        <v>163</v>
      </c>
      <c r="C344" s="106" t="s">
        <v>53</v>
      </c>
      <c r="D344" s="106" t="s">
        <v>28</v>
      </c>
      <c r="E344" s="143" t="s">
        <v>166</v>
      </c>
      <c r="F344" s="106" t="s">
        <v>50</v>
      </c>
      <c r="G344" s="108">
        <f>H344</f>
        <v>1580</v>
      </c>
      <c r="H344" s="108">
        <v>1580</v>
      </c>
      <c r="I344" s="108"/>
      <c r="J344" s="112">
        <f>K344-G344</f>
        <v>-1580</v>
      </c>
      <c r="K344" s="112"/>
      <c r="L344" s="112"/>
      <c r="M344" s="112"/>
      <c r="N344" s="108"/>
      <c r="O344" s="109"/>
      <c r="P344" s="112"/>
      <c r="Q344" s="112">
        <f>P344+N344</f>
        <v>0</v>
      </c>
      <c r="R344" s="112">
        <f>O344</f>
        <v>0</v>
      </c>
      <c r="S344" s="112"/>
      <c r="T344" s="112">
        <f aca="true" t="shared" si="420" ref="T344:Z344">Q344</f>
        <v>0</v>
      </c>
      <c r="U344" s="112">
        <f t="shared" si="420"/>
        <v>0</v>
      </c>
      <c r="V344" s="112">
        <f t="shared" si="420"/>
        <v>0</v>
      </c>
      <c r="W344" s="112">
        <f t="shared" si="420"/>
        <v>0</v>
      </c>
      <c r="X344" s="112">
        <f t="shared" si="420"/>
        <v>0</v>
      </c>
      <c r="Y344" s="112">
        <f t="shared" si="420"/>
        <v>0</v>
      </c>
      <c r="Z344" s="112">
        <f t="shared" si="420"/>
        <v>0</v>
      </c>
      <c r="AA344" s="112">
        <f>X344</f>
        <v>0</v>
      </c>
      <c r="AB344" s="112">
        <f>Y344</f>
        <v>0</v>
      </c>
      <c r="AC344" s="112">
        <f>Z344</f>
        <v>0</v>
      </c>
      <c r="AD344" s="112">
        <f>AA344</f>
        <v>0</v>
      </c>
      <c r="AE344" s="112">
        <f>AB344</f>
        <v>0</v>
      </c>
      <c r="AF344" s="112"/>
      <c r="AG344" s="112">
        <f>AC344</f>
        <v>0</v>
      </c>
      <c r="AH344" s="112">
        <f>AD344</f>
        <v>0</v>
      </c>
      <c r="AI344" s="112"/>
      <c r="AJ344" s="112">
        <f>AE344</f>
        <v>0</v>
      </c>
      <c r="AK344" s="113"/>
      <c r="AL344" s="113"/>
      <c r="AM344" s="113"/>
      <c r="AN344" s="113"/>
      <c r="AO344" s="113"/>
      <c r="AP344" s="128"/>
      <c r="AQ344" s="128"/>
      <c r="AR344" s="128"/>
      <c r="AS344" s="128"/>
      <c r="AT344" s="128"/>
      <c r="AU344" s="96"/>
      <c r="AV344" s="96"/>
      <c r="AW344" s="96"/>
      <c r="AX344" s="128"/>
      <c r="AY344" s="128"/>
      <c r="AZ344" s="97"/>
      <c r="BA344" s="97"/>
      <c r="BB344" s="128"/>
      <c r="BC344" s="128"/>
      <c r="BD344" s="114"/>
      <c r="BE344" s="115"/>
      <c r="BF344" s="125"/>
      <c r="BG344" s="125"/>
      <c r="BH344" s="114"/>
      <c r="BI344" s="115"/>
      <c r="BJ344" s="125"/>
      <c r="BK344" s="125"/>
      <c r="BL344" s="114"/>
      <c r="BM344" s="115"/>
      <c r="BN344" s="125"/>
      <c r="BO344" s="125"/>
      <c r="BP344" s="116"/>
      <c r="BQ344" s="116"/>
      <c r="BR344" s="116"/>
      <c r="BS344" s="116"/>
      <c r="BT344" s="116"/>
      <c r="BU344" s="116"/>
      <c r="BV344" s="116"/>
      <c r="BW344" s="116"/>
      <c r="BX344" s="116"/>
      <c r="BY344" s="116"/>
    </row>
    <row r="345" spans="1:77" ht="66" hidden="1">
      <c r="A345" s="104"/>
      <c r="B345" s="105" t="s">
        <v>209</v>
      </c>
      <c r="C345" s="106" t="s">
        <v>53</v>
      </c>
      <c r="D345" s="106" t="s">
        <v>28</v>
      </c>
      <c r="E345" s="143" t="s">
        <v>167</v>
      </c>
      <c r="F345" s="106"/>
      <c r="G345" s="108">
        <f>H345+I345</f>
        <v>325</v>
      </c>
      <c r="H345" s="108">
        <f aca="true" t="shared" si="421" ref="H345:AJ345">H346</f>
        <v>325</v>
      </c>
      <c r="I345" s="108">
        <f t="shared" si="421"/>
        <v>0</v>
      </c>
      <c r="J345" s="108">
        <f t="shared" si="421"/>
        <v>9</v>
      </c>
      <c r="K345" s="108">
        <f t="shared" si="421"/>
        <v>334</v>
      </c>
      <c r="L345" s="108">
        <f t="shared" si="421"/>
        <v>0</v>
      </c>
      <c r="M345" s="108"/>
      <c r="N345" s="108">
        <f t="shared" si="421"/>
        <v>358</v>
      </c>
      <c r="O345" s="108">
        <f t="shared" si="421"/>
        <v>0</v>
      </c>
      <c r="P345" s="108">
        <f t="shared" si="421"/>
        <v>0</v>
      </c>
      <c r="Q345" s="108">
        <f t="shared" si="421"/>
        <v>358</v>
      </c>
      <c r="R345" s="108">
        <f t="shared" si="421"/>
        <v>0</v>
      </c>
      <c r="S345" s="108">
        <f t="shared" si="421"/>
        <v>-358</v>
      </c>
      <c r="T345" s="108">
        <f t="shared" si="421"/>
        <v>0</v>
      </c>
      <c r="U345" s="108">
        <f t="shared" si="421"/>
        <v>0</v>
      </c>
      <c r="V345" s="108">
        <f t="shared" si="421"/>
        <v>0</v>
      </c>
      <c r="W345" s="108">
        <f t="shared" si="421"/>
        <v>0</v>
      </c>
      <c r="X345" s="108">
        <f t="shared" si="421"/>
        <v>0</v>
      </c>
      <c r="Y345" s="108">
        <f t="shared" si="421"/>
        <v>0</v>
      </c>
      <c r="Z345" s="108">
        <f t="shared" si="421"/>
        <v>0</v>
      </c>
      <c r="AA345" s="108">
        <f t="shared" si="421"/>
        <v>0</v>
      </c>
      <c r="AB345" s="108">
        <f t="shared" si="421"/>
        <v>0</v>
      </c>
      <c r="AC345" s="108">
        <f t="shared" si="421"/>
        <v>0</v>
      </c>
      <c r="AD345" s="108">
        <f t="shared" si="421"/>
        <v>0</v>
      </c>
      <c r="AE345" s="108">
        <f t="shared" si="421"/>
        <v>0</v>
      </c>
      <c r="AF345" s="108"/>
      <c r="AG345" s="108">
        <f t="shared" si="421"/>
        <v>0</v>
      </c>
      <c r="AH345" s="108">
        <f t="shared" si="421"/>
        <v>0</v>
      </c>
      <c r="AI345" s="108"/>
      <c r="AJ345" s="108">
        <f t="shared" si="421"/>
        <v>0</v>
      </c>
      <c r="AK345" s="113"/>
      <c r="AL345" s="113"/>
      <c r="AM345" s="113"/>
      <c r="AN345" s="113"/>
      <c r="AO345" s="113"/>
      <c r="AP345" s="128"/>
      <c r="AQ345" s="128"/>
      <c r="AR345" s="128"/>
      <c r="AS345" s="128"/>
      <c r="AT345" s="128"/>
      <c r="AU345" s="96"/>
      <c r="AV345" s="96"/>
      <c r="AW345" s="96"/>
      <c r="AX345" s="128"/>
      <c r="AY345" s="128"/>
      <c r="AZ345" s="97"/>
      <c r="BA345" s="97"/>
      <c r="BB345" s="128"/>
      <c r="BC345" s="128"/>
      <c r="BD345" s="114"/>
      <c r="BE345" s="115"/>
      <c r="BF345" s="125"/>
      <c r="BG345" s="125"/>
      <c r="BH345" s="114"/>
      <c r="BI345" s="115"/>
      <c r="BJ345" s="125"/>
      <c r="BK345" s="125"/>
      <c r="BL345" s="114"/>
      <c r="BM345" s="115"/>
      <c r="BN345" s="125"/>
      <c r="BO345" s="125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</row>
    <row r="346" spans="1:77" ht="99" hidden="1">
      <c r="A346" s="104"/>
      <c r="B346" s="105" t="s">
        <v>228</v>
      </c>
      <c r="C346" s="106" t="s">
        <v>53</v>
      </c>
      <c r="D346" s="106" t="s">
        <v>28</v>
      </c>
      <c r="E346" s="143" t="s">
        <v>167</v>
      </c>
      <c r="F346" s="106" t="s">
        <v>50</v>
      </c>
      <c r="G346" s="108">
        <f>H346</f>
        <v>325</v>
      </c>
      <c r="H346" s="108">
        <v>325</v>
      </c>
      <c r="I346" s="108"/>
      <c r="J346" s="112">
        <f>K346-G346</f>
        <v>9</v>
      </c>
      <c r="K346" s="112">
        <v>334</v>
      </c>
      <c r="L346" s="112"/>
      <c r="M346" s="112"/>
      <c r="N346" s="108">
        <v>358</v>
      </c>
      <c r="O346" s="109"/>
      <c r="P346" s="112"/>
      <c r="Q346" s="112">
        <f>P346+N346</f>
        <v>358</v>
      </c>
      <c r="R346" s="112">
        <f>O346</f>
        <v>0</v>
      </c>
      <c r="S346" s="112">
        <f>T346-Q346</f>
        <v>-358</v>
      </c>
      <c r="T346" s="112"/>
      <c r="U346" s="112">
        <f>R346</f>
        <v>0</v>
      </c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3"/>
      <c r="AL346" s="113"/>
      <c r="AM346" s="113"/>
      <c r="AN346" s="113"/>
      <c r="AO346" s="113"/>
      <c r="AP346" s="128"/>
      <c r="AQ346" s="128"/>
      <c r="AR346" s="128"/>
      <c r="AS346" s="128"/>
      <c r="AT346" s="128"/>
      <c r="AU346" s="96"/>
      <c r="AV346" s="96"/>
      <c r="AW346" s="96"/>
      <c r="AX346" s="128"/>
      <c r="AY346" s="128"/>
      <c r="AZ346" s="97"/>
      <c r="BA346" s="97"/>
      <c r="BB346" s="128"/>
      <c r="BC346" s="128"/>
      <c r="BD346" s="114"/>
      <c r="BE346" s="115"/>
      <c r="BF346" s="125"/>
      <c r="BG346" s="125"/>
      <c r="BH346" s="114"/>
      <c r="BI346" s="115"/>
      <c r="BJ346" s="125"/>
      <c r="BK346" s="125"/>
      <c r="BL346" s="114"/>
      <c r="BM346" s="115"/>
      <c r="BN346" s="125"/>
      <c r="BO346" s="125"/>
      <c r="BP346" s="116"/>
      <c r="BQ346" s="116"/>
      <c r="BR346" s="116"/>
      <c r="BS346" s="116"/>
      <c r="BT346" s="116"/>
      <c r="BU346" s="116"/>
      <c r="BV346" s="116"/>
      <c r="BW346" s="116"/>
      <c r="BX346" s="116"/>
      <c r="BY346" s="116"/>
    </row>
    <row r="347" spans="1:77" ht="33" hidden="1">
      <c r="A347" s="104"/>
      <c r="B347" s="105" t="s">
        <v>79</v>
      </c>
      <c r="C347" s="106" t="s">
        <v>53</v>
      </c>
      <c r="D347" s="106" t="s">
        <v>28</v>
      </c>
      <c r="E347" s="143" t="s">
        <v>117</v>
      </c>
      <c r="F347" s="106"/>
      <c r="G347" s="108">
        <f>G348</f>
        <v>0</v>
      </c>
      <c r="H347" s="108">
        <f aca="true" t="shared" si="422" ref="H347:AJ347">H348</f>
        <v>0</v>
      </c>
      <c r="I347" s="108">
        <f t="shared" si="422"/>
        <v>0</v>
      </c>
      <c r="J347" s="108">
        <f t="shared" si="422"/>
        <v>7637</v>
      </c>
      <c r="K347" s="108">
        <f t="shared" si="422"/>
        <v>7637</v>
      </c>
      <c r="L347" s="108">
        <f t="shared" si="422"/>
        <v>0</v>
      </c>
      <c r="M347" s="108"/>
      <c r="N347" s="108">
        <f t="shared" si="422"/>
        <v>7502</v>
      </c>
      <c r="O347" s="108">
        <f t="shared" si="422"/>
        <v>0</v>
      </c>
      <c r="P347" s="108">
        <f t="shared" si="422"/>
        <v>0</v>
      </c>
      <c r="Q347" s="108">
        <f t="shared" si="422"/>
        <v>7502</v>
      </c>
      <c r="R347" s="108">
        <f t="shared" si="422"/>
        <v>0</v>
      </c>
      <c r="S347" s="108">
        <f t="shared" si="422"/>
        <v>-7502</v>
      </c>
      <c r="T347" s="108">
        <f t="shared" si="422"/>
        <v>0</v>
      </c>
      <c r="U347" s="108">
        <f t="shared" si="422"/>
        <v>0</v>
      </c>
      <c r="V347" s="108">
        <f t="shared" si="422"/>
        <v>0</v>
      </c>
      <c r="W347" s="108">
        <f t="shared" si="422"/>
        <v>0</v>
      </c>
      <c r="X347" s="108">
        <f t="shared" si="422"/>
        <v>0</v>
      </c>
      <c r="Y347" s="108">
        <f t="shared" si="422"/>
        <v>0</v>
      </c>
      <c r="Z347" s="108">
        <f t="shared" si="422"/>
        <v>0</v>
      </c>
      <c r="AA347" s="108">
        <f t="shared" si="422"/>
        <v>0</v>
      </c>
      <c r="AB347" s="108">
        <f t="shared" si="422"/>
        <v>0</v>
      </c>
      <c r="AC347" s="108">
        <f t="shared" si="422"/>
        <v>0</v>
      </c>
      <c r="AD347" s="108">
        <f t="shared" si="422"/>
        <v>0</v>
      </c>
      <c r="AE347" s="108">
        <f t="shared" si="422"/>
        <v>0</v>
      </c>
      <c r="AF347" s="108"/>
      <c r="AG347" s="108">
        <f t="shared" si="422"/>
        <v>0</v>
      </c>
      <c r="AH347" s="108">
        <f t="shared" si="422"/>
        <v>0</v>
      </c>
      <c r="AI347" s="108"/>
      <c r="AJ347" s="108">
        <f t="shared" si="422"/>
        <v>0</v>
      </c>
      <c r="AK347" s="113"/>
      <c r="AL347" s="113"/>
      <c r="AM347" s="113"/>
      <c r="AN347" s="113"/>
      <c r="AO347" s="113"/>
      <c r="AP347" s="128"/>
      <c r="AQ347" s="128"/>
      <c r="AR347" s="128"/>
      <c r="AS347" s="128"/>
      <c r="AT347" s="128"/>
      <c r="AU347" s="96"/>
      <c r="AV347" s="96"/>
      <c r="AW347" s="96"/>
      <c r="AX347" s="128"/>
      <c r="AY347" s="128"/>
      <c r="AZ347" s="97"/>
      <c r="BA347" s="97"/>
      <c r="BB347" s="128"/>
      <c r="BC347" s="128"/>
      <c r="BD347" s="114"/>
      <c r="BE347" s="115"/>
      <c r="BF347" s="125"/>
      <c r="BG347" s="125"/>
      <c r="BH347" s="114"/>
      <c r="BI347" s="115"/>
      <c r="BJ347" s="125"/>
      <c r="BK347" s="125"/>
      <c r="BL347" s="114"/>
      <c r="BM347" s="115"/>
      <c r="BN347" s="125"/>
      <c r="BO347" s="125"/>
      <c r="BP347" s="116"/>
      <c r="BQ347" s="116"/>
      <c r="BR347" s="116"/>
      <c r="BS347" s="116"/>
      <c r="BT347" s="116"/>
      <c r="BU347" s="116"/>
      <c r="BV347" s="116"/>
      <c r="BW347" s="116"/>
      <c r="BX347" s="116"/>
      <c r="BY347" s="116"/>
    </row>
    <row r="348" spans="1:77" ht="66" hidden="1">
      <c r="A348" s="104"/>
      <c r="B348" s="105" t="s">
        <v>38</v>
      </c>
      <c r="C348" s="106" t="s">
        <v>53</v>
      </c>
      <c r="D348" s="106" t="s">
        <v>28</v>
      </c>
      <c r="E348" s="143" t="s">
        <v>117</v>
      </c>
      <c r="F348" s="106" t="s">
        <v>39</v>
      </c>
      <c r="G348" s="108"/>
      <c r="H348" s="108"/>
      <c r="I348" s="108"/>
      <c r="J348" s="112">
        <f>K348-G348</f>
        <v>7637</v>
      </c>
      <c r="K348" s="112">
        <v>7637</v>
      </c>
      <c r="L348" s="112"/>
      <c r="M348" s="112"/>
      <c r="N348" s="108">
        <v>7502</v>
      </c>
      <c r="O348" s="109"/>
      <c r="P348" s="112"/>
      <c r="Q348" s="112">
        <f>P348+N348</f>
        <v>7502</v>
      </c>
      <c r="R348" s="112">
        <f>O348</f>
        <v>0</v>
      </c>
      <c r="S348" s="112">
        <f>T348-Q348</f>
        <v>-7502</v>
      </c>
      <c r="T348" s="112"/>
      <c r="U348" s="112">
        <f>R348</f>
        <v>0</v>
      </c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3"/>
      <c r="AL348" s="113"/>
      <c r="AM348" s="113"/>
      <c r="AN348" s="113"/>
      <c r="AO348" s="113"/>
      <c r="AP348" s="128"/>
      <c r="AQ348" s="128"/>
      <c r="AR348" s="128"/>
      <c r="AS348" s="128"/>
      <c r="AT348" s="128"/>
      <c r="AU348" s="96"/>
      <c r="AV348" s="96"/>
      <c r="AW348" s="96"/>
      <c r="AX348" s="128"/>
      <c r="AY348" s="128"/>
      <c r="AZ348" s="97"/>
      <c r="BA348" s="97"/>
      <c r="BB348" s="128"/>
      <c r="BC348" s="128"/>
      <c r="BD348" s="114"/>
      <c r="BE348" s="115"/>
      <c r="BF348" s="125"/>
      <c r="BG348" s="125"/>
      <c r="BH348" s="114"/>
      <c r="BI348" s="115"/>
      <c r="BJ348" s="125"/>
      <c r="BK348" s="125"/>
      <c r="BL348" s="114"/>
      <c r="BM348" s="115"/>
      <c r="BN348" s="125"/>
      <c r="BO348" s="125"/>
      <c r="BP348" s="116"/>
      <c r="BQ348" s="116"/>
      <c r="BR348" s="116"/>
      <c r="BS348" s="116"/>
      <c r="BT348" s="116"/>
      <c r="BU348" s="116"/>
      <c r="BV348" s="116"/>
      <c r="BW348" s="116"/>
      <c r="BX348" s="116"/>
      <c r="BY348" s="116"/>
    </row>
    <row r="349" spans="1:77" ht="115.5">
      <c r="A349" s="104"/>
      <c r="B349" s="137" t="s">
        <v>316</v>
      </c>
      <c r="C349" s="106" t="s">
        <v>53</v>
      </c>
      <c r="D349" s="106" t="s">
        <v>28</v>
      </c>
      <c r="E349" s="111" t="s">
        <v>165</v>
      </c>
      <c r="F349" s="106"/>
      <c r="G349" s="108"/>
      <c r="H349" s="108"/>
      <c r="I349" s="108"/>
      <c r="J349" s="112"/>
      <c r="K349" s="112"/>
      <c r="L349" s="112"/>
      <c r="M349" s="112"/>
      <c r="N349" s="108"/>
      <c r="O349" s="109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>
        <f aca="true" t="shared" si="423" ref="AE349:AJ349">AE350</f>
        <v>830</v>
      </c>
      <c r="AF349" s="112">
        <f t="shared" si="423"/>
        <v>0</v>
      </c>
      <c r="AG349" s="112">
        <f t="shared" si="423"/>
        <v>830</v>
      </c>
      <c r="AH349" s="112">
        <f t="shared" si="423"/>
        <v>830</v>
      </c>
      <c r="AI349" s="112">
        <f t="shared" si="423"/>
        <v>0</v>
      </c>
      <c r="AJ349" s="112">
        <f t="shared" si="423"/>
        <v>830</v>
      </c>
      <c r="AK349" s="108" t="e">
        <f>AK350+#REF!+AK357+AK359+AK363</f>
        <v>#REF!</v>
      </c>
      <c r="AL349" s="108" t="e">
        <f>AL350+#REF!+AL357+AL359+AL363</f>
        <v>#REF!</v>
      </c>
      <c r="AM349" s="112">
        <f aca="true" t="shared" si="424" ref="AM349:AT349">AM350</f>
        <v>830</v>
      </c>
      <c r="AN349" s="112">
        <f t="shared" si="424"/>
        <v>0</v>
      </c>
      <c r="AO349" s="112">
        <f t="shared" si="424"/>
        <v>830</v>
      </c>
      <c r="AP349" s="112">
        <f t="shared" si="424"/>
        <v>9944</v>
      </c>
      <c r="AQ349" s="112">
        <f t="shared" si="424"/>
        <v>0</v>
      </c>
      <c r="AR349" s="112">
        <f t="shared" si="424"/>
        <v>10774</v>
      </c>
      <c r="AS349" s="112">
        <f t="shared" si="424"/>
        <v>0</v>
      </c>
      <c r="AT349" s="112">
        <f t="shared" si="424"/>
        <v>10774</v>
      </c>
      <c r="AU349" s="96"/>
      <c r="AV349" s="96"/>
      <c r="AW349" s="96"/>
      <c r="AX349" s="112">
        <f>AX350</f>
        <v>10774</v>
      </c>
      <c r="AY349" s="112">
        <f>AY350</f>
        <v>10774</v>
      </c>
      <c r="AZ349" s="97"/>
      <c r="BA349" s="97"/>
      <c r="BB349" s="112">
        <f aca="true" t="shared" si="425" ref="BB349:BY349">BB350</f>
        <v>10774</v>
      </c>
      <c r="BC349" s="112">
        <f t="shared" si="425"/>
        <v>10774</v>
      </c>
      <c r="BD349" s="112">
        <f t="shared" si="425"/>
        <v>0</v>
      </c>
      <c r="BE349" s="112">
        <f t="shared" si="425"/>
        <v>0</v>
      </c>
      <c r="BF349" s="112">
        <f t="shared" si="425"/>
        <v>10774</v>
      </c>
      <c r="BG349" s="112">
        <f t="shared" si="425"/>
        <v>10774</v>
      </c>
      <c r="BH349" s="112">
        <f t="shared" si="425"/>
        <v>0</v>
      </c>
      <c r="BI349" s="112">
        <f t="shared" si="425"/>
        <v>0</v>
      </c>
      <c r="BJ349" s="112">
        <f t="shared" si="425"/>
        <v>10774</v>
      </c>
      <c r="BK349" s="112">
        <f t="shared" si="425"/>
        <v>10774</v>
      </c>
      <c r="BL349" s="112">
        <f t="shared" si="425"/>
        <v>0</v>
      </c>
      <c r="BM349" s="112">
        <f t="shared" si="425"/>
        <v>0</v>
      </c>
      <c r="BN349" s="112">
        <f t="shared" si="425"/>
        <v>10774</v>
      </c>
      <c r="BO349" s="112">
        <f t="shared" si="425"/>
        <v>10774</v>
      </c>
      <c r="BP349" s="112">
        <f t="shared" si="425"/>
        <v>0</v>
      </c>
      <c r="BQ349" s="112">
        <f t="shared" si="425"/>
        <v>0</v>
      </c>
      <c r="BR349" s="112">
        <f t="shared" si="425"/>
        <v>10774</v>
      </c>
      <c r="BS349" s="112"/>
      <c r="BT349" s="112">
        <f t="shared" si="425"/>
        <v>10774</v>
      </c>
      <c r="BU349" s="112">
        <f t="shared" si="425"/>
        <v>0</v>
      </c>
      <c r="BV349" s="112">
        <f t="shared" si="425"/>
        <v>0</v>
      </c>
      <c r="BW349" s="112">
        <f t="shared" si="425"/>
        <v>10774</v>
      </c>
      <c r="BX349" s="112"/>
      <c r="BY349" s="112">
        <f t="shared" si="425"/>
        <v>10774</v>
      </c>
    </row>
    <row r="350" spans="1:77" ht="82.5">
      <c r="A350" s="104"/>
      <c r="B350" s="105" t="s">
        <v>239</v>
      </c>
      <c r="C350" s="106" t="s">
        <v>53</v>
      </c>
      <c r="D350" s="106" t="s">
        <v>28</v>
      </c>
      <c r="E350" s="111" t="s">
        <v>165</v>
      </c>
      <c r="F350" s="106" t="s">
        <v>225</v>
      </c>
      <c r="G350" s="108"/>
      <c r="H350" s="108"/>
      <c r="I350" s="108"/>
      <c r="J350" s="112"/>
      <c r="K350" s="112"/>
      <c r="L350" s="112"/>
      <c r="M350" s="112"/>
      <c r="N350" s="108"/>
      <c r="O350" s="109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>
        <v>830</v>
      </c>
      <c r="AF350" s="112"/>
      <c r="AG350" s="112">
        <v>830</v>
      </c>
      <c r="AH350" s="112">
        <f>AE350+AC350</f>
        <v>830</v>
      </c>
      <c r="AI350" s="112"/>
      <c r="AJ350" s="112">
        <f>AG350+AD350</f>
        <v>830</v>
      </c>
      <c r="AK350" s="113"/>
      <c r="AL350" s="113"/>
      <c r="AM350" s="112">
        <f>AK350+AH350</f>
        <v>830</v>
      </c>
      <c r="AN350" s="112">
        <f>AI350</f>
        <v>0</v>
      </c>
      <c r="AO350" s="112">
        <f>AJ350</f>
        <v>830</v>
      </c>
      <c r="AP350" s="112">
        <f>AR350-AO350</f>
        <v>9944</v>
      </c>
      <c r="AQ350" s="112"/>
      <c r="AR350" s="112">
        <f>9944+830</f>
        <v>10774</v>
      </c>
      <c r="AS350" s="112"/>
      <c r="AT350" s="112">
        <f>9944+830</f>
        <v>10774</v>
      </c>
      <c r="AU350" s="96"/>
      <c r="AV350" s="96"/>
      <c r="AW350" s="96"/>
      <c r="AX350" s="112">
        <f>9944+830</f>
        <v>10774</v>
      </c>
      <c r="AY350" s="112">
        <f>9944+830</f>
        <v>10774</v>
      </c>
      <c r="AZ350" s="97"/>
      <c r="BA350" s="97"/>
      <c r="BB350" s="112">
        <f>9944+830</f>
        <v>10774</v>
      </c>
      <c r="BC350" s="112">
        <f>9944+830</f>
        <v>10774</v>
      </c>
      <c r="BD350" s="114"/>
      <c r="BE350" s="115"/>
      <c r="BF350" s="112">
        <f>BD350+BB350</f>
        <v>10774</v>
      </c>
      <c r="BG350" s="112">
        <f>BE350+BC350</f>
        <v>10774</v>
      </c>
      <c r="BH350" s="114"/>
      <c r="BI350" s="115"/>
      <c r="BJ350" s="112">
        <f>BH350+BF350</f>
        <v>10774</v>
      </c>
      <c r="BK350" s="112">
        <f>BI350+BG350</f>
        <v>10774</v>
      </c>
      <c r="BL350" s="114"/>
      <c r="BM350" s="115"/>
      <c r="BN350" s="112">
        <f>BL350+BJ350</f>
        <v>10774</v>
      </c>
      <c r="BO350" s="112">
        <f>BM350+BK350</f>
        <v>10774</v>
      </c>
      <c r="BP350" s="116"/>
      <c r="BQ350" s="116"/>
      <c r="BR350" s="108">
        <f>BN350+BP350</f>
        <v>10774</v>
      </c>
      <c r="BS350" s="108"/>
      <c r="BT350" s="108">
        <f>BO350+BQ350</f>
        <v>10774</v>
      </c>
      <c r="BU350" s="116"/>
      <c r="BV350" s="116"/>
      <c r="BW350" s="108">
        <f>BR350+BU350</f>
        <v>10774</v>
      </c>
      <c r="BX350" s="108"/>
      <c r="BY350" s="108">
        <f>BT350+BV350</f>
        <v>10774</v>
      </c>
    </row>
    <row r="351" spans="1:77" s="6" customFormat="1" ht="37.5">
      <c r="A351" s="118"/>
      <c r="B351" s="189" t="s">
        <v>365</v>
      </c>
      <c r="C351" s="100" t="s">
        <v>53</v>
      </c>
      <c r="D351" s="100" t="s">
        <v>31</v>
      </c>
      <c r="E351" s="101"/>
      <c r="F351" s="100"/>
      <c r="G351" s="102"/>
      <c r="H351" s="102"/>
      <c r="I351" s="102"/>
      <c r="J351" s="172"/>
      <c r="K351" s="172"/>
      <c r="L351" s="172"/>
      <c r="M351" s="172"/>
      <c r="N351" s="102"/>
      <c r="O351" s="117"/>
      <c r="P351" s="117"/>
      <c r="Q351" s="172"/>
      <c r="R351" s="172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23"/>
      <c r="AL351" s="123"/>
      <c r="AM351" s="123"/>
      <c r="AN351" s="123"/>
      <c r="AO351" s="123"/>
      <c r="AP351" s="174"/>
      <c r="AQ351" s="174"/>
      <c r="AR351" s="174"/>
      <c r="AS351" s="174"/>
      <c r="AT351" s="174"/>
      <c r="AU351" s="121"/>
      <c r="AV351" s="121"/>
      <c r="AW351" s="121"/>
      <c r="AX351" s="174"/>
      <c r="AY351" s="174"/>
      <c r="AZ351" s="186"/>
      <c r="BA351" s="186"/>
      <c r="BB351" s="174"/>
      <c r="BC351" s="174"/>
      <c r="BD351" s="186">
        <f>BD353</f>
        <v>561</v>
      </c>
      <c r="BE351" s="186">
        <f>BE353</f>
        <v>2182</v>
      </c>
      <c r="BF351" s="117">
        <f aca="true" t="shared" si="426" ref="BF351:BG353">BF352</f>
        <v>561</v>
      </c>
      <c r="BG351" s="117">
        <f t="shared" si="426"/>
        <v>2182</v>
      </c>
      <c r="BH351" s="186">
        <f>BH353</f>
        <v>0</v>
      </c>
      <c r="BI351" s="186">
        <f>BI353</f>
        <v>0</v>
      </c>
      <c r="BJ351" s="117">
        <f aca="true" t="shared" si="427" ref="BJ351:BK353">BJ352</f>
        <v>561</v>
      </c>
      <c r="BK351" s="117">
        <f t="shared" si="427"/>
        <v>2182</v>
      </c>
      <c r="BL351" s="186">
        <f>BL353</f>
        <v>0</v>
      </c>
      <c r="BM351" s="186">
        <f>BM353</f>
        <v>0</v>
      </c>
      <c r="BN351" s="117">
        <f aca="true" t="shared" si="428" ref="BN351:BY353">BN352</f>
        <v>561</v>
      </c>
      <c r="BO351" s="117">
        <f t="shared" si="428"/>
        <v>2182</v>
      </c>
      <c r="BP351" s="117">
        <f t="shared" si="428"/>
        <v>0</v>
      </c>
      <c r="BQ351" s="117">
        <f t="shared" si="428"/>
        <v>0</v>
      </c>
      <c r="BR351" s="117">
        <f t="shared" si="428"/>
        <v>561</v>
      </c>
      <c r="BS351" s="117"/>
      <c r="BT351" s="117">
        <f t="shared" si="428"/>
        <v>2182</v>
      </c>
      <c r="BU351" s="117">
        <f t="shared" si="428"/>
        <v>0</v>
      </c>
      <c r="BV351" s="117">
        <f t="shared" si="428"/>
        <v>0</v>
      </c>
      <c r="BW351" s="117">
        <f t="shared" si="428"/>
        <v>561</v>
      </c>
      <c r="BX351" s="117"/>
      <c r="BY351" s="117">
        <f t="shared" si="428"/>
        <v>2182</v>
      </c>
    </row>
    <row r="352" spans="1:77" s="6" customFormat="1" ht="33.75">
      <c r="A352" s="118"/>
      <c r="B352" s="105" t="s">
        <v>79</v>
      </c>
      <c r="C352" s="106" t="s">
        <v>53</v>
      </c>
      <c r="D352" s="106" t="s">
        <v>31</v>
      </c>
      <c r="E352" s="143" t="s">
        <v>117</v>
      </c>
      <c r="F352" s="100"/>
      <c r="G352" s="102"/>
      <c r="H352" s="102"/>
      <c r="I352" s="102"/>
      <c r="J352" s="172"/>
      <c r="K352" s="172"/>
      <c r="L352" s="172"/>
      <c r="M352" s="172"/>
      <c r="N352" s="102"/>
      <c r="O352" s="117"/>
      <c r="P352" s="117"/>
      <c r="Q352" s="172"/>
      <c r="R352" s="172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23"/>
      <c r="AL352" s="123"/>
      <c r="AM352" s="123"/>
      <c r="AN352" s="123"/>
      <c r="AO352" s="123"/>
      <c r="AP352" s="174"/>
      <c r="AQ352" s="174"/>
      <c r="AR352" s="174"/>
      <c r="AS352" s="174"/>
      <c r="AT352" s="174"/>
      <c r="AU352" s="121"/>
      <c r="AV352" s="121"/>
      <c r="AW352" s="121"/>
      <c r="AX352" s="174"/>
      <c r="AY352" s="174"/>
      <c r="AZ352" s="186"/>
      <c r="BA352" s="186"/>
      <c r="BB352" s="174"/>
      <c r="BC352" s="174"/>
      <c r="BD352" s="186"/>
      <c r="BE352" s="186"/>
      <c r="BF352" s="112">
        <f t="shared" si="426"/>
        <v>561</v>
      </c>
      <c r="BG352" s="112">
        <f t="shared" si="426"/>
        <v>2182</v>
      </c>
      <c r="BH352" s="186"/>
      <c r="BI352" s="186"/>
      <c r="BJ352" s="112">
        <f t="shared" si="427"/>
        <v>561</v>
      </c>
      <c r="BK352" s="112">
        <f t="shared" si="427"/>
        <v>2182</v>
      </c>
      <c r="BL352" s="186"/>
      <c r="BM352" s="186"/>
      <c r="BN352" s="112">
        <f t="shared" si="428"/>
        <v>561</v>
      </c>
      <c r="BO352" s="112">
        <f t="shared" si="428"/>
        <v>2182</v>
      </c>
      <c r="BP352" s="112">
        <f t="shared" si="428"/>
        <v>0</v>
      </c>
      <c r="BQ352" s="112">
        <f t="shared" si="428"/>
        <v>0</v>
      </c>
      <c r="BR352" s="112">
        <f t="shared" si="428"/>
        <v>561</v>
      </c>
      <c r="BS352" s="112"/>
      <c r="BT352" s="112">
        <f t="shared" si="428"/>
        <v>2182</v>
      </c>
      <c r="BU352" s="112">
        <f t="shared" si="428"/>
        <v>0</v>
      </c>
      <c r="BV352" s="112">
        <f t="shared" si="428"/>
        <v>0</v>
      </c>
      <c r="BW352" s="112">
        <f t="shared" si="428"/>
        <v>561</v>
      </c>
      <c r="BX352" s="112"/>
      <c r="BY352" s="112">
        <f t="shared" si="428"/>
        <v>2182</v>
      </c>
    </row>
    <row r="353" spans="1:77" s="3" customFormat="1" ht="49.5">
      <c r="A353" s="104"/>
      <c r="B353" s="105" t="s">
        <v>371</v>
      </c>
      <c r="C353" s="106" t="s">
        <v>53</v>
      </c>
      <c r="D353" s="106" t="s">
        <v>31</v>
      </c>
      <c r="E353" s="143" t="s">
        <v>364</v>
      </c>
      <c r="F353" s="106"/>
      <c r="G353" s="108"/>
      <c r="H353" s="108"/>
      <c r="I353" s="108"/>
      <c r="J353" s="126"/>
      <c r="K353" s="126"/>
      <c r="L353" s="126"/>
      <c r="M353" s="126"/>
      <c r="N353" s="108"/>
      <c r="O353" s="112"/>
      <c r="P353" s="112"/>
      <c r="Q353" s="126"/>
      <c r="R353" s="126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45"/>
      <c r="AL353" s="145"/>
      <c r="AM353" s="145"/>
      <c r="AN353" s="145"/>
      <c r="AO353" s="145"/>
      <c r="AP353" s="185"/>
      <c r="AQ353" s="185"/>
      <c r="AR353" s="185"/>
      <c r="AS353" s="185"/>
      <c r="AT353" s="185"/>
      <c r="AU353" s="146"/>
      <c r="AV353" s="146"/>
      <c r="AW353" s="146"/>
      <c r="AX353" s="185"/>
      <c r="AY353" s="185"/>
      <c r="AZ353" s="97"/>
      <c r="BA353" s="97"/>
      <c r="BB353" s="185"/>
      <c r="BC353" s="185"/>
      <c r="BD353" s="97">
        <f>BD354</f>
        <v>561</v>
      </c>
      <c r="BE353" s="97">
        <f>BE354</f>
        <v>2182</v>
      </c>
      <c r="BF353" s="112">
        <f t="shared" si="426"/>
        <v>561</v>
      </c>
      <c r="BG353" s="112">
        <f t="shared" si="426"/>
        <v>2182</v>
      </c>
      <c r="BH353" s="97">
        <f>BH354</f>
        <v>0</v>
      </c>
      <c r="BI353" s="97">
        <f>BI354</f>
        <v>0</v>
      </c>
      <c r="BJ353" s="112">
        <f t="shared" si="427"/>
        <v>561</v>
      </c>
      <c r="BK353" s="112">
        <f t="shared" si="427"/>
        <v>2182</v>
      </c>
      <c r="BL353" s="97">
        <f>BL354</f>
        <v>0</v>
      </c>
      <c r="BM353" s="97">
        <f>BM354</f>
        <v>0</v>
      </c>
      <c r="BN353" s="112">
        <f t="shared" si="428"/>
        <v>561</v>
      </c>
      <c r="BO353" s="112">
        <f t="shared" si="428"/>
        <v>2182</v>
      </c>
      <c r="BP353" s="112">
        <f t="shared" si="428"/>
        <v>0</v>
      </c>
      <c r="BQ353" s="112">
        <f t="shared" si="428"/>
        <v>0</v>
      </c>
      <c r="BR353" s="112">
        <f t="shared" si="428"/>
        <v>561</v>
      </c>
      <c r="BS353" s="112"/>
      <c r="BT353" s="112">
        <f t="shared" si="428"/>
        <v>2182</v>
      </c>
      <c r="BU353" s="112">
        <f t="shared" si="428"/>
        <v>0</v>
      </c>
      <c r="BV353" s="112">
        <f t="shared" si="428"/>
        <v>0</v>
      </c>
      <c r="BW353" s="112">
        <f t="shared" si="428"/>
        <v>561</v>
      </c>
      <c r="BX353" s="112"/>
      <c r="BY353" s="112">
        <f t="shared" si="428"/>
        <v>2182</v>
      </c>
    </row>
    <row r="354" spans="1:77" s="3" customFormat="1" ht="66">
      <c r="A354" s="104"/>
      <c r="B354" s="105" t="s">
        <v>38</v>
      </c>
      <c r="C354" s="106" t="s">
        <v>53</v>
      </c>
      <c r="D354" s="106" t="s">
        <v>31</v>
      </c>
      <c r="E354" s="143" t="s">
        <v>364</v>
      </c>
      <c r="F354" s="106" t="s">
        <v>39</v>
      </c>
      <c r="G354" s="108"/>
      <c r="H354" s="108"/>
      <c r="I354" s="108"/>
      <c r="J354" s="126"/>
      <c r="K354" s="126"/>
      <c r="L354" s="126"/>
      <c r="M354" s="126"/>
      <c r="N354" s="108"/>
      <c r="O354" s="112"/>
      <c r="P354" s="112"/>
      <c r="Q354" s="126"/>
      <c r="R354" s="126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26"/>
      <c r="AL354" s="126"/>
      <c r="AM354" s="126"/>
      <c r="AN354" s="126"/>
      <c r="AO354" s="126"/>
      <c r="AP354" s="112"/>
      <c r="AQ354" s="112"/>
      <c r="AR354" s="112"/>
      <c r="AS354" s="112"/>
      <c r="AT354" s="112"/>
      <c r="AU354" s="147"/>
      <c r="AV354" s="147"/>
      <c r="AW354" s="147"/>
      <c r="AX354" s="112"/>
      <c r="AY354" s="112"/>
      <c r="AZ354" s="97"/>
      <c r="BA354" s="97"/>
      <c r="BB354" s="112"/>
      <c r="BC354" s="112"/>
      <c r="BD354" s="97">
        <v>561</v>
      </c>
      <c r="BE354" s="97">
        <f>1500+682</f>
        <v>2182</v>
      </c>
      <c r="BF354" s="112">
        <f>BD354+BB354</f>
        <v>561</v>
      </c>
      <c r="BG354" s="112">
        <f>BE354+BC354</f>
        <v>2182</v>
      </c>
      <c r="BH354" s="97"/>
      <c r="BI354" s="97"/>
      <c r="BJ354" s="112">
        <f>BH354+BF354</f>
        <v>561</v>
      </c>
      <c r="BK354" s="112">
        <f>BI354+BG354</f>
        <v>2182</v>
      </c>
      <c r="BL354" s="97"/>
      <c r="BM354" s="97"/>
      <c r="BN354" s="112">
        <f>BL354+BJ354</f>
        <v>561</v>
      </c>
      <c r="BO354" s="112">
        <f>BM354+BK354</f>
        <v>2182</v>
      </c>
      <c r="BP354" s="179"/>
      <c r="BQ354" s="179"/>
      <c r="BR354" s="108">
        <f>BN354+BP354</f>
        <v>561</v>
      </c>
      <c r="BS354" s="108"/>
      <c r="BT354" s="108">
        <f>BO354+BQ354</f>
        <v>2182</v>
      </c>
      <c r="BU354" s="179"/>
      <c r="BV354" s="179"/>
      <c r="BW354" s="108">
        <f>BR354+BU354</f>
        <v>561</v>
      </c>
      <c r="BX354" s="108"/>
      <c r="BY354" s="108">
        <f>BT354+BV354</f>
        <v>2182</v>
      </c>
    </row>
    <row r="355" spans="1:77" s="3" customFormat="1" ht="16.5">
      <c r="A355" s="104"/>
      <c r="B355" s="105"/>
      <c r="C355" s="106"/>
      <c r="D355" s="106"/>
      <c r="E355" s="111"/>
      <c r="F355" s="106"/>
      <c r="G355" s="108"/>
      <c r="H355" s="108"/>
      <c r="I355" s="108"/>
      <c r="J355" s="126"/>
      <c r="K355" s="126"/>
      <c r="L355" s="126"/>
      <c r="M355" s="126"/>
      <c r="N355" s="108"/>
      <c r="O355" s="112"/>
      <c r="P355" s="112"/>
      <c r="Q355" s="126"/>
      <c r="R355" s="126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45"/>
      <c r="AL355" s="145"/>
      <c r="AM355" s="145"/>
      <c r="AN355" s="145"/>
      <c r="AO355" s="145"/>
      <c r="AP355" s="185"/>
      <c r="AQ355" s="185"/>
      <c r="AR355" s="185"/>
      <c r="AS355" s="185"/>
      <c r="AT355" s="185"/>
      <c r="AU355" s="146"/>
      <c r="AV355" s="146"/>
      <c r="AW355" s="146"/>
      <c r="AX355" s="185"/>
      <c r="AY355" s="185"/>
      <c r="AZ355" s="97"/>
      <c r="BA355" s="97"/>
      <c r="BB355" s="185"/>
      <c r="BC355" s="185"/>
      <c r="BD355" s="146"/>
      <c r="BE355" s="178"/>
      <c r="BF355" s="145"/>
      <c r="BG355" s="145"/>
      <c r="BH355" s="146"/>
      <c r="BI355" s="178"/>
      <c r="BJ355" s="145"/>
      <c r="BK355" s="145"/>
      <c r="BL355" s="146"/>
      <c r="BM355" s="178"/>
      <c r="BN355" s="145"/>
      <c r="BO355" s="145"/>
      <c r="BP355" s="179"/>
      <c r="BQ355" s="179"/>
      <c r="BR355" s="179"/>
      <c r="BS355" s="179"/>
      <c r="BT355" s="179"/>
      <c r="BU355" s="179"/>
      <c r="BV355" s="179"/>
      <c r="BW355" s="179"/>
      <c r="BX355" s="179"/>
      <c r="BY355" s="179"/>
    </row>
    <row r="356" spans="1:77" s="5" customFormat="1" ht="60.75">
      <c r="A356" s="89">
        <v>913</v>
      </c>
      <c r="B356" s="90" t="s">
        <v>44</v>
      </c>
      <c r="C356" s="93"/>
      <c r="D356" s="93"/>
      <c r="E356" s="92"/>
      <c r="F356" s="93"/>
      <c r="G356" s="150">
        <f aca="true" t="shared" si="429" ref="G356:N356">G357+G360+G365+G368</f>
        <v>2072192</v>
      </c>
      <c r="H356" s="150">
        <f t="shared" si="429"/>
        <v>2072192</v>
      </c>
      <c r="I356" s="150">
        <f t="shared" si="429"/>
        <v>0</v>
      </c>
      <c r="J356" s="150">
        <f t="shared" si="429"/>
        <v>143773</v>
      </c>
      <c r="K356" s="150">
        <f t="shared" si="429"/>
        <v>2215965</v>
      </c>
      <c r="L356" s="150">
        <f t="shared" si="429"/>
        <v>0</v>
      </c>
      <c r="M356" s="150"/>
      <c r="N356" s="150">
        <f t="shared" si="429"/>
        <v>2302706</v>
      </c>
      <c r="O356" s="150">
        <f aca="true" t="shared" si="430" ref="O356:V356">O357+O360+O365+O368</f>
        <v>0</v>
      </c>
      <c r="P356" s="150">
        <f t="shared" si="430"/>
        <v>0</v>
      </c>
      <c r="Q356" s="150">
        <f t="shared" si="430"/>
        <v>2302706</v>
      </c>
      <c r="R356" s="150">
        <f t="shared" si="430"/>
        <v>0</v>
      </c>
      <c r="S356" s="150">
        <f>S357+S360+S365+S368</f>
        <v>-678756</v>
      </c>
      <c r="T356" s="150">
        <f t="shared" si="430"/>
        <v>1623950</v>
      </c>
      <c r="U356" s="150">
        <f t="shared" si="430"/>
        <v>0</v>
      </c>
      <c r="V356" s="150">
        <f t="shared" si="430"/>
        <v>1623950</v>
      </c>
      <c r="W356" s="150">
        <f aca="true" t="shared" si="431" ref="W356:AD356">W357+W360+W365+W368</f>
        <v>0</v>
      </c>
      <c r="X356" s="150">
        <f t="shared" si="431"/>
        <v>0</v>
      </c>
      <c r="Y356" s="150">
        <f t="shared" si="431"/>
        <v>1623950</v>
      </c>
      <c r="Z356" s="150">
        <f t="shared" si="431"/>
        <v>1623950</v>
      </c>
      <c r="AA356" s="150">
        <f t="shared" si="431"/>
        <v>0</v>
      </c>
      <c r="AB356" s="150">
        <f t="shared" si="431"/>
        <v>0</v>
      </c>
      <c r="AC356" s="150">
        <f t="shared" si="431"/>
        <v>1623950</v>
      </c>
      <c r="AD356" s="150">
        <f t="shared" si="431"/>
        <v>1623950</v>
      </c>
      <c r="AE356" s="150">
        <f>AE357+AE360+AE365+AE368</f>
        <v>0</v>
      </c>
      <c r="AF356" s="150"/>
      <c r="AG356" s="150">
        <f>AG357+AG360+AG365+AG368</f>
        <v>0</v>
      </c>
      <c r="AH356" s="150">
        <f>AH357+AH360+AH365+AH368</f>
        <v>1623950</v>
      </c>
      <c r="AI356" s="150"/>
      <c r="AJ356" s="150">
        <f>AJ357+AJ360+AJ365+AJ368</f>
        <v>1623950</v>
      </c>
      <c r="AK356" s="150">
        <f>AK357+AK360+AK365+AK368+AK386</f>
        <v>18993</v>
      </c>
      <c r="AL356" s="150">
        <f>AL357+AL360+AL365+AL368+AL386</f>
        <v>0</v>
      </c>
      <c r="AM356" s="150">
        <f>AM357+AM360+AM365+AM368+AM386</f>
        <v>1642943</v>
      </c>
      <c r="AN356" s="150">
        <f aca="true" t="shared" si="432" ref="AN356:AT356">AN357+AN360+AN365+AN368</f>
        <v>0</v>
      </c>
      <c r="AO356" s="150">
        <f t="shared" si="432"/>
        <v>1623950</v>
      </c>
      <c r="AP356" s="150">
        <f t="shared" si="432"/>
        <v>82063</v>
      </c>
      <c r="AQ356" s="150">
        <f t="shared" si="432"/>
        <v>0</v>
      </c>
      <c r="AR356" s="150">
        <f t="shared" si="432"/>
        <v>1706013</v>
      </c>
      <c r="AS356" s="150">
        <f t="shared" si="432"/>
        <v>0</v>
      </c>
      <c r="AT356" s="150">
        <f t="shared" si="432"/>
        <v>1706013</v>
      </c>
      <c r="AU356" s="96"/>
      <c r="AV356" s="96"/>
      <c r="AW356" s="96"/>
      <c r="AX356" s="150">
        <f>AX357+AX360+AX365+AX368</f>
        <v>1706013</v>
      </c>
      <c r="AY356" s="150">
        <f>AY357+AY360+AY365+AY368</f>
        <v>1706013</v>
      </c>
      <c r="AZ356" s="97"/>
      <c r="BA356" s="97"/>
      <c r="BB356" s="150">
        <f aca="true" t="shared" si="433" ref="BB356:BG356">BB357+BB360+BB365+BB368</f>
        <v>1706013</v>
      </c>
      <c r="BC356" s="150">
        <f t="shared" si="433"/>
        <v>1706013</v>
      </c>
      <c r="BD356" s="150">
        <f t="shared" si="433"/>
        <v>0</v>
      </c>
      <c r="BE356" s="150">
        <f t="shared" si="433"/>
        <v>0</v>
      </c>
      <c r="BF356" s="150">
        <f t="shared" si="433"/>
        <v>1706013</v>
      </c>
      <c r="BG356" s="150">
        <f t="shared" si="433"/>
        <v>1706013</v>
      </c>
      <c r="BH356" s="150">
        <f aca="true" t="shared" si="434" ref="BH356:BO356">BH357+BH360+BH365+BH368</f>
        <v>0</v>
      </c>
      <c r="BI356" s="150">
        <f t="shared" si="434"/>
        <v>0</v>
      </c>
      <c r="BJ356" s="150">
        <f t="shared" si="434"/>
        <v>1706013</v>
      </c>
      <c r="BK356" s="150">
        <f t="shared" si="434"/>
        <v>1706013</v>
      </c>
      <c r="BL356" s="150">
        <f t="shared" si="434"/>
        <v>0</v>
      </c>
      <c r="BM356" s="150">
        <f t="shared" si="434"/>
        <v>0</v>
      </c>
      <c r="BN356" s="150">
        <f t="shared" si="434"/>
        <v>1706013</v>
      </c>
      <c r="BO356" s="150">
        <f t="shared" si="434"/>
        <v>1706013</v>
      </c>
      <c r="BP356" s="150">
        <f>BP357+BP360+BP365+BP368</f>
        <v>0</v>
      </c>
      <c r="BQ356" s="150">
        <f>BQ357+BQ360+BQ365+BQ368</f>
        <v>0</v>
      </c>
      <c r="BR356" s="150">
        <f>BR357+BR360+BR365+BR368</f>
        <v>1706013</v>
      </c>
      <c r="BS356" s="150"/>
      <c r="BT356" s="150">
        <f>BT357+BT360+BT365+BT368</f>
        <v>1706013</v>
      </c>
      <c r="BU356" s="150">
        <f>BU357+BU360+BU365+BU368</f>
        <v>0</v>
      </c>
      <c r="BV356" s="150">
        <f>BV357+BV360+BV365+BV368</f>
        <v>0</v>
      </c>
      <c r="BW356" s="150">
        <f>BW357+BW360+BW365+BW368</f>
        <v>1706013</v>
      </c>
      <c r="BX356" s="150"/>
      <c r="BY356" s="150">
        <f>BY357+BY360+BY365+BY368</f>
        <v>1706013</v>
      </c>
    </row>
    <row r="357" spans="1:77" s="2" customFormat="1" ht="18.75">
      <c r="A357" s="118"/>
      <c r="B357" s="99" t="s">
        <v>65</v>
      </c>
      <c r="C357" s="100" t="s">
        <v>40</v>
      </c>
      <c r="D357" s="100" t="s">
        <v>28</v>
      </c>
      <c r="E357" s="101"/>
      <c r="F357" s="100"/>
      <c r="G357" s="102">
        <f aca="true" t="shared" si="435" ref="G357:W358">G358</f>
        <v>1038669</v>
      </c>
      <c r="H357" s="102">
        <f t="shared" si="435"/>
        <v>1038669</v>
      </c>
      <c r="I357" s="102">
        <f t="shared" si="435"/>
        <v>0</v>
      </c>
      <c r="J357" s="102">
        <f t="shared" si="435"/>
        <v>9346</v>
      </c>
      <c r="K357" s="102">
        <f t="shared" si="435"/>
        <v>1048015</v>
      </c>
      <c r="L357" s="102">
        <f t="shared" si="435"/>
        <v>0</v>
      </c>
      <c r="M357" s="102"/>
      <c r="N357" s="102">
        <f t="shared" si="435"/>
        <v>1140471</v>
      </c>
      <c r="O357" s="102">
        <f t="shared" si="435"/>
        <v>-68781</v>
      </c>
      <c r="P357" s="102">
        <f t="shared" si="435"/>
        <v>-75065</v>
      </c>
      <c r="Q357" s="102">
        <f t="shared" si="435"/>
        <v>1065406</v>
      </c>
      <c r="R357" s="102">
        <f t="shared" si="435"/>
        <v>0</v>
      </c>
      <c r="S357" s="102">
        <f t="shared" si="435"/>
        <v>-254432</v>
      </c>
      <c r="T357" s="102">
        <f t="shared" si="435"/>
        <v>810974</v>
      </c>
      <c r="U357" s="102">
        <f t="shared" si="435"/>
        <v>0</v>
      </c>
      <c r="V357" s="102">
        <f t="shared" si="435"/>
        <v>829171</v>
      </c>
      <c r="W357" s="102">
        <f t="shared" si="435"/>
        <v>0</v>
      </c>
      <c r="X357" s="102">
        <f aca="true" t="shared" si="436" ref="W357:AM358">X358</f>
        <v>0</v>
      </c>
      <c r="Y357" s="102">
        <f t="shared" si="436"/>
        <v>810974</v>
      </c>
      <c r="Z357" s="102">
        <f t="shared" si="436"/>
        <v>829171</v>
      </c>
      <c r="AA357" s="102">
        <f t="shared" si="436"/>
        <v>0</v>
      </c>
      <c r="AB357" s="102">
        <f t="shared" si="436"/>
        <v>0</v>
      </c>
      <c r="AC357" s="102">
        <f t="shared" si="436"/>
        <v>810974</v>
      </c>
      <c r="AD357" s="102">
        <f t="shared" si="436"/>
        <v>829171</v>
      </c>
      <c r="AE357" s="102">
        <f t="shared" si="436"/>
        <v>0</v>
      </c>
      <c r="AF357" s="102"/>
      <c r="AG357" s="102">
        <f t="shared" si="436"/>
        <v>0</v>
      </c>
      <c r="AH357" s="102">
        <f t="shared" si="436"/>
        <v>810974</v>
      </c>
      <c r="AI357" s="102"/>
      <c r="AJ357" s="102">
        <f t="shared" si="436"/>
        <v>829171</v>
      </c>
      <c r="AK357" s="102">
        <f t="shared" si="436"/>
        <v>0</v>
      </c>
      <c r="AL357" s="102">
        <f t="shared" si="436"/>
        <v>0</v>
      </c>
      <c r="AM357" s="102">
        <f t="shared" si="436"/>
        <v>810974</v>
      </c>
      <c r="AN357" s="102">
        <f aca="true" t="shared" si="437" ref="AK357:AT358">AN358</f>
        <v>0</v>
      </c>
      <c r="AO357" s="102">
        <f t="shared" si="437"/>
        <v>829171</v>
      </c>
      <c r="AP357" s="102">
        <f t="shared" si="437"/>
        <v>58456</v>
      </c>
      <c r="AQ357" s="102">
        <f t="shared" si="437"/>
        <v>0</v>
      </c>
      <c r="AR357" s="102">
        <f t="shared" si="437"/>
        <v>887627</v>
      </c>
      <c r="AS357" s="102">
        <f t="shared" si="437"/>
        <v>0</v>
      </c>
      <c r="AT357" s="102">
        <f t="shared" si="437"/>
        <v>887627</v>
      </c>
      <c r="AU357" s="96"/>
      <c r="AV357" s="96"/>
      <c r="AW357" s="96"/>
      <c r="AX357" s="102">
        <f>AX358</f>
        <v>887627</v>
      </c>
      <c r="AY357" s="102">
        <f>AY358</f>
        <v>887627</v>
      </c>
      <c r="AZ357" s="97"/>
      <c r="BA357" s="97"/>
      <c r="BB357" s="102">
        <f>BB358</f>
        <v>887627</v>
      </c>
      <c r="BC357" s="102">
        <f>BC358</f>
        <v>887627</v>
      </c>
      <c r="BD357" s="102">
        <f aca="true" t="shared" si="438" ref="BD357:BW358">BD358</f>
        <v>0</v>
      </c>
      <c r="BE357" s="102">
        <f t="shared" si="438"/>
        <v>0</v>
      </c>
      <c r="BF357" s="102">
        <f t="shared" si="438"/>
        <v>887627</v>
      </c>
      <c r="BG357" s="102">
        <f t="shared" si="438"/>
        <v>887627</v>
      </c>
      <c r="BH357" s="102">
        <f t="shared" si="438"/>
        <v>0</v>
      </c>
      <c r="BI357" s="102">
        <f t="shared" si="438"/>
        <v>0</v>
      </c>
      <c r="BJ357" s="102">
        <f t="shared" si="438"/>
        <v>887627</v>
      </c>
      <c r="BK357" s="102">
        <f t="shared" si="438"/>
        <v>887627</v>
      </c>
      <c r="BL357" s="102">
        <f t="shared" si="438"/>
        <v>0</v>
      </c>
      <c r="BM357" s="102">
        <f t="shared" si="438"/>
        <v>0</v>
      </c>
      <c r="BN357" s="102">
        <f t="shared" si="438"/>
        <v>887627</v>
      </c>
      <c r="BO357" s="102">
        <f t="shared" si="438"/>
        <v>887627</v>
      </c>
      <c r="BP357" s="102">
        <f t="shared" si="438"/>
        <v>0</v>
      </c>
      <c r="BQ357" s="102">
        <f t="shared" si="438"/>
        <v>0</v>
      </c>
      <c r="BR357" s="102">
        <f t="shared" si="438"/>
        <v>887627</v>
      </c>
      <c r="BS357" s="102"/>
      <c r="BT357" s="102">
        <f t="shared" si="438"/>
        <v>887627</v>
      </c>
      <c r="BU357" s="102">
        <f t="shared" si="438"/>
        <v>0</v>
      </c>
      <c r="BV357" s="102">
        <f>BV358</f>
        <v>0</v>
      </c>
      <c r="BW357" s="102">
        <f t="shared" si="438"/>
        <v>887627</v>
      </c>
      <c r="BX357" s="102"/>
      <c r="BY357" s="102">
        <f aca="true" t="shared" si="439" ref="BW357:BY358">BY358</f>
        <v>887627</v>
      </c>
    </row>
    <row r="358" spans="1:77" ht="16.5">
      <c r="A358" s="104"/>
      <c r="B358" s="105" t="s">
        <v>66</v>
      </c>
      <c r="C358" s="106" t="s">
        <v>40</v>
      </c>
      <c r="D358" s="106" t="s">
        <v>28</v>
      </c>
      <c r="E358" s="111" t="s">
        <v>151</v>
      </c>
      <c r="F358" s="106"/>
      <c r="G358" s="108">
        <f t="shared" si="435"/>
        <v>1038669</v>
      </c>
      <c r="H358" s="108">
        <f t="shared" si="435"/>
        <v>1038669</v>
      </c>
      <c r="I358" s="108">
        <f t="shared" si="435"/>
        <v>0</v>
      </c>
      <c r="J358" s="108">
        <f t="shared" si="435"/>
        <v>9346</v>
      </c>
      <c r="K358" s="108">
        <f t="shared" si="435"/>
        <v>1048015</v>
      </c>
      <c r="L358" s="108">
        <f t="shared" si="435"/>
        <v>0</v>
      </c>
      <c r="M358" s="108"/>
      <c r="N358" s="108">
        <f t="shared" si="435"/>
        <v>1140471</v>
      </c>
      <c r="O358" s="108">
        <f t="shared" si="435"/>
        <v>-68781</v>
      </c>
      <c r="P358" s="108">
        <f t="shared" si="435"/>
        <v>-75065</v>
      </c>
      <c r="Q358" s="108">
        <f t="shared" si="435"/>
        <v>1065406</v>
      </c>
      <c r="R358" s="108">
        <f t="shared" si="435"/>
        <v>0</v>
      </c>
      <c r="S358" s="108">
        <f t="shared" si="435"/>
        <v>-254432</v>
      </c>
      <c r="T358" s="108">
        <f t="shared" si="435"/>
        <v>810974</v>
      </c>
      <c r="U358" s="108">
        <f t="shared" si="435"/>
        <v>0</v>
      </c>
      <c r="V358" s="108">
        <f t="shared" si="435"/>
        <v>829171</v>
      </c>
      <c r="W358" s="108">
        <f t="shared" si="436"/>
        <v>0</v>
      </c>
      <c r="X358" s="108">
        <f t="shared" si="436"/>
        <v>0</v>
      </c>
      <c r="Y358" s="108">
        <f t="shared" si="436"/>
        <v>810974</v>
      </c>
      <c r="Z358" s="108">
        <f t="shared" si="436"/>
        <v>829171</v>
      </c>
      <c r="AA358" s="108">
        <f t="shared" si="436"/>
        <v>0</v>
      </c>
      <c r="AB358" s="108">
        <f t="shared" si="436"/>
        <v>0</v>
      </c>
      <c r="AC358" s="108">
        <f t="shared" si="436"/>
        <v>810974</v>
      </c>
      <c r="AD358" s="108">
        <f t="shared" si="436"/>
        <v>829171</v>
      </c>
      <c r="AE358" s="108">
        <f t="shared" si="436"/>
        <v>0</v>
      </c>
      <c r="AF358" s="108"/>
      <c r="AG358" s="108">
        <f t="shared" si="436"/>
        <v>0</v>
      </c>
      <c r="AH358" s="108">
        <f t="shared" si="436"/>
        <v>810974</v>
      </c>
      <c r="AI358" s="108"/>
      <c r="AJ358" s="108">
        <f t="shared" si="436"/>
        <v>829171</v>
      </c>
      <c r="AK358" s="108">
        <f t="shared" si="437"/>
        <v>0</v>
      </c>
      <c r="AL358" s="108">
        <f t="shared" si="437"/>
        <v>0</v>
      </c>
      <c r="AM358" s="108">
        <f t="shared" si="437"/>
        <v>810974</v>
      </c>
      <c r="AN358" s="108">
        <f t="shared" si="437"/>
        <v>0</v>
      </c>
      <c r="AO358" s="108">
        <f t="shared" si="437"/>
        <v>829171</v>
      </c>
      <c r="AP358" s="108">
        <f t="shared" si="437"/>
        <v>58456</v>
      </c>
      <c r="AQ358" s="108">
        <f t="shared" si="437"/>
        <v>0</v>
      </c>
      <c r="AR358" s="108">
        <f t="shared" si="437"/>
        <v>887627</v>
      </c>
      <c r="AS358" s="108">
        <f t="shared" si="437"/>
        <v>0</v>
      </c>
      <c r="AT358" s="108">
        <f t="shared" si="437"/>
        <v>887627</v>
      </c>
      <c r="AU358" s="96"/>
      <c r="AV358" s="96"/>
      <c r="AW358" s="96"/>
      <c r="AX358" s="108">
        <f>AX359</f>
        <v>887627</v>
      </c>
      <c r="AY358" s="108">
        <f>AY359</f>
        <v>887627</v>
      </c>
      <c r="AZ358" s="97"/>
      <c r="BA358" s="97"/>
      <c r="BB358" s="108">
        <f>BB359</f>
        <v>887627</v>
      </c>
      <c r="BC358" s="108">
        <f>BC359</f>
        <v>887627</v>
      </c>
      <c r="BD358" s="108">
        <f t="shared" si="438"/>
        <v>0</v>
      </c>
      <c r="BE358" s="108">
        <f t="shared" si="438"/>
        <v>0</v>
      </c>
      <c r="BF358" s="108">
        <f t="shared" si="438"/>
        <v>887627</v>
      </c>
      <c r="BG358" s="108">
        <f t="shared" si="438"/>
        <v>887627</v>
      </c>
      <c r="BH358" s="108">
        <f t="shared" si="438"/>
        <v>0</v>
      </c>
      <c r="BI358" s="108">
        <f t="shared" si="438"/>
        <v>0</v>
      </c>
      <c r="BJ358" s="108">
        <f t="shared" si="438"/>
        <v>887627</v>
      </c>
      <c r="BK358" s="108">
        <f t="shared" si="438"/>
        <v>887627</v>
      </c>
      <c r="BL358" s="108">
        <f t="shared" si="438"/>
        <v>0</v>
      </c>
      <c r="BM358" s="108">
        <f t="shared" si="438"/>
        <v>0</v>
      </c>
      <c r="BN358" s="108">
        <f t="shared" si="438"/>
        <v>887627</v>
      </c>
      <c r="BO358" s="108">
        <f t="shared" si="438"/>
        <v>887627</v>
      </c>
      <c r="BP358" s="108">
        <f t="shared" si="438"/>
        <v>0</v>
      </c>
      <c r="BQ358" s="108">
        <f t="shared" si="438"/>
        <v>0</v>
      </c>
      <c r="BR358" s="108">
        <f t="shared" si="438"/>
        <v>887627</v>
      </c>
      <c r="BS358" s="108"/>
      <c r="BT358" s="108">
        <f t="shared" si="438"/>
        <v>887627</v>
      </c>
      <c r="BU358" s="108">
        <f>BU359</f>
        <v>0</v>
      </c>
      <c r="BV358" s="108">
        <f>BV359</f>
        <v>0</v>
      </c>
      <c r="BW358" s="108">
        <f t="shared" si="439"/>
        <v>887627</v>
      </c>
      <c r="BX358" s="108"/>
      <c r="BY358" s="108">
        <f t="shared" si="439"/>
        <v>887627</v>
      </c>
    </row>
    <row r="359" spans="1:77" ht="33">
      <c r="A359" s="104"/>
      <c r="B359" s="105" t="s">
        <v>35</v>
      </c>
      <c r="C359" s="106" t="s">
        <v>40</v>
      </c>
      <c r="D359" s="106" t="s">
        <v>28</v>
      </c>
      <c r="E359" s="111" t="s">
        <v>151</v>
      </c>
      <c r="F359" s="106" t="s">
        <v>36</v>
      </c>
      <c r="G359" s="108">
        <f>H359+I359</f>
        <v>1038669</v>
      </c>
      <c r="H359" s="108">
        <f>887517+128902+22250</f>
        <v>1038669</v>
      </c>
      <c r="I359" s="108"/>
      <c r="J359" s="112">
        <f>K359-G359</f>
        <v>9346</v>
      </c>
      <c r="K359" s="112">
        <v>1048015</v>
      </c>
      <c r="L359" s="112"/>
      <c r="M359" s="112"/>
      <c r="N359" s="108">
        <v>1140471</v>
      </c>
      <c r="O359" s="112">
        <v>-68781</v>
      </c>
      <c r="P359" s="112">
        <v>-75065</v>
      </c>
      <c r="Q359" s="112">
        <f>P359+N359</f>
        <v>1065406</v>
      </c>
      <c r="R359" s="112"/>
      <c r="S359" s="112">
        <f>T359-Q359</f>
        <v>-254432</v>
      </c>
      <c r="T359" s="112">
        <v>810974</v>
      </c>
      <c r="U359" s="112"/>
      <c r="V359" s="112">
        <v>829171</v>
      </c>
      <c r="W359" s="112"/>
      <c r="X359" s="112"/>
      <c r="Y359" s="112">
        <f>W359+T359</f>
        <v>810974</v>
      </c>
      <c r="Z359" s="112">
        <f>X359+V359</f>
        <v>829171</v>
      </c>
      <c r="AA359" s="112"/>
      <c r="AB359" s="112"/>
      <c r="AC359" s="112">
        <f>AA359+Y359</f>
        <v>810974</v>
      </c>
      <c r="AD359" s="112">
        <f>AB359+Z359</f>
        <v>829171</v>
      </c>
      <c r="AE359" s="112"/>
      <c r="AF359" s="112"/>
      <c r="AG359" s="112"/>
      <c r="AH359" s="112">
        <f>AE359+AC359</f>
        <v>810974</v>
      </c>
      <c r="AI359" s="112"/>
      <c r="AJ359" s="112">
        <f>AG359+AD359</f>
        <v>829171</v>
      </c>
      <c r="AK359" s="113"/>
      <c r="AL359" s="113"/>
      <c r="AM359" s="112">
        <f>AK359+AH359</f>
        <v>810974</v>
      </c>
      <c r="AN359" s="112">
        <f>AI359</f>
        <v>0</v>
      </c>
      <c r="AO359" s="112">
        <f>AJ359</f>
        <v>829171</v>
      </c>
      <c r="AP359" s="112">
        <f>AR359-AO359</f>
        <v>58456</v>
      </c>
      <c r="AQ359" s="112"/>
      <c r="AR359" s="112">
        <v>887627</v>
      </c>
      <c r="AS359" s="112"/>
      <c r="AT359" s="112">
        <v>887627</v>
      </c>
      <c r="AU359" s="96"/>
      <c r="AV359" s="96"/>
      <c r="AW359" s="96"/>
      <c r="AX359" s="112">
        <v>887627</v>
      </c>
      <c r="AY359" s="112">
        <v>887627</v>
      </c>
      <c r="AZ359" s="97"/>
      <c r="BA359" s="97"/>
      <c r="BB359" s="112">
        <v>887627</v>
      </c>
      <c r="BC359" s="112">
        <v>887627</v>
      </c>
      <c r="BD359" s="114"/>
      <c r="BE359" s="115"/>
      <c r="BF359" s="112">
        <f>BD359+BB359</f>
        <v>887627</v>
      </c>
      <c r="BG359" s="112">
        <f>BE359+BC359</f>
        <v>887627</v>
      </c>
      <c r="BH359" s="114"/>
      <c r="BI359" s="115"/>
      <c r="BJ359" s="112">
        <f>BH359+BF359</f>
        <v>887627</v>
      </c>
      <c r="BK359" s="112">
        <f>BI359+BG359</f>
        <v>887627</v>
      </c>
      <c r="BL359" s="114"/>
      <c r="BM359" s="115"/>
      <c r="BN359" s="112">
        <f>BL359+BJ359</f>
        <v>887627</v>
      </c>
      <c r="BO359" s="112">
        <f>BM359+BK359</f>
        <v>887627</v>
      </c>
      <c r="BP359" s="116"/>
      <c r="BQ359" s="116"/>
      <c r="BR359" s="108">
        <f>BN359+BP359</f>
        <v>887627</v>
      </c>
      <c r="BS359" s="108"/>
      <c r="BT359" s="108">
        <f>BO359+BQ359</f>
        <v>887627</v>
      </c>
      <c r="BU359" s="116"/>
      <c r="BV359" s="116"/>
      <c r="BW359" s="108">
        <f>BR359+BU359</f>
        <v>887627</v>
      </c>
      <c r="BX359" s="108"/>
      <c r="BY359" s="108">
        <f>BT359+BV359</f>
        <v>887627</v>
      </c>
    </row>
    <row r="360" spans="1:77" s="2" customFormat="1" ht="18.75">
      <c r="A360" s="118"/>
      <c r="B360" s="99" t="s">
        <v>58</v>
      </c>
      <c r="C360" s="100" t="s">
        <v>40</v>
      </c>
      <c r="D360" s="100" t="s">
        <v>29</v>
      </c>
      <c r="E360" s="101"/>
      <c r="F360" s="100"/>
      <c r="G360" s="102">
        <f aca="true" t="shared" si="440" ref="G360:L360">G361+G363</f>
        <v>825575</v>
      </c>
      <c r="H360" s="102">
        <f t="shared" si="440"/>
        <v>825575</v>
      </c>
      <c r="I360" s="102">
        <f t="shared" si="440"/>
        <v>0</v>
      </c>
      <c r="J360" s="102">
        <f>J361+J363</f>
        <v>117999</v>
      </c>
      <c r="K360" s="102">
        <f t="shared" si="440"/>
        <v>943574</v>
      </c>
      <c r="L360" s="102">
        <f t="shared" si="440"/>
        <v>0</v>
      </c>
      <c r="M360" s="102"/>
      <c r="N360" s="102">
        <f aca="true" t="shared" si="441" ref="N360:V360">N361+N363</f>
        <v>1050165</v>
      </c>
      <c r="O360" s="102">
        <f t="shared" si="441"/>
        <v>-144415</v>
      </c>
      <c r="P360" s="102">
        <f t="shared" si="441"/>
        <v>-157319</v>
      </c>
      <c r="Q360" s="102">
        <f t="shared" si="441"/>
        <v>892846</v>
      </c>
      <c r="R360" s="102">
        <f t="shared" si="441"/>
        <v>0</v>
      </c>
      <c r="S360" s="102">
        <f t="shared" si="441"/>
        <v>-225028</v>
      </c>
      <c r="T360" s="102">
        <f t="shared" si="441"/>
        <v>667818</v>
      </c>
      <c r="U360" s="102">
        <f t="shared" si="441"/>
        <v>0</v>
      </c>
      <c r="V360" s="102">
        <f t="shared" si="441"/>
        <v>686015</v>
      </c>
      <c r="W360" s="102">
        <f aca="true" t="shared" si="442" ref="W360:AD360">W361+W363</f>
        <v>0</v>
      </c>
      <c r="X360" s="102">
        <f t="shared" si="442"/>
        <v>0</v>
      </c>
      <c r="Y360" s="102">
        <f t="shared" si="442"/>
        <v>667818</v>
      </c>
      <c r="Z360" s="102">
        <f t="shared" si="442"/>
        <v>686015</v>
      </c>
      <c r="AA360" s="102">
        <f t="shared" si="442"/>
        <v>2622</v>
      </c>
      <c r="AB360" s="102">
        <f t="shared" si="442"/>
        <v>2622</v>
      </c>
      <c r="AC360" s="102">
        <f t="shared" si="442"/>
        <v>670440</v>
      </c>
      <c r="AD360" s="102">
        <f t="shared" si="442"/>
        <v>688637</v>
      </c>
      <c r="AE360" s="102">
        <f>AE361+AE363</f>
        <v>0</v>
      </c>
      <c r="AF360" s="102"/>
      <c r="AG360" s="102">
        <f>AG361+AG363</f>
        <v>0</v>
      </c>
      <c r="AH360" s="102">
        <f>AH361+AH363</f>
        <v>670440</v>
      </c>
      <c r="AI360" s="102"/>
      <c r="AJ360" s="102">
        <f aca="true" t="shared" si="443" ref="AJ360:AO360">AJ361+AJ363</f>
        <v>688637</v>
      </c>
      <c r="AK360" s="102">
        <f t="shared" si="443"/>
        <v>0</v>
      </c>
      <c r="AL360" s="102">
        <f t="shared" si="443"/>
        <v>0</v>
      </c>
      <c r="AM360" s="102">
        <f t="shared" si="443"/>
        <v>670440</v>
      </c>
      <c r="AN360" s="102">
        <f t="shared" si="443"/>
        <v>0</v>
      </c>
      <c r="AO360" s="102">
        <f t="shared" si="443"/>
        <v>688637</v>
      </c>
      <c r="AP360" s="102">
        <f>AP361+AP363</f>
        <v>5038</v>
      </c>
      <c r="AQ360" s="102">
        <f>AQ361+AQ363</f>
        <v>0</v>
      </c>
      <c r="AR360" s="102">
        <f>AR361+AR363</f>
        <v>693675</v>
      </c>
      <c r="AS360" s="102">
        <f>AS361+AS363</f>
        <v>0</v>
      </c>
      <c r="AT360" s="102">
        <f>AT361+AT363</f>
        <v>693675</v>
      </c>
      <c r="AU360" s="96"/>
      <c r="AV360" s="96"/>
      <c r="AW360" s="96"/>
      <c r="AX360" s="102">
        <f>AX361+AX363</f>
        <v>693675</v>
      </c>
      <c r="AY360" s="102">
        <f>AY361+AY363</f>
        <v>693675</v>
      </c>
      <c r="AZ360" s="97"/>
      <c r="BA360" s="97"/>
      <c r="BB360" s="102">
        <f aca="true" t="shared" si="444" ref="BB360:BG360">BB361+BB363</f>
        <v>693675</v>
      </c>
      <c r="BC360" s="102">
        <f t="shared" si="444"/>
        <v>693675</v>
      </c>
      <c r="BD360" s="102">
        <f t="shared" si="444"/>
        <v>0</v>
      </c>
      <c r="BE360" s="102">
        <f t="shared" si="444"/>
        <v>0</v>
      </c>
      <c r="BF360" s="102">
        <f t="shared" si="444"/>
        <v>693675</v>
      </c>
      <c r="BG360" s="102">
        <f t="shared" si="444"/>
        <v>693675</v>
      </c>
      <c r="BH360" s="102">
        <f aca="true" t="shared" si="445" ref="BH360:BO360">BH361+BH363</f>
        <v>0</v>
      </c>
      <c r="BI360" s="102">
        <f t="shared" si="445"/>
        <v>0</v>
      </c>
      <c r="BJ360" s="102">
        <f t="shared" si="445"/>
        <v>693675</v>
      </c>
      <c r="BK360" s="102">
        <f t="shared" si="445"/>
        <v>693675</v>
      </c>
      <c r="BL360" s="102">
        <f t="shared" si="445"/>
        <v>0</v>
      </c>
      <c r="BM360" s="102">
        <f t="shared" si="445"/>
        <v>0</v>
      </c>
      <c r="BN360" s="102">
        <f t="shared" si="445"/>
        <v>693675</v>
      </c>
      <c r="BO360" s="102">
        <f t="shared" si="445"/>
        <v>693675</v>
      </c>
      <c r="BP360" s="102">
        <f>BP361+BP363</f>
        <v>0</v>
      </c>
      <c r="BQ360" s="102">
        <f>BQ361+BQ363</f>
        <v>0</v>
      </c>
      <c r="BR360" s="102">
        <f>BR361+BR363</f>
        <v>693675</v>
      </c>
      <c r="BS360" s="102"/>
      <c r="BT360" s="102">
        <f>BT361+BT363</f>
        <v>693675</v>
      </c>
      <c r="BU360" s="102">
        <f>BU361+BU363</f>
        <v>0</v>
      </c>
      <c r="BV360" s="102">
        <f>BV361+BV363</f>
        <v>0</v>
      </c>
      <c r="BW360" s="102">
        <f>BW361+BW363</f>
        <v>693675</v>
      </c>
      <c r="BX360" s="102"/>
      <c r="BY360" s="102">
        <f>BY361+BY363</f>
        <v>693675</v>
      </c>
    </row>
    <row r="361" spans="1:77" ht="33">
      <c r="A361" s="104"/>
      <c r="B361" s="105" t="s">
        <v>258</v>
      </c>
      <c r="C361" s="106" t="s">
        <v>40</v>
      </c>
      <c r="D361" s="106" t="s">
        <v>29</v>
      </c>
      <c r="E361" s="111" t="s">
        <v>152</v>
      </c>
      <c r="F361" s="106"/>
      <c r="G361" s="108">
        <f aca="true" t="shared" si="446" ref="G361:AT361">G362</f>
        <v>561190</v>
      </c>
      <c r="H361" s="108">
        <f t="shared" si="446"/>
        <v>561190</v>
      </c>
      <c r="I361" s="108">
        <f t="shared" si="446"/>
        <v>0</v>
      </c>
      <c r="J361" s="108">
        <f t="shared" si="446"/>
        <v>82602</v>
      </c>
      <c r="K361" s="108">
        <f t="shared" si="446"/>
        <v>643792</v>
      </c>
      <c r="L361" s="108">
        <f t="shared" si="446"/>
        <v>0</v>
      </c>
      <c r="M361" s="108"/>
      <c r="N361" s="108">
        <f t="shared" si="446"/>
        <v>725963</v>
      </c>
      <c r="O361" s="108">
        <f t="shared" si="446"/>
        <v>-119300</v>
      </c>
      <c r="P361" s="108">
        <f t="shared" si="446"/>
        <v>-130548</v>
      </c>
      <c r="Q361" s="108">
        <f t="shared" si="446"/>
        <v>595415</v>
      </c>
      <c r="R361" s="108">
        <f t="shared" si="446"/>
        <v>0</v>
      </c>
      <c r="S361" s="108">
        <f t="shared" si="446"/>
        <v>-141282</v>
      </c>
      <c r="T361" s="108">
        <f t="shared" si="446"/>
        <v>454133</v>
      </c>
      <c r="U361" s="108">
        <f t="shared" si="446"/>
        <v>0</v>
      </c>
      <c r="V361" s="108">
        <f t="shared" si="446"/>
        <v>472330</v>
      </c>
      <c r="W361" s="108">
        <f t="shared" si="446"/>
        <v>0</v>
      </c>
      <c r="X361" s="108">
        <f t="shared" si="446"/>
        <v>0</v>
      </c>
      <c r="Y361" s="108">
        <f t="shared" si="446"/>
        <v>454133</v>
      </c>
      <c r="Z361" s="108">
        <f t="shared" si="446"/>
        <v>472330</v>
      </c>
      <c r="AA361" s="108">
        <f t="shared" si="446"/>
        <v>2622</v>
      </c>
      <c r="AB361" s="108">
        <f t="shared" si="446"/>
        <v>2622</v>
      </c>
      <c r="AC361" s="108">
        <f t="shared" si="446"/>
        <v>456755</v>
      </c>
      <c r="AD361" s="108">
        <f t="shared" si="446"/>
        <v>474952</v>
      </c>
      <c r="AE361" s="108">
        <f t="shared" si="446"/>
        <v>0</v>
      </c>
      <c r="AF361" s="108"/>
      <c r="AG361" s="108">
        <f t="shared" si="446"/>
        <v>0</v>
      </c>
      <c r="AH361" s="108">
        <f t="shared" si="446"/>
        <v>456755</v>
      </c>
      <c r="AI361" s="108"/>
      <c r="AJ361" s="108">
        <f t="shared" si="446"/>
        <v>474952</v>
      </c>
      <c r="AK361" s="108">
        <f t="shared" si="446"/>
        <v>0</v>
      </c>
      <c r="AL361" s="108">
        <f t="shared" si="446"/>
        <v>0</v>
      </c>
      <c r="AM361" s="108">
        <f t="shared" si="446"/>
        <v>456755</v>
      </c>
      <c r="AN361" s="108">
        <f t="shared" si="446"/>
        <v>0</v>
      </c>
      <c r="AO361" s="108">
        <f t="shared" si="446"/>
        <v>474952</v>
      </c>
      <c r="AP361" s="108">
        <f t="shared" si="446"/>
        <v>24702</v>
      </c>
      <c r="AQ361" s="108">
        <f t="shared" si="446"/>
        <v>0</v>
      </c>
      <c r="AR361" s="108">
        <f t="shared" si="446"/>
        <v>499654</v>
      </c>
      <c r="AS361" s="108">
        <f t="shared" si="446"/>
        <v>0</v>
      </c>
      <c r="AT361" s="108">
        <f t="shared" si="446"/>
        <v>499654</v>
      </c>
      <c r="AU361" s="96"/>
      <c r="AV361" s="96"/>
      <c r="AW361" s="96"/>
      <c r="AX361" s="108">
        <f>AX362</f>
        <v>499654</v>
      </c>
      <c r="AY361" s="108">
        <f>AY362</f>
        <v>499654</v>
      </c>
      <c r="AZ361" s="97"/>
      <c r="BA361" s="97"/>
      <c r="BB361" s="108">
        <f aca="true" t="shared" si="447" ref="BB361:BY361">BB362</f>
        <v>499654</v>
      </c>
      <c r="BC361" s="108">
        <f t="shared" si="447"/>
        <v>499654</v>
      </c>
      <c r="BD361" s="108">
        <f t="shared" si="447"/>
        <v>0</v>
      </c>
      <c r="BE361" s="108">
        <f t="shared" si="447"/>
        <v>0</v>
      </c>
      <c r="BF361" s="108">
        <f t="shared" si="447"/>
        <v>499654</v>
      </c>
      <c r="BG361" s="108">
        <f t="shared" si="447"/>
        <v>499654</v>
      </c>
      <c r="BH361" s="108">
        <f t="shared" si="447"/>
        <v>0</v>
      </c>
      <c r="BI361" s="108">
        <f t="shared" si="447"/>
        <v>0</v>
      </c>
      <c r="BJ361" s="108">
        <f t="shared" si="447"/>
        <v>499654</v>
      </c>
      <c r="BK361" s="108">
        <f t="shared" si="447"/>
        <v>499654</v>
      </c>
      <c r="BL361" s="108">
        <f t="shared" si="447"/>
        <v>0</v>
      </c>
      <c r="BM361" s="108">
        <f t="shared" si="447"/>
        <v>0</v>
      </c>
      <c r="BN361" s="108">
        <f t="shared" si="447"/>
        <v>499654</v>
      </c>
      <c r="BO361" s="108">
        <f t="shared" si="447"/>
        <v>499654</v>
      </c>
      <c r="BP361" s="108">
        <f t="shared" si="447"/>
        <v>0</v>
      </c>
      <c r="BQ361" s="108">
        <f t="shared" si="447"/>
        <v>0</v>
      </c>
      <c r="BR361" s="108">
        <f t="shared" si="447"/>
        <v>499654</v>
      </c>
      <c r="BS361" s="108"/>
      <c r="BT361" s="108">
        <f t="shared" si="447"/>
        <v>499654</v>
      </c>
      <c r="BU361" s="108">
        <f t="shared" si="447"/>
        <v>0</v>
      </c>
      <c r="BV361" s="108">
        <f t="shared" si="447"/>
        <v>0</v>
      </c>
      <c r="BW361" s="108">
        <f t="shared" si="447"/>
        <v>499654</v>
      </c>
      <c r="BX361" s="108"/>
      <c r="BY361" s="108">
        <f t="shared" si="447"/>
        <v>499654</v>
      </c>
    </row>
    <row r="362" spans="1:77" ht="33">
      <c r="A362" s="104"/>
      <c r="B362" s="105" t="s">
        <v>35</v>
      </c>
      <c r="C362" s="106" t="s">
        <v>40</v>
      </c>
      <c r="D362" s="106" t="s">
        <v>29</v>
      </c>
      <c r="E362" s="111" t="s">
        <v>152</v>
      </c>
      <c r="F362" s="106" t="s">
        <v>36</v>
      </c>
      <c r="G362" s="108">
        <f>H362+I362</f>
        <v>561190</v>
      </c>
      <c r="H362" s="108">
        <f>558440+2750</f>
        <v>561190</v>
      </c>
      <c r="I362" s="108"/>
      <c r="J362" s="112">
        <f>K362-G362</f>
        <v>82602</v>
      </c>
      <c r="K362" s="112">
        <v>643792</v>
      </c>
      <c r="L362" s="112"/>
      <c r="M362" s="112"/>
      <c r="N362" s="108">
        <v>725963</v>
      </c>
      <c r="O362" s="112">
        <v>-119300</v>
      </c>
      <c r="P362" s="112">
        <v>-130548</v>
      </c>
      <c r="Q362" s="112">
        <f>P362+N362</f>
        <v>595415</v>
      </c>
      <c r="R362" s="112"/>
      <c r="S362" s="112">
        <f>T362-Q362</f>
        <v>-141282</v>
      </c>
      <c r="T362" s="112">
        <v>454133</v>
      </c>
      <c r="U362" s="112"/>
      <c r="V362" s="112">
        <v>472330</v>
      </c>
      <c r="W362" s="112"/>
      <c r="X362" s="112"/>
      <c r="Y362" s="112">
        <f>W362+T362</f>
        <v>454133</v>
      </c>
      <c r="Z362" s="112">
        <f>X362+V362</f>
        <v>472330</v>
      </c>
      <c r="AA362" s="112">
        <v>2622</v>
      </c>
      <c r="AB362" s="112">
        <v>2622</v>
      </c>
      <c r="AC362" s="112">
        <f>AA362+Y362</f>
        <v>456755</v>
      </c>
      <c r="AD362" s="112">
        <f>AB362+Z362</f>
        <v>474952</v>
      </c>
      <c r="AE362" s="112"/>
      <c r="AF362" s="112"/>
      <c r="AG362" s="112"/>
      <c r="AH362" s="112">
        <f>AE362+AC362</f>
        <v>456755</v>
      </c>
      <c r="AI362" s="112"/>
      <c r="AJ362" s="112">
        <f>AG362+AD362</f>
        <v>474952</v>
      </c>
      <c r="AK362" s="113"/>
      <c r="AL362" s="113"/>
      <c r="AM362" s="112">
        <f>AK362+AH362</f>
        <v>456755</v>
      </c>
      <c r="AN362" s="112">
        <f>AI362</f>
        <v>0</v>
      </c>
      <c r="AO362" s="112">
        <f>AJ362</f>
        <v>474952</v>
      </c>
      <c r="AP362" s="112">
        <f>AR362-AO362</f>
        <v>24702</v>
      </c>
      <c r="AQ362" s="112"/>
      <c r="AR362" s="112">
        <v>499654</v>
      </c>
      <c r="AS362" s="112"/>
      <c r="AT362" s="112">
        <v>499654</v>
      </c>
      <c r="AU362" s="96"/>
      <c r="AV362" s="96"/>
      <c r="AW362" s="96"/>
      <c r="AX362" s="112">
        <v>499654</v>
      </c>
      <c r="AY362" s="112">
        <v>499654</v>
      </c>
      <c r="AZ362" s="97"/>
      <c r="BA362" s="97"/>
      <c r="BB362" s="112">
        <v>499654</v>
      </c>
      <c r="BC362" s="112">
        <v>499654</v>
      </c>
      <c r="BD362" s="114"/>
      <c r="BE362" s="115"/>
      <c r="BF362" s="112">
        <f>BD362+BB362</f>
        <v>499654</v>
      </c>
      <c r="BG362" s="112">
        <f>BE362+BC362</f>
        <v>499654</v>
      </c>
      <c r="BH362" s="114"/>
      <c r="BI362" s="115"/>
      <c r="BJ362" s="112">
        <f>BH362+BF362</f>
        <v>499654</v>
      </c>
      <c r="BK362" s="112">
        <f>BI362+BG362</f>
        <v>499654</v>
      </c>
      <c r="BL362" s="114"/>
      <c r="BM362" s="115"/>
      <c r="BN362" s="112">
        <f>BL362+BJ362</f>
        <v>499654</v>
      </c>
      <c r="BO362" s="112">
        <f>BM362+BK362</f>
        <v>499654</v>
      </c>
      <c r="BP362" s="116"/>
      <c r="BQ362" s="116"/>
      <c r="BR362" s="108">
        <f>BN362+BP362</f>
        <v>499654</v>
      </c>
      <c r="BS362" s="108"/>
      <c r="BT362" s="108">
        <f>BO362+BQ362</f>
        <v>499654</v>
      </c>
      <c r="BU362" s="116"/>
      <c r="BV362" s="116"/>
      <c r="BW362" s="108">
        <f>BR362+BU362</f>
        <v>499654</v>
      </c>
      <c r="BX362" s="108"/>
      <c r="BY362" s="108">
        <f>BT362+BV362</f>
        <v>499654</v>
      </c>
    </row>
    <row r="363" spans="1:77" ht="33">
      <c r="A363" s="104"/>
      <c r="B363" s="105" t="s">
        <v>59</v>
      </c>
      <c r="C363" s="106" t="s">
        <v>40</v>
      </c>
      <c r="D363" s="106" t="s">
        <v>29</v>
      </c>
      <c r="E363" s="111" t="s">
        <v>144</v>
      </c>
      <c r="F363" s="106"/>
      <c r="G363" s="108">
        <f aca="true" t="shared" si="448" ref="G363:AT363">G364</f>
        <v>264385</v>
      </c>
      <c r="H363" s="108">
        <f t="shared" si="448"/>
        <v>264385</v>
      </c>
      <c r="I363" s="108">
        <f t="shared" si="448"/>
        <v>0</v>
      </c>
      <c r="J363" s="108">
        <f t="shared" si="448"/>
        <v>35397</v>
      </c>
      <c r="K363" s="108">
        <f t="shared" si="448"/>
        <v>299782</v>
      </c>
      <c r="L363" s="108">
        <f t="shared" si="448"/>
        <v>0</v>
      </c>
      <c r="M363" s="108"/>
      <c r="N363" s="108">
        <f t="shared" si="448"/>
        <v>324202</v>
      </c>
      <c r="O363" s="108">
        <f t="shared" si="448"/>
        <v>-25115</v>
      </c>
      <c r="P363" s="108">
        <f t="shared" si="448"/>
        <v>-26771</v>
      </c>
      <c r="Q363" s="108">
        <f t="shared" si="448"/>
        <v>297431</v>
      </c>
      <c r="R363" s="108">
        <f t="shared" si="448"/>
        <v>0</v>
      </c>
      <c r="S363" s="108">
        <f t="shared" si="448"/>
        <v>-83746</v>
      </c>
      <c r="T363" s="108">
        <f t="shared" si="448"/>
        <v>213685</v>
      </c>
      <c r="U363" s="108">
        <f t="shared" si="448"/>
        <v>0</v>
      </c>
      <c r="V363" s="108">
        <f t="shared" si="448"/>
        <v>213685</v>
      </c>
      <c r="W363" s="108">
        <f t="shared" si="448"/>
        <v>0</v>
      </c>
      <c r="X363" s="108">
        <f t="shared" si="448"/>
        <v>0</v>
      </c>
      <c r="Y363" s="108">
        <f t="shared" si="448"/>
        <v>213685</v>
      </c>
      <c r="Z363" s="108">
        <f t="shared" si="448"/>
        <v>213685</v>
      </c>
      <c r="AA363" s="108">
        <f t="shared" si="448"/>
        <v>0</v>
      </c>
      <c r="AB363" s="108">
        <f t="shared" si="448"/>
        <v>0</v>
      </c>
      <c r="AC363" s="108">
        <f t="shared" si="448"/>
        <v>213685</v>
      </c>
      <c r="AD363" s="108">
        <f t="shared" si="448"/>
        <v>213685</v>
      </c>
      <c r="AE363" s="108">
        <f t="shared" si="448"/>
        <v>0</v>
      </c>
      <c r="AF363" s="108"/>
      <c r="AG363" s="108">
        <f t="shared" si="448"/>
        <v>0</v>
      </c>
      <c r="AH363" s="108">
        <f t="shared" si="448"/>
        <v>213685</v>
      </c>
      <c r="AI363" s="108"/>
      <c r="AJ363" s="108">
        <f t="shared" si="448"/>
        <v>213685</v>
      </c>
      <c r="AK363" s="108">
        <f t="shared" si="448"/>
        <v>0</v>
      </c>
      <c r="AL363" s="108">
        <f t="shared" si="448"/>
        <v>0</v>
      </c>
      <c r="AM363" s="108">
        <f t="shared" si="448"/>
        <v>213685</v>
      </c>
      <c r="AN363" s="108">
        <f t="shared" si="448"/>
        <v>0</v>
      </c>
      <c r="AO363" s="108">
        <f t="shared" si="448"/>
        <v>213685</v>
      </c>
      <c r="AP363" s="108">
        <f t="shared" si="448"/>
        <v>-19664</v>
      </c>
      <c r="AQ363" s="108">
        <f t="shared" si="448"/>
        <v>0</v>
      </c>
      <c r="AR363" s="108">
        <f t="shared" si="448"/>
        <v>194021</v>
      </c>
      <c r="AS363" s="108">
        <f t="shared" si="448"/>
        <v>0</v>
      </c>
      <c r="AT363" s="108">
        <f t="shared" si="448"/>
        <v>194021</v>
      </c>
      <c r="AU363" s="96"/>
      <c r="AV363" s="96"/>
      <c r="AW363" s="96"/>
      <c r="AX363" s="108">
        <f>AX364</f>
        <v>194021</v>
      </c>
      <c r="AY363" s="108">
        <f>AY364</f>
        <v>194021</v>
      </c>
      <c r="AZ363" s="97"/>
      <c r="BA363" s="97"/>
      <c r="BB363" s="108">
        <f aca="true" t="shared" si="449" ref="BB363:BY363">BB364</f>
        <v>194021</v>
      </c>
      <c r="BC363" s="108">
        <f t="shared" si="449"/>
        <v>194021</v>
      </c>
      <c r="BD363" s="108">
        <f t="shared" si="449"/>
        <v>0</v>
      </c>
      <c r="BE363" s="108">
        <f t="shared" si="449"/>
        <v>0</v>
      </c>
      <c r="BF363" s="108">
        <f t="shared" si="449"/>
        <v>194021</v>
      </c>
      <c r="BG363" s="108">
        <f t="shared" si="449"/>
        <v>194021</v>
      </c>
      <c r="BH363" s="108">
        <f t="shared" si="449"/>
        <v>0</v>
      </c>
      <c r="BI363" s="108">
        <f t="shared" si="449"/>
        <v>0</v>
      </c>
      <c r="BJ363" s="108">
        <f t="shared" si="449"/>
        <v>194021</v>
      </c>
      <c r="BK363" s="108">
        <f t="shared" si="449"/>
        <v>194021</v>
      </c>
      <c r="BL363" s="108">
        <f t="shared" si="449"/>
        <v>0</v>
      </c>
      <c r="BM363" s="108">
        <f t="shared" si="449"/>
        <v>0</v>
      </c>
      <c r="BN363" s="108">
        <f t="shared" si="449"/>
        <v>194021</v>
      </c>
      <c r="BO363" s="108">
        <f t="shared" si="449"/>
        <v>194021</v>
      </c>
      <c r="BP363" s="108">
        <f t="shared" si="449"/>
        <v>0</v>
      </c>
      <c r="BQ363" s="108">
        <f t="shared" si="449"/>
        <v>0</v>
      </c>
      <c r="BR363" s="108">
        <f t="shared" si="449"/>
        <v>194021</v>
      </c>
      <c r="BS363" s="108"/>
      <c r="BT363" s="108">
        <f t="shared" si="449"/>
        <v>194021</v>
      </c>
      <c r="BU363" s="108">
        <f t="shared" si="449"/>
        <v>0</v>
      </c>
      <c r="BV363" s="108">
        <f t="shared" si="449"/>
        <v>0</v>
      </c>
      <c r="BW363" s="108">
        <f t="shared" si="449"/>
        <v>194021</v>
      </c>
      <c r="BX363" s="108"/>
      <c r="BY363" s="108">
        <f t="shared" si="449"/>
        <v>194021</v>
      </c>
    </row>
    <row r="364" spans="1:77" ht="33">
      <c r="A364" s="104"/>
      <c r="B364" s="105" t="s">
        <v>35</v>
      </c>
      <c r="C364" s="106" t="s">
        <v>40</v>
      </c>
      <c r="D364" s="106" t="s">
        <v>29</v>
      </c>
      <c r="E364" s="111" t="s">
        <v>144</v>
      </c>
      <c r="F364" s="106" t="s">
        <v>36</v>
      </c>
      <c r="G364" s="108">
        <f>H364+I364</f>
        <v>264385</v>
      </c>
      <c r="H364" s="108">
        <v>264385</v>
      </c>
      <c r="I364" s="108"/>
      <c r="J364" s="112">
        <f>K364-G364</f>
        <v>35397</v>
      </c>
      <c r="K364" s="112">
        <v>299782</v>
      </c>
      <c r="L364" s="112"/>
      <c r="M364" s="112"/>
      <c r="N364" s="108">
        <v>324202</v>
      </c>
      <c r="O364" s="112">
        <v>-25115</v>
      </c>
      <c r="P364" s="112">
        <v>-26771</v>
      </c>
      <c r="Q364" s="112">
        <f>P364+N364</f>
        <v>297431</v>
      </c>
      <c r="R364" s="112"/>
      <c r="S364" s="112">
        <f>T364-Q364</f>
        <v>-83746</v>
      </c>
      <c r="T364" s="112">
        <v>213685</v>
      </c>
      <c r="U364" s="112"/>
      <c r="V364" s="112">
        <v>213685</v>
      </c>
      <c r="W364" s="112"/>
      <c r="X364" s="112"/>
      <c r="Y364" s="112">
        <f>W364+T364</f>
        <v>213685</v>
      </c>
      <c r="Z364" s="112">
        <f>X364+V364</f>
        <v>213685</v>
      </c>
      <c r="AA364" s="112"/>
      <c r="AB364" s="112"/>
      <c r="AC364" s="112">
        <f>AA364+Y364</f>
        <v>213685</v>
      </c>
      <c r="AD364" s="112">
        <f>AB364+Z364</f>
        <v>213685</v>
      </c>
      <c r="AE364" s="112"/>
      <c r="AF364" s="112"/>
      <c r="AG364" s="112"/>
      <c r="AH364" s="112">
        <f>AE364+AC364</f>
        <v>213685</v>
      </c>
      <c r="AI364" s="112"/>
      <c r="AJ364" s="112">
        <f>AG364+AD364</f>
        <v>213685</v>
      </c>
      <c r="AK364" s="113"/>
      <c r="AL364" s="113"/>
      <c r="AM364" s="112">
        <f>AK364+AH364</f>
        <v>213685</v>
      </c>
      <c r="AN364" s="112">
        <f>AI364</f>
        <v>0</v>
      </c>
      <c r="AO364" s="112">
        <f>AJ364</f>
        <v>213685</v>
      </c>
      <c r="AP364" s="112">
        <f>AR364-AO364</f>
        <v>-19664</v>
      </c>
      <c r="AQ364" s="112"/>
      <c r="AR364" s="112">
        <v>194021</v>
      </c>
      <c r="AS364" s="112"/>
      <c r="AT364" s="112">
        <v>194021</v>
      </c>
      <c r="AU364" s="96"/>
      <c r="AV364" s="96"/>
      <c r="AW364" s="96"/>
      <c r="AX364" s="112">
        <v>194021</v>
      </c>
      <c r="AY364" s="112">
        <v>194021</v>
      </c>
      <c r="AZ364" s="97"/>
      <c r="BA364" s="97"/>
      <c r="BB364" s="112">
        <v>194021</v>
      </c>
      <c r="BC364" s="112">
        <v>194021</v>
      </c>
      <c r="BD364" s="114"/>
      <c r="BE364" s="115"/>
      <c r="BF364" s="112">
        <f>BD364+BB364</f>
        <v>194021</v>
      </c>
      <c r="BG364" s="112">
        <f>BE364+BC364</f>
        <v>194021</v>
      </c>
      <c r="BH364" s="114"/>
      <c r="BI364" s="115"/>
      <c r="BJ364" s="112">
        <f>BH364+BF364</f>
        <v>194021</v>
      </c>
      <c r="BK364" s="112">
        <f>BI364+BG364</f>
        <v>194021</v>
      </c>
      <c r="BL364" s="114"/>
      <c r="BM364" s="115"/>
      <c r="BN364" s="112">
        <f>BL364+BJ364</f>
        <v>194021</v>
      </c>
      <c r="BO364" s="112">
        <f>BM364+BK364</f>
        <v>194021</v>
      </c>
      <c r="BP364" s="116"/>
      <c r="BQ364" s="116"/>
      <c r="BR364" s="108">
        <f>BN364+BP364</f>
        <v>194021</v>
      </c>
      <c r="BS364" s="108"/>
      <c r="BT364" s="108">
        <f>BO364+BQ364</f>
        <v>194021</v>
      </c>
      <c r="BU364" s="116"/>
      <c r="BV364" s="116"/>
      <c r="BW364" s="108">
        <f>BR364+BU364</f>
        <v>194021</v>
      </c>
      <c r="BX364" s="108"/>
      <c r="BY364" s="108">
        <f>BT364+BV364</f>
        <v>194021</v>
      </c>
    </row>
    <row r="365" spans="1:77" s="2" customFormat="1" ht="37.5">
      <c r="A365" s="118"/>
      <c r="B365" s="99" t="s">
        <v>397</v>
      </c>
      <c r="C365" s="100" t="s">
        <v>40</v>
      </c>
      <c r="D365" s="100" t="s">
        <v>40</v>
      </c>
      <c r="E365" s="101"/>
      <c r="F365" s="100"/>
      <c r="G365" s="102">
        <f aca="true" t="shared" si="450" ref="G365:W366">G366</f>
        <v>5192</v>
      </c>
      <c r="H365" s="102">
        <f t="shared" si="450"/>
        <v>5192</v>
      </c>
      <c r="I365" s="102">
        <f t="shared" si="450"/>
        <v>0</v>
      </c>
      <c r="J365" s="102">
        <f t="shared" si="450"/>
        <v>8701</v>
      </c>
      <c r="K365" s="102">
        <f t="shared" si="450"/>
        <v>13893</v>
      </c>
      <c r="L365" s="102">
        <f t="shared" si="450"/>
        <v>0</v>
      </c>
      <c r="M365" s="102"/>
      <c r="N365" s="102">
        <f t="shared" si="450"/>
        <v>14880</v>
      </c>
      <c r="O365" s="102">
        <f t="shared" si="450"/>
        <v>0</v>
      </c>
      <c r="P365" s="102">
        <f t="shared" si="450"/>
        <v>0</v>
      </c>
      <c r="Q365" s="102">
        <f t="shared" si="450"/>
        <v>14880</v>
      </c>
      <c r="R365" s="102">
        <f t="shared" si="450"/>
        <v>0</v>
      </c>
      <c r="S365" s="102">
        <f t="shared" si="450"/>
        <v>-9909</v>
      </c>
      <c r="T365" s="102">
        <f t="shared" si="450"/>
        <v>4971</v>
      </c>
      <c r="U365" s="102">
        <f t="shared" si="450"/>
        <v>0</v>
      </c>
      <c r="V365" s="102">
        <f t="shared" si="450"/>
        <v>4971</v>
      </c>
      <c r="W365" s="102">
        <f t="shared" si="450"/>
        <v>0</v>
      </c>
      <c r="X365" s="102">
        <f aca="true" t="shared" si="451" ref="W365:AM366">X366</f>
        <v>0</v>
      </c>
      <c r="Y365" s="102">
        <f t="shared" si="451"/>
        <v>4971</v>
      </c>
      <c r="Z365" s="102">
        <f t="shared" si="451"/>
        <v>4971</v>
      </c>
      <c r="AA365" s="102">
        <f t="shared" si="451"/>
        <v>0</v>
      </c>
      <c r="AB365" s="102">
        <f t="shared" si="451"/>
        <v>0</v>
      </c>
      <c r="AC365" s="102">
        <f t="shared" si="451"/>
        <v>4971</v>
      </c>
      <c r="AD365" s="102">
        <f t="shared" si="451"/>
        <v>4971</v>
      </c>
      <c r="AE365" s="102">
        <f t="shared" si="451"/>
        <v>0</v>
      </c>
      <c r="AF365" s="102"/>
      <c r="AG365" s="102">
        <f t="shared" si="451"/>
        <v>0</v>
      </c>
      <c r="AH365" s="102">
        <f t="shared" si="451"/>
        <v>4971</v>
      </c>
      <c r="AI365" s="102"/>
      <c r="AJ365" s="102">
        <f t="shared" si="451"/>
        <v>4971</v>
      </c>
      <c r="AK365" s="102">
        <f t="shared" si="451"/>
        <v>0</v>
      </c>
      <c r="AL365" s="102">
        <f t="shared" si="451"/>
        <v>0</v>
      </c>
      <c r="AM365" s="102">
        <f t="shared" si="451"/>
        <v>4971</v>
      </c>
      <c r="AN365" s="102">
        <f aca="true" t="shared" si="452" ref="AK365:AT366">AN366</f>
        <v>0</v>
      </c>
      <c r="AO365" s="102">
        <f t="shared" si="452"/>
        <v>4971</v>
      </c>
      <c r="AP365" s="102">
        <f t="shared" si="452"/>
        <v>4280</v>
      </c>
      <c r="AQ365" s="102">
        <f t="shared" si="452"/>
        <v>0</v>
      </c>
      <c r="AR365" s="102">
        <f t="shared" si="452"/>
        <v>9251</v>
      </c>
      <c r="AS365" s="102">
        <f t="shared" si="452"/>
        <v>0</v>
      </c>
      <c r="AT365" s="102">
        <f t="shared" si="452"/>
        <v>9251</v>
      </c>
      <c r="AU365" s="96"/>
      <c r="AV365" s="96"/>
      <c r="AW365" s="96"/>
      <c r="AX365" s="102">
        <f>AX366</f>
        <v>9251</v>
      </c>
      <c r="AY365" s="102">
        <f>AY366</f>
        <v>9251</v>
      </c>
      <c r="AZ365" s="97"/>
      <c r="BA365" s="97"/>
      <c r="BB365" s="102">
        <f>BB366</f>
        <v>9251</v>
      </c>
      <c r="BC365" s="102">
        <f>BC366</f>
        <v>9251</v>
      </c>
      <c r="BD365" s="102">
        <f aca="true" t="shared" si="453" ref="BD365:BW366">BD366</f>
        <v>0</v>
      </c>
      <c r="BE365" s="102">
        <f t="shared" si="453"/>
        <v>0</v>
      </c>
      <c r="BF365" s="102">
        <f t="shared" si="453"/>
        <v>9251</v>
      </c>
      <c r="BG365" s="102">
        <f t="shared" si="453"/>
        <v>9251</v>
      </c>
      <c r="BH365" s="102">
        <f t="shared" si="453"/>
        <v>0</v>
      </c>
      <c r="BI365" s="102">
        <f t="shared" si="453"/>
        <v>0</v>
      </c>
      <c r="BJ365" s="102">
        <f t="shared" si="453"/>
        <v>9251</v>
      </c>
      <c r="BK365" s="102">
        <f t="shared" si="453"/>
        <v>9251</v>
      </c>
      <c r="BL365" s="102">
        <f t="shared" si="453"/>
        <v>0</v>
      </c>
      <c r="BM365" s="102">
        <f t="shared" si="453"/>
        <v>0</v>
      </c>
      <c r="BN365" s="102">
        <f t="shared" si="453"/>
        <v>9251</v>
      </c>
      <c r="BO365" s="102">
        <f t="shared" si="453"/>
        <v>9251</v>
      </c>
      <c r="BP365" s="102">
        <f t="shared" si="453"/>
        <v>0</v>
      </c>
      <c r="BQ365" s="102">
        <f t="shared" si="453"/>
        <v>0</v>
      </c>
      <c r="BR365" s="102">
        <f t="shared" si="453"/>
        <v>9251</v>
      </c>
      <c r="BS365" s="102"/>
      <c r="BT365" s="102">
        <f t="shared" si="453"/>
        <v>9251</v>
      </c>
      <c r="BU365" s="102">
        <f t="shared" si="453"/>
        <v>0</v>
      </c>
      <c r="BV365" s="102">
        <f>BV366</f>
        <v>0</v>
      </c>
      <c r="BW365" s="102">
        <f t="shared" si="453"/>
        <v>9251</v>
      </c>
      <c r="BX365" s="102"/>
      <c r="BY365" s="102">
        <f aca="true" t="shared" si="454" ref="BW365:BY366">BY366</f>
        <v>9251</v>
      </c>
    </row>
    <row r="366" spans="1:77" ht="33">
      <c r="A366" s="104"/>
      <c r="B366" s="105" t="s">
        <v>67</v>
      </c>
      <c r="C366" s="106" t="s">
        <v>40</v>
      </c>
      <c r="D366" s="106" t="s">
        <v>40</v>
      </c>
      <c r="E366" s="111" t="s">
        <v>153</v>
      </c>
      <c r="F366" s="106"/>
      <c r="G366" s="108">
        <f t="shared" si="450"/>
        <v>5192</v>
      </c>
      <c r="H366" s="108">
        <f t="shared" si="450"/>
        <v>5192</v>
      </c>
      <c r="I366" s="108">
        <f t="shared" si="450"/>
        <v>0</v>
      </c>
      <c r="J366" s="108">
        <f t="shared" si="450"/>
        <v>8701</v>
      </c>
      <c r="K366" s="108">
        <f t="shared" si="450"/>
        <v>13893</v>
      </c>
      <c r="L366" s="108">
        <f t="shared" si="450"/>
        <v>0</v>
      </c>
      <c r="M366" s="108"/>
      <c r="N366" s="108">
        <f t="shared" si="450"/>
        <v>14880</v>
      </c>
      <c r="O366" s="108">
        <f t="shared" si="450"/>
        <v>0</v>
      </c>
      <c r="P366" s="108">
        <f t="shared" si="450"/>
        <v>0</v>
      </c>
      <c r="Q366" s="108">
        <f t="shared" si="450"/>
        <v>14880</v>
      </c>
      <c r="R366" s="108">
        <f t="shared" si="450"/>
        <v>0</v>
      </c>
      <c r="S366" s="108">
        <f t="shared" si="450"/>
        <v>-9909</v>
      </c>
      <c r="T366" s="108">
        <f t="shared" si="450"/>
        <v>4971</v>
      </c>
      <c r="U366" s="108">
        <f t="shared" si="450"/>
        <v>0</v>
      </c>
      <c r="V366" s="108">
        <f t="shared" si="450"/>
        <v>4971</v>
      </c>
      <c r="W366" s="108">
        <f t="shared" si="451"/>
        <v>0</v>
      </c>
      <c r="X366" s="108">
        <f t="shared" si="451"/>
        <v>0</v>
      </c>
      <c r="Y366" s="108">
        <f t="shared" si="451"/>
        <v>4971</v>
      </c>
      <c r="Z366" s="108">
        <f t="shared" si="451"/>
        <v>4971</v>
      </c>
      <c r="AA366" s="108">
        <f t="shared" si="451"/>
        <v>0</v>
      </c>
      <c r="AB366" s="108">
        <f t="shared" si="451"/>
        <v>0</v>
      </c>
      <c r="AC366" s="108">
        <f t="shared" si="451"/>
        <v>4971</v>
      </c>
      <c r="AD366" s="108">
        <f t="shared" si="451"/>
        <v>4971</v>
      </c>
      <c r="AE366" s="108">
        <f t="shared" si="451"/>
        <v>0</v>
      </c>
      <c r="AF366" s="108"/>
      <c r="AG366" s="108">
        <f t="shared" si="451"/>
        <v>0</v>
      </c>
      <c r="AH366" s="108">
        <f t="shared" si="451"/>
        <v>4971</v>
      </c>
      <c r="AI366" s="108"/>
      <c r="AJ366" s="108">
        <f t="shared" si="451"/>
        <v>4971</v>
      </c>
      <c r="AK366" s="108">
        <f t="shared" si="452"/>
        <v>0</v>
      </c>
      <c r="AL366" s="108">
        <f t="shared" si="452"/>
        <v>0</v>
      </c>
      <c r="AM366" s="108">
        <f t="shared" si="452"/>
        <v>4971</v>
      </c>
      <c r="AN366" s="108">
        <f t="shared" si="452"/>
        <v>0</v>
      </c>
      <c r="AO366" s="108">
        <f t="shared" si="452"/>
        <v>4971</v>
      </c>
      <c r="AP366" s="108">
        <f t="shared" si="452"/>
        <v>4280</v>
      </c>
      <c r="AQ366" s="108">
        <f t="shared" si="452"/>
        <v>0</v>
      </c>
      <c r="AR366" s="108">
        <f t="shared" si="452"/>
        <v>9251</v>
      </c>
      <c r="AS366" s="108">
        <f t="shared" si="452"/>
        <v>0</v>
      </c>
      <c r="AT366" s="108">
        <f t="shared" si="452"/>
        <v>9251</v>
      </c>
      <c r="AU366" s="96"/>
      <c r="AV366" s="96"/>
      <c r="AW366" s="96"/>
      <c r="AX366" s="108">
        <f>AX367</f>
        <v>9251</v>
      </c>
      <c r="AY366" s="108">
        <f>AY367</f>
        <v>9251</v>
      </c>
      <c r="AZ366" s="97"/>
      <c r="BA366" s="97"/>
      <c r="BB366" s="108">
        <f>BB367</f>
        <v>9251</v>
      </c>
      <c r="BC366" s="108">
        <f>BC367</f>
        <v>9251</v>
      </c>
      <c r="BD366" s="108">
        <f t="shared" si="453"/>
        <v>0</v>
      </c>
      <c r="BE366" s="108">
        <f t="shared" si="453"/>
        <v>0</v>
      </c>
      <c r="BF366" s="108">
        <f t="shared" si="453"/>
        <v>9251</v>
      </c>
      <c r="BG366" s="108">
        <f t="shared" si="453"/>
        <v>9251</v>
      </c>
      <c r="BH366" s="108">
        <f t="shared" si="453"/>
        <v>0</v>
      </c>
      <c r="BI366" s="108">
        <f t="shared" si="453"/>
        <v>0</v>
      </c>
      <c r="BJ366" s="108">
        <f t="shared" si="453"/>
        <v>9251</v>
      </c>
      <c r="BK366" s="108">
        <f t="shared" si="453"/>
        <v>9251</v>
      </c>
      <c r="BL366" s="108">
        <f t="shared" si="453"/>
        <v>0</v>
      </c>
      <c r="BM366" s="108">
        <f t="shared" si="453"/>
        <v>0</v>
      </c>
      <c r="BN366" s="108">
        <f t="shared" si="453"/>
        <v>9251</v>
      </c>
      <c r="BO366" s="108">
        <f t="shared" si="453"/>
        <v>9251</v>
      </c>
      <c r="BP366" s="108">
        <f t="shared" si="453"/>
        <v>0</v>
      </c>
      <c r="BQ366" s="108">
        <f t="shared" si="453"/>
        <v>0</v>
      </c>
      <c r="BR366" s="108">
        <f t="shared" si="453"/>
        <v>9251</v>
      </c>
      <c r="BS366" s="108"/>
      <c r="BT366" s="108">
        <f t="shared" si="453"/>
        <v>9251</v>
      </c>
      <c r="BU366" s="108">
        <f>BU367</f>
        <v>0</v>
      </c>
      <c r="BV366" s="108">
        <f>BV367</f>
        <v>0</v>
      </c>
      <c r="BW366" s="108">
        <f t="shared" si="454"/>
        <v>9251</v>
      </c>
      <c r="BX366" s="108"/>
      <c r="BY366" s="108">
        <f t="shared" si="454"/>
        <v>9251</v>
      </c>
    </row>
    <row r="367" spans="1:77" ht="66">
      <c r="A367" s="104"/>
      <c r="B367" s="105" t="s">
        <v>38</v>
      </c>
      <c r="C367" s="106" t="s">
        <v>40</v>
      </c>
      <c r="D367" s="106" t="s">
        <v>40</v>
      </c>
      <c r="E367" s="111" t="s">
        <v>153</v>
      </c>
      <c r="F367" s="106" t="s">
        <v>39</v>
      </c>
      <c r="G367" s="108">
        <f>H367+I367</f>
        <v>5192</v>
      </c>
      <c r="H367" s="108">
        <v>5192</v>
      </c>
      <c r="I367" s="108"/>
      <c r="J367" s="112">
        <f>K367-G367</f>
        <v>8701</v>
      </c>
      <c r="K367" s="112">
        <v>13893</v>
      </c>
      <c r="L367" s="112"/>
      <c r="M367" s="112"/>
      <c r="N367" s="108">
        <v>14880</v>
      </c>
      <c r="O367" s="109"/>
      <c r="P367" s="112"/>
      <c r="Q367" s="112">
        <f>P367+N367</f>
        <v>14880</v>
      </c>
      <c r="R367" s="112">
        <f>O367</f>
        <v>0</v>
      </c>
      <c r="S367" s="112">
        <f>T367-Q367</f>
        <v>-9909</v>
      </c>
      <c r="T367" s="112">
        <v>4971</v>
      </c>
      <c r="U367" s="112">
        <f>R367</f>
        <v>0</v>
      </c>
      <c r="V367" s="112">
        <v>4971</v>
      </c>
      <c r="W367" s="112"/>
      <c r="X367" s="112"/>
      <c r="Y367" s="112">
        <f>W367+T367</f>
        <v>4971</v>
      </c>
      <c r="Z367" s="112">
        <f>X367+V367</f>
        <v>4971</v>
      </c>
      <c r="AA367" s="112"/>
      <c r="AB367" s="112"/>
      <c r="AC367" s="112">
        <f>AA367+Y367</f>
        <v>4971</v>
      </c>
      <c r="AD367" s="112">
        <f>AB367+Z367</f>
        <v>4971</v>
      </c>
      <c r="AE367" s="112"/>
      <c r="AF367" s="112"/>
      <c r="AG367" s="112"/>
      <c r="AH367" s="112">
        <f>AE367+AC367</f>
        <v>4971</v>
      </c>
      <c r="AI367" s="112"/>
      <c r="AJ367" s="112">
        <f>AG367+AD367</f>
        <v>4971</v>
      </c>
      <c r="AK367" s="113"/>
      <c r="AL367" s="113"/>
      <c r="AM367" s="112">
        <f>AK367+AH367</f>
        <v>4971</v>
      </c>
      <c r="AN367" s="112">
        <f>AI367</f>
        <v>0</v>
      </c>
      <c r="AO367" s="112">
        <f>AJ367</f>
        <v>4971</v>
      </c>
      <c r="AP367" s="112">
        <f>AR367-AO367</f>
        <v>4280</v>
      </c>
      <c r="AQ367" s="112"/>
      <c r="AR367" s="112">
        <v>9251</v>
      </c>
      <c r="AS367" s="112"/>
      <c r="AT367" s="112">
        <v>9251</v>
      </c>
      <c r="AU367" s="96"/>
      <c r="AV367" s="96"/>
      <c r="AW367" s="96"/>
      <c r="AX367" s="112">
        <v>9251</v>
      </c>
      <c r="AY367" s="112">
        <v>9251</v>
      </c>
      <c r="AZ367" s="97"/>
      <c r="BA367" s="97"/>
      <c r="BB367" s="112">
        <v>9251</v>
      </c>
      <c r="BC367" s="112">
        <v>9251</v>
      </c>
      <c r="BD367" s="114"/>
      <c r="BE367" s="115"/>
      <c r="BF367" s="112">
        <f>BD367+BB367</f>
        <v>9251</v>
      </c>
      <c r="BG367" s="112">
        <f>BE367+BC367</f>
        <v>9251</v>
      </c>
      <c r="BH367" s="114"/>
      <c r="BI367" s="115"/>
      <c r="BJ367" s="112">
        <f>BH367+BF367</f>
        <v>9251</v>
      </c>
      <c r="BK367" s="112">
        <f>BI367+BG367</f>
        <v>9251</v>
      </c>
      <c r="BL367" s="114"/>
      <c r="BM367" s="115"/>
      <c r="BN367" s="112">
        <f>BL367+BJ367</f>
        <v>9251</v>
      </c>
      <c r="BO367" s="112">
        <f>BM367+BK367</f>
        <v>9251</v>
      </c>
      <c r="BP367" s="116"/>
      <c r="BQ367" s="116"/>
      <c r="BR367" s="108">
        <f>BN367+BP367</f>
        <v>9251</v>
      </c>
      <c r="BS367" s="108"/>
      <c r="BT367" s="108">
        <f>BO367+BQ367</f>
        <v>9251</v>
      </c>
      <c r="BU367" s="116"/>
      <c r="BV367" s="116"/>
      <c r="BW367" s="108">
        <f>BR367+BU367</f>
        <v>9251</v>
      </c>
      <c r="BX367" s="108"/>
      <c r="BY367" s="108">
        <f>BT367+BV367</f>
        <v>9251</v>
      </c>
    </row>
    <row r="368" spans="1:77" s="2" customFormat="1" ht="37.5">
      <c r="A368" s="118"/>
      <c r="B368" s="99" t="s">
        <v>61</v>
      </c>
      <c r="C368" s="100" t="s">
        <v>40</v>
      </c>
      <c r="D368" s="100" t="s">
        <v>51</v>
      </c>
      <c r="E368" s="101"/>
      <c r="F368" s="100"/>
      <c r="G368" s="102">
        <f>G369+G376+G371</f>
        <v>202756</v>
      </c>
      <c r="H368" s="102">
        <f>H369+H376+H371</f>
        <v>202756</v>
      </c>
      <c r="I368" s="102">
        <f>I369+I376+I371</f>
        <v>0</v>
      </c>
      <c r="J368" s="102">
        <f aca="true" t="shared" si="455" ref="J368:Q368">J369+J376+J371+J378</f>
        <v>7727</v>
      </c>
      <c r="K368" s="102">
        <f t="shared" si="455"/>
        <v>210483</v>
      </c>
      <c r="L368" s="102">
        <f t="shared" si="455"/>
        <v>0</v>
      </c>
      <c r="M368" s="102"/>
      <c r="N368" s="102">
        <f t="shared" si="455"/>
        <v>97190</v>
      </c>
      <c r="O368" s="102">
        <f t="shared" si="455"/>
        <v>213196</v>
      </c>
      <c r="P368" s="102">
        <f t="shared" si="455"/>
        <v>232384</v>
      </c>
      <c r="Q368" s="102">
        <f t="shared" si="455"/>
        <v>329574</v>
      </c>
      <c r="R368" s="102">
        <f>R369+R376+R371+R378</f>
        <v>0</v>
      </c>
      <c r="S368" s="102">
        <f aca="true" t="shared" si="456" ref="S368:Z368">S369+S376+S378+S374</f>
        <v>-189387</v>
      </c>
      <c r="T368" s="102">
        <f t="shared" si="456"/>
        <v>140187</v>
      </c>
      <c r="U368" s="102">
        <f t="shared" si="456"/>
        <v>0</v>
      </c>
      <c r="V368" s="102">
        <f t="shared" si="456"/>
        <v>103793</v>
      </c>
      <c r="W368" s="102">
        <f t="shared" si="456"/>
        <v>0</v>
      </c>
      <c r="X368" s="102">
        <f t="shared" si="456"/>
        <v>0</v>
      </c>
      <c r="Y368" s="102">
        <f t="shared" si="456"/>
        <v>140187</v>
      </c>
      <c r="Z368" s="102">
        <f t="shared" si="456"/>
        <v>103793</v>
      </c>
      <c r="AA368" s="102">
        <f aca="true" t="shared" si="457" ref="AA368:AK368">AA369+AA376+AA378+AA374</f>
        <v>-2622</v>
      </c>
      <c r="AB368" s="102">
        <f t="shared" si="457"/>
        <v>-2622</v>
      </c>
      <c r="AC368" s="102">
        <f t="shared" si="457"/>
        <v>137565</v>
      </c>
      <c r="AD368" s="102">
        <f t="shared" si="457"/>
        <v>101171</v>
      </c>
      <c r="AE368" s="102">
        <f t="shared" si="457"/>
        <v>0</v>
      </c>
      <c r="AF368" s="102"/>
      <c r="AG368" s="102">
        <f t="shared" si="457"/>
        <v>0</v>
      </c>
      <c r="AH368" s="102">
        <f t="shared" si="457"/>
        <v>137565</v>
      </c>
      <c r="AI368" s="102"/>
      <c r="AJ368" s="102">
        <f t="shared" si="457"/>
        <v>101171</v>
      </c>
      <c r="AK368" s="102">
        <f t="shared" si="457"/>
        <v>0</v>
      </c>
      <c r="AL368" s="102">
        <f aca="true" t="shared" si="458" ref="AL368:AT368">AL369+AL376+AL378+AL374</f>
        <v>0</v>
      </c>
      <c r="AM368" s="102">
        <f t="shared" si="458"/>
        <v>137565</v>
      </c>
      <c r="AN368" s="102">
        <f t="shared" si="458"/>
        <v>0</v>
      </c>
      <c r="AO368" s="102">
        <f t="shared" si="458"/>
        <v>101171</v>
      </c>
      <c r="AP368" s="102">
        <f t="shared" si="458"/>
        <v>14289</v>
      </c>
      <c r="AQ368" s="102">
        <f t="shared" si="458"/>
        <v>0</v>
      </c>
      <c r="AR368" s="102">
        <f t="shared" si="458"/>
        <v>115460</v>
      </c>
      <c r="AS368" s="102">
        <f t="shared" si="458"/>
        <v>0</v>
      </c>
      <c r="AT368" s="102">
        <f t="shared" si="458"/>
        <v>115460</v>
      </c>
      <c r="AU368" s="96"/>
      <c r="AV368" s="96"/>
      <c r="AW368" s="96"/>
      <c r="AX368" s="102">
        <f>AX369+AX376+AX378+AX374</f>
        <v>115460</v>
      </c>
      <c r="AY368" s="102">
        <f>AY369+AY376+AY378+AY374</f>
        <v>115460</v>
      </c>
      <c r="AZ368" s="97"/>
      <c r="BA368" s="97"/>
      <c r="BB368" s="102">
        <f>BB369+BB376+BB378+BB374</f>
        <v>115460</v>
      </c>
      <c r="BC368" s="102">
        <f>BC369+BC376+BC378+BC374</f>
        <v>115460</v>
      </c>
      <c r="BD368" s="102">
        <f>BD369+BD376+BD378+BD374</f>
        <v>0</v>
      </c>
      <c r="BE368" s="102">
        <f>BE369+BE376+BE378+BE374</f>
        <v>0</v>
      </c>
      <c r="BF368" s="102">
        <f>BF369+BF376+BF378+BF371</f>
        <v>115460</v>
      </c>
      <c r="BG368" s="102">
        <f>BG369+BG376+BG378+BG371</f>
        <v>115460</v>
      </c>
      <c r="BH368" s="102">
        <f>BH369+BH376+BH378+BH374</f>
        <v>0</v>
      </c>
      <c r="BI368" s="102">
        <f>BI369+BI376+BI378+BI374</f>
        <v>0</v>
      </c>
      <c r="BJ368" s="102">
        <f>BJ369+BJ376+BJ378+BJ371</f>
        <v>115460</v>
      </c>
      <c r="BK368" s="102">
        <f>BK369+BK376+BK378+BK371</f>
        <v>115460</v>
      </c>
      <c r="BL368" s="102">
        <f>BL369+BL376+BL378+BL374</f>
        <v>0</v>
      </c>
      <c r="BM368" s="102">
        <f>BM369+BM376+BM378+BM374</f>
        <v>0</v>
      </c>
      <c r="BN368" s="102">
        <f aca="true" t="shared" si="459" ref="BN368:BT368">BN369+BN376+BN378+BN371</f>
        <v>115460</v>
      </c>
      <c r="BO368" s="102">
        <f t="shared" si="459"/>
        <v>115460</v>
      </c>
      <c r="BP368" s="102">
        <f t="shared" si="459"/>
        <v>0</v>
      </c>
      <c r="BQ368" s="102">
        <f t="shared" si="459"/>
        <v>0</v>
      </c>
      <c r="BR368" s="102">
        <f t="shared" si="459"/>
        <v>115460</v>
      </c>
      <c r="BS368" s="102"/>
      <c r="BT368" s="102">
        <f t="shared" si="459"/>
        <v>115460</v>
      </c>
      <c r="BU368" s="102">
        <f>BU369+BU376+BU378+BU371</f>
        <v>0</v>
      </c>
      <c r="BV368" s="102">
        <f>BV369+BV376+BV378+BV371</f>
        <v>0</v>
      </c>
      <c r="BW368" s="102">
        <f>BW369+BW376+BW378+BW371</f>
        <v>115460</v>
      </c>
      <c r="BX368" s="102"/>
      <c r="BY368" s="102">
        <f>BY369+BY376+BY378+BY371</f>
        <v>115460</v>
      </c>
    </row>
    <row r="369" spans="1:77" ht="49.5">
      <c r="A369" s="104"/>
      <c r="B369" s="105" t="s">
        <v>60</v>
      </c>
      <c r="C369" s="106" t="s">
        <v>40</v>
      </c>
      <c r="D369" s="106" t="s">
        <v>51</v>
      </c>
      <c r="E369" s="111" t="s">
        <v>154</v>
      </c>
      <c r="F369" s="106"/>
      <c r="G369" s="108">
        <f aca="true" t="shared" si="460" ref="G369:AT369">G370</f>
        <v>68927</v>
      </c>
      <c r="H369" s="108">
        <f t="shared" si="460"/>
        <v>68927</v>
      </c>
      <c r="I369" s="108">
        <f t="shared" si="460"/>
        <v>0</v>
      </c>
      <c r="J369" s="108">
        <f t="shared" si="460"/>
        <v>153</v>
      </c>
      <c r="K369" s="108">
        <f t="shared" si="460"/>
        <v>69080</v>
      </c>
      <c r="L369" s="108">
        <f t="shared" si="460"/>
        <v>0</v>
      </c>
      <c r="M369" s="108"/>
      <c r="N369" s="108">
        <f t="shared" si="460"/>
        <v>74025</v>
      </c>
      <c r="O369" s="108">
        <f t="shared" si="460"/>
        <v>-4021</v>
      </c>
      <c r="P369" s="108">
        <f t="shared" si="460"/>
        <v>-4305</v>
      </c>
      <c r="Q369" s="108">
        <f t="shared" si="460"/>
        <v>69720</v>
      </c>
      <c r="R369" s="108">
        <f t="shared" si="460"/>
        <v>0</v>
      </c>
      <c r="S369" s="108">
        <f t="shared" si="460"/>
        <v>-29691</v>
      </c>
      <c r="T369" s="108">
        <f t="shared" si="460"/>
        <v>40029</v>
      </c>
      <c r="U369" s="108">
        <f t="shared" si="460"/>
        <v>0</v>
      </c>
      <c r="V369" s="108">
        <f t="shared" si="460"/>
        <v>40029</v>
      </c>
      <c r="W369" s="108">
        <f t="shared" si="460"/>
        <v>0</v>
      </c>
      <c r="X369" s="108">
        <f t="shared" si="460"/>
        <v>0</v>
      </c>
      <c r="Y369" s="108">
        <f t="shared" si="460"/>
        <v>40029</v>
      </c>
      <c r="Z369" s="108">
        <f t="shared" si="460"/>
        <v>40029</v>
      </c>
      <c r="AA369" s="108">
        <f t="shared" si="460"/>
        <v>0</v>
      </c>
      <c r="AB369" s="108">
        <f t="shared" si="460"/>
        <v>0</v>
      </c>
      <c r="AC369" s="108">
        <f t="shared" si="460"/>
        <v>40029</v>
      </c>
      <c r="AD369" s="108">
        <f t="shared" si="460"/>
        <v>40029</v>
      </c>
      <c r="AE369" s="108">
        <f t="shared" si="460"/>
        <v>0</v>
      </c>
      <c r="AF369" s="108"/>
      <c r="AG369" s="108">
        <f t="shared" si="460"/>
        <v>0</v>
      </c>
      <c r="AH369" s="108">
        <f t="shared" si="460"/>
        <v>40029</v>
      </c>
      <c r="AI369" s="108"/>
      <c r="AJ369" s="108">
        <f t="shared" si="460"/>
        <v>40029</v>
      </c>
      <c r="AK369" s="108">
        <f t="shared" si="460"/>
        <v>0</v>
      </c>
      <c r="AL369" s="108">
        <f t="shared" si="460"/>
        <v>0</v>
      </c>
      <c r="AM369" s="108">
        <f t="shared" si="460"/>
        <v>40029</v>
      </c>
      <c r="AN369" s="108">
        <f t="shared" si="460"/>
        <v>0</v>
      </c>
      <c r="AO369" s="108">
        <f t="shared" si="460"/>
        <v>40029</v>
      </c>
      <c r="AP369" s="108">
        <f t="shared" si="460"/>
        <v>2746</v>
      </c>
      <c r="AQ369" s="108">
        <f t="shared" si="460"/>
        <v>0</v>
      </c>
      <c r="AR369" s="108">
        <f t="shared" si="460"/>
        <v>42775</v>
      </c>
      <c r="AS369" s="108">
        <f t="shared" si="460"/>
        <v>0</v>
      </c>
      <c r="AT369" s="108">
        <f t="shared" si="460"/>
        <v>42775</v>
      </c>
      <c r="AU369" s="96"/>
      <c r="AV369" s="96"/>
      <c r="AW369" s="96"/>
      <c r="AX369" s="108">
        <f>AX370</f>
        <v>42775</v>
      </c>
      <c r="AY369" s="108">
        <f>AY370</f>
        <v>42775</v>
      </c>
      <c r="AZ369" s="97"/>
      <c r="BA369" s="97"/>
      <c r="BB369" s="108">
        <f aca="true" t="shared" si="461" ref="BB369:BY369">BB370</f>
        <v>42775</v>
      </c>
      <c r="BC369" s="108">
        <f t="shared" si="461"/>
        <v>42775</v>
      </c>
      <c r="BD369" s="108">
        <f t="shared" si="461"/>
        <v>0</v>
      </c>
      <c r="BE369" s="108">
        <f t="shared" si="461"/>
        <v>0</v>
      </c>
      <c r="BF369" s="108">
        <f t="shared" si="461"/>
        <v>42775</v>
      </c>
      <c r="BG369" s="108">
        <f t="shared" si="461"/>
        <v>42775</v>
      </c>
      <c r="BH369" s="108">
        <f t="shared" si="461"/>
        <v>0</v>
      </c>
      <c r="BI369" s="108">
        <f t="shared" si="461"/>
        <v>0</v>
      </c>
      <c r="BJ369" s="108">
        <f t="shared" si="461"/>
        <v>42775</v>
      </c>
      <c r="BK369" s="108">
        <f t="shared" si="461"/>
        <v>42775</v>
      </c>
      <c r="BL369" s="108">
        <f t="shared" si="461"/>
        <v>0</v>
      </c>
      <c r="BM369" s="108">
        <f t="shared" si="461"/>
        <v>0</v>
      </c>
      <c r="BN369" s="108">
        <f t="shared" si="461"/>
        <v>42775</v>
      </c>
      <c r="BO369" s="108">
        <f t="shared" si="461"/>
        <v>42775</v>
      </c>
      <c r="BP369" s="108">
        <f t="shared" si="461"/>
        <v>0</v>
      </c>
      <c r="BQ369" s="108">
        <f t="shared" si="461"/>
        <v>0</v>
      </c>
      <c r="BR369" s="108">
        <f t="shared" si="461"/>
        <v>42775</v>
      </c>
      <c r="BS369" s="108"/>
      <c r="BT369" s="108">
        <f t="shared" si="461"/>
        <v>42775</v>
      </c>
      <c r="BU369" s="108">
        <f t="shared" si="461"/>
        <v>0</v>
      </c>
      <c r="BV369" s="108">
        <f t="shared" si="461"/>
        <v>0</v>
      </c>
      <c r="BW369" s="108">
        <f t="shared" si="461"/>
        <v>42775</v>
      </c>
      <c r="BX369" s="108"/>
      <c r="BY369" s="108">
        <f t="shared" si="461"/>
        <v>42775</v>
      </c>
    </row>
    <row r="370" spans="1:77" ht="33">
      <c r="A370" s="104"/>
      <c r="B370" s="105" t="s">
        <v>35</v>
      </c>
      <c r="C370" s="106" t="s">
        <v>40</v>
      </c>
      <c r="D370" s="106" t="s">
        <v>51</v>
      </c>
      <c r="E370" s="111" t="s">
        <v>154</v>
      </c>
      <c r="F370" s="106" t="s">
        <v>36</v>
      </c>
      <c r="G370" s="108">
        <f>H370+I370</f>
        <v>68927</v>
      </c>
      <c r="H370" s="108">
        <v>68927</v>
      </c>
      <c r="I370" s="108"/>
      <c r="J370" s="112">
        <f>K370-G370</f>
        <v>153</v>
      </c>
      <c r="K370" s="112">
        <v>69080</v>
      </c>
      <c r="L370" s="112"/>
      <c r="M370" s="112"/>
      <c r="N370" s="108">
        <v>74025</v>
      </c>
      <c r="O370" s="112">
        <v>-4021</v>
      </c>
      <c r="P370" s="112">
        <v>-4305</v>
      </c>
      <c r="Q370" s="112">
        <f>P370+N370</f>
        <v>69720</v>
      </c>
      <c r="R370" s="112"/>
      <c r="S370" s="112">
        <f>T370-Q370</f>
        <v>-29691</v>
      </c>
      <c r="T370" s="112">
        <v>40029</v>
      </c>
      <c r="U370" s="112"/>
      <c r="V370" s="112">
        <v>40029</v>
      </c>
      <c r="W370" s="112"/>
      <c r="X370" s="112"/>
      <c r="Y370" s="112">
        <f>W370+T370</f>
        <v>40029</v>
      </c>
      <c r="Z370" s="112">
        <f>X370+V370</f>
        <v>40029</v>
      </c>
      <c r="AA370" s="112"/>
      <c r="AB370" s="112"/>
      <c r="AC370" s="112">
        <f>AA370+Y370</f>
        <v>40029</v>
      </c>
      <c r="AD370" s="112">
        <f>AB370+Z370</f>
        <v>40029</v>
      </c>
      <c r="AE370" s="112"/>
      <c r="AF370" s="112"/>
      <c r="AG370" s="112"/>
      <c r="AH370" s="112">
        <f>AE370+AC370</f>
        <v>40029</v>
      </c>
      <c r="AI370" s="112"/>
      <c r="AJ370" s="112">
        <f>AG370+AD370</f>
        <v>40029</v>
      </c>
      <c r="AK370" s="113"/>
      <c r="AL370" s="113"/>
      <c r="AM370" s="112">
        <f>AK370+AH370</f>
        <v>40029</v>
      </c>
      <c r="AN370" s="112">
        <f>AI370</f>
        <v>0</v>
      </c>
      <c r="AO370" s="112">
        <f>AJ370</f>
        <v>40029</v>
      </c>
      <c r="AP370" s="112">
        <f>AR370-AO370</f>
        <v>2746</v>
      </c>
      <c r="AQ370" s="112"/>
      <c r="AR370" s="112">
        <v>42775</v>
      </c>
      <c r="AS370" s="112"/>
      <c r="AT370" s="112">
        <v>42775</v>
      </c>
      <c r="AU370" s="96"/>
      <c r="AV370" s="96"/>
      <c r="AW370" s="96"/>
      <c r="AX370" s="112">
        <v>42775</v>
      </c>
      <c r="AY370" s="112">
        <v>42775</v>
      </c>
      <c r="AZ370" s="97"/>
      <c r="BA370" s="97"/>
      <c r="BB370" s="112">
        <v>42775</v>
      </c>
      <c r="BC370" s="112">
        <v>42775</v>
      </c>
      <c r="BD370" s="114"/>
      <c r="BE370" s="115"/>
      <c r="BF370" s="112">
        <f>BD370+BB370</f>
        <v>42775</v>
      </c>
      <c r="BG370" s="112">
        <f>BE370+BC370</f>
        <v>42775</v>
      </c>
      <c r="BH370" s="114"/>
      <c r="BI370" s="115"/>
      <c r="BJ370" s="112">
        <f>BH370+BF370</f>
        <v>42775</v>
      </c>
      <c r="BK370" s="112">
        <f>BI370+BG370</f>
        <v>42775</v>
      </c>
      <c r="BL370" s="114"/>
      <c r="BM370" s="115"/>
      <c r="BN370" s="112">
        <f>BL370+BJ370</f>
        <v>42775</v>
      </c>
      <c r="BO370" s="112">
        <f>BM370+BK370</f>
        <v>42775</v>
      </c>
      <c r="BP370" s="116"/>
      <c r="BQ370" s="116"/>
      <c r="BR370" s="108">
        <f>BN370+BP370</f>
        <v>42775</v>
      </c>
      <c r="BS370" s="108"/>
      <c r="BT370" s="108">
        <f>BO370+BQ370</f>
        <v>42775</v>
      </c>
      <c r="BU370" s="116"/>
      <c r="BV370" s="116"/>
      <c r="BW370" s="108">
        <f>BR370+BU370</f>
        <v>42775</v>
      </c>
      <c r="BX370" s="108"/>
      <c r="BY370" s="108">
        <f>BT370+BV370</f>
        <v>42775</v>
      </c>
    </row>
    <row r="371" spans="1:77" ht="16.5">
      <c r="A371" s="129"/>
      <c r="B371" s="105" t="s">
        <v>259</v>
      </c>
      <c r="C371" s="106" t="s">
        <v>40</v>
      </c>
      <c r="D371" s="106" t="s">
        <v>51</v>
      </c>
      <c r="E371" s="111" t="s">
        <v>131</v>
      </c>
      <c r="F371" s="106"/>
      <c r="G371" s="112">
        <f aca="true" t="shared" si="462" ref="G371:L371">G372+G374</f>
        <v>122551</v>
      </c>
      <c r="H371" s="112">
        <f t="shared" si="462"/>
        <v>122551</v>
      </c>
      <c r="I371" s="112">
        <f t="shared" si="462"/>
        <v>0</v>
      </c>
      <c r="J371" s="112">
        <f>J372+J374</f>
        <v>0</v>
      </c>
      <c r="K371" s="112">
        <f t="shared" si="462"/>
        <v>122551</v>
      </c>
      <c r="L371" s="112">
        <f t="shared" si="462"/>
        <v>0</v>
      </c>
      <c r="M371" s="112"/>
      <c r="N371" s="112">
        <f>N372+N374</f>
        <v>2732</v>
      </c>
      <c r="O371" s="112">
        <f>O372+O374</f>
        <v>-2551</v>
      </c>
      <c r="P371" s="112">
        <f>P372+P374</f>
        <v>-2732</v>
      </c>
      <c r="Q371" s="112">
        <f>Q372+Q374</f>
        <v>0</v>
      </c>
      <c r="R371" s="112"/>
      <c r="S371" s="112">
        <f aca="true" t="shared" si="463" ref="S371:Z371">S374</f>
        <v>55792</v>
      </c>
      <c r="T371" s="112">
        <f t="shared" si="463"/>
        <v>55792</v>
      </c>
      <c r="U371" s="112">
        <f t="shared" si="463"/>
        <v>0</v>
      </c>
      <c r="V371" s="112">
        <f t="shared" si="463"/>
        <v>55792</v>
      </c>
      <c r="W371" s="112">
        <f t="shared" si="463"/>
        <v>0</v>
      </c>
      <c r="X371" s="112">
        <f t="shared" si="463"/>
        <v>0</v>
      </c>
      <c r="Y371" s="112">
        <f t="shared" si="463"/>
        <v>55792</v>
      </c>
      <c r="Z371" s="112">
        <f t="shared" si="463"/>
        <v>55792</v>
      </c>
      <c r="AA371" s="112">
        <f aca="true" t="shared" si="464" ref="AA371:AJ371">AA374</f>
        <v>0</v>
      </c>
      <c r="AB371" s="112">
        <f t="shared" si="464"/>
        <v>0</v>
      </c>
      <c r="AC371" s="112">
        <f t="shared" si="464"/>
        <v>55792</v>
      </c>
      <c r="AD371" s="112">
        <f t="shared" si="464"/>
        <v>55792</v>
      </c>
      <c r="AE371" s="112">
        <f t="shared" si="464"/>
        <v>0</v>
      </c>
      <c r="AF371" s="112"/>
      <c r="AG371" s="112">
        <f t="shared" si="464"/>
        <v>0</v>
      </c>
      <c r="AH371" s="112">
        <f t="shared" si="464"/>
        <v>55792</v>
      </c>
      <c r="AI371" s="112"/>
      <c r="AJ371" s="112">
        <f t="shared" si="464"/>
        <v>55792</v>
      </c>
      <c r="AK371" s="112">
        <f aca="true" t="shared" si="465" ref="AK371:AT371">AK374</f>
        <v>0</v>
      </c>
      <c r="AL371" s="112">
        <f t="shared" si="465"/>
        <v>0</v>
      </c>
      <c r="AM371" s="112">
        <f t="shared" si="465"/>
        <v>55792</v>
      </c>
      <c r="AN371" s="112">
        <f t="shared" si="465"/>
        <v>0</v>
      </c>
      <c r="AO371" s="112">
        <f t="shared" si="465"/>
        <v>55792</v>
      </c>
      <c r="AP371" s="112">
        <f t="shared" si="465"/>
        <v>0</v>
      </c>
      <c r="AQ371" s="112">
        <f t="shared" si="465"/>
        <v>0</v>
      </c>
      <c r="AR371" s="112">
        <f t="shared" si="465"/>
        <v>55792</v>
      </c>
      <c r="AS371" s="112">
        <f t="shared" si="465"/>
        <v>0</v>
      </c>
      <c r="AT371" s="112">
        <f t="shared" si="465"/>
        <v>55792</v>
      </c>
      <c r="AU371" s="96"/>
      <c r="AV371" s="96"/>
      <c r="AW371" s="96"/>
      <c r="AX371" s="112">
        <f>AX374</f>
        <v>55792</v>
      </c>
      <c r="AY371" s="112">
        <f>AY374</f>
        <v>55792</v>
      </c>
      <c r="AZ371" s="97"/>
      <c r="BA371" s="97"/>
      <c r="BB371" s="112">
        <f>BB374</f>
        <v>55792</v>
      </c>
      <c r="BC371" s="112">
        <f>BC374</f>
        <v>55792</v>
      </c>
      <c r="BD371" s="114"/>
      <c r="BE371" s="115"/>
      <c r="BF371" s="112">
        <f>BF374</f>
        <v>55792</v>
      </c>
      <c r="BG371" s="112">
        <f>BG374</f>
        <v>55792</v>
      </c>
      <c r="BH371" s="114"/>
      <c r="BI371" s="115"/>
      <c r="BJ371" s="112">
        <f>BJ374</f>
        <v>55792</v>
      </c>
      <c r="BK371" s="112">
        <f>BK374</f>
        <v>55792</v>
      </c>
      <c r="BL371" s="114"/>
      <c r="BM371" s="115"/>
      <c r="BN371" s="112">
        <f aca="true" t="shared" si="466" ref="BN371:BT371">BN374</f>
        <v>55792</v>
      </c>
      <c r="BO371" s="112">
        <f t="shared" si="466"/>
        <v>55792</v>
      </c>
      <c r="BP371" s="112">
        <f t="shared" si="466"/>
        <v>0</v>
      </c>
      <c r="BQ371" s="112">
        <f t="shared" si="466"/>
        <v>0</v>
      </c>
      <c r="BR371" s="112">
        <f t="shared" si="466"/>
        <v>55792</v>
      </c>
      <c r="BS371" s="112"/>
      <c r="BT371" s="112">
        <f t="shared" si="466"/>
        <v>55792</v>
      </c>
      <c r="BU371" s="112">
        <f>BU374</f>
        <v>0</v>
      </c>
      <c r="BV371" s="112">
        <f>BV374</f>
        <v>0</v>
      </c>
      <c r="BW371" s="112">
        <f>BW374</f>
        <v>55792</v>
      </c>
      <c r="BX371" s="112"/>
      <c r="BY371" s="112">
        <f>BY374</f>
        <v>55792</v>
      </c>
    </row>
    <row r="372" spans="1:77" ht="82.5" hidden="1">
      <c r="A372" s="129"/>
      <c r="B372" s="105" t="s">
        <v>210</v>
      </c>
      <c r="C372" s="106" t="s">
        <v>40</v>
      </c>
      <c r="D372" s="106" t="s">
        <v>51</v>
      </c>
      <c r="E372" s="143" t="s">
        <v>164</v>
      </c>
      <c r="F372" s="106"/>
      <c r="G372" s="112">
        <f>H372+I372</f>
        <v>2551</v>
      </c>
      <c r="H372" s="112">
        <f aca="true" t="shared" si="467" ref="H372:AT372">H373</f>
        <v>2551</v>
      </c>
      <c r="I372" s="112">
        <f t="shared" si="467"/>
        <v>0</v>
      </c>
      <c r="J372" s="112">
        <f>K372-G372</f>
        <v>0</v>
      </c>
      <c r="K372" s="112">
        <f t="shared" si="467"/>
        <v>2551</v>
      </c>
      <c r="L372" s="112">
        <f t="shared" si="467"/>
        <v>0</v>
      </c>
      <c r="M372" s="112"/>
      <c r="N372" s="112">
        <f t="shared" si="467"/>
        <v>2732</v>
      </c>
      <c r="O372" s="112">
        <f t="shared" si="467"/>
        <v>-2551</v>
      </c>
      <c r="P372" s="112">
        <f t="shared" si="467"/>
        <v>-2732</v>
      </c>
      <c r="Q372" s="112">
        <f t="shared" si="467"/>
        <v>0</v>
      </c>
      <c r="R372" s="112">
        <f t="shared" si="467"/>
        <v>-2551</v>
      </c>
      <c r="S372" s="112"/>
      <c r="T372" s="112">
        <f t="shared" si="467"/>
        <v>0</v>
      </c>
      <c r="U372" s="112">
        <f t="shared" si="467"/>
        <v>0</v>
      </c>
      <c r="V372" s="112">
        <f t="shared" si="467"/>
        <v>0</v>
      </c>
      <c r="W372" s="112">
        <f t="shared" si="467"/>
        <v>0</v>
      </c>
      <c r="X372" s="112">
        <f t="shared" si="467"/>
        <v>0</v>
      </c>
      <c r="Y372" s="112">
        <f t="shared" si="467"/>
        <v>0</v>
      </c>
      <c r="Z372" s="112">
        <f t="shared" si="467"/>
        <v>0</v>
      </c>
      <c r="AA372" s="112">
        <f t="shared" si="467"/>
        <v>0</v>
      </c>
      <c r="AB372" s="112">
        <f t="shared" si="467"/>
        <v>0</v>
      </c>
      <c r="AC372" s="112">
        <f t="shared" si="467"/>
        <v>0</v>
      </c>
      <c r="AD372" s="112">
        <f t="shared" si="467"/>
        <v>0</v>
      </c>
      <c r="AE372" s="112">
        <f t="shared" si="467"/>
        <v>0</v>
      </c>
      <c r="AF372" s="112"/>
      <c r="AG372" s="112">
        <f t="shared" si="467"/>
        <v>0</v>
      </c>
      <c r="AH372" s="112">
        <f t="shared" si="467"/>
        <v>0</v>
      </c>
      <c r="AI372" s="112"/>
      <c r="AJ372" s="112">
        <f t="shared" si="467"/>
        <v>0</v>
      </c>
      <c r="AK372" s="112">
        <f t="shared" si="467"/>
        <v>0</v>
      </c>
      <c r="AL372" s="112">
        <f t="shared" si="467"/>
        <v>0</v>
      </c>
      <c r="AM372" s="112">
        <f t="shared" si="467"/>
        <v>0</v>
      </c>
      <c r="AN372" s="112">
        <f t="shared" si="467"/>
        <v>0</v>
      </c>
      <c r="AO372" s="112">
        <f t="shared" si="467"/>
        <v>0</v>
      </c>
      <c r="AP372" s="112">
        <f t="shared" si="467"/>
        <v>0</v>
      </c>
      <c r="AQ372" s="112">
        <f t="shared" si="467"/>
        <v>0</v>
      </c>
      <c r="AR372" s="112">
        <f t="shared" si="467"/>
        <v>0</v>
      </c>
      <c r="AS372" s="112">
        <f t="shared" si="467"/>
        <v>0</v>
      </c>
      <c r="AT372" s="112">
        <f t="shared" si="467"/>
        <v>0</v>
      </c>
      <c r="AU372" s="96"/>
      <c r="AV372" s="96"/>
      <c r="AW372" s="96"/>
      <c r="AX372" s="112">
        <f>AX373</f>
        <v>0</v>
      </c>
      <c r="AY372" s="112">
        <f>AY373</f>
        <v>0</v>
      </c>
      <c r="AZ372" s="97"/>
      <c r="BA372" s="97"/>
      <c r="BB372" s="112">
        <f>BB373</f>
        <v>0</v>
      </c>
      <c r="BC372" s="112">
        <f>BC373</f>
        <v>0</v>
      </c>
      <c r="BD372" s="114"/>
      <c r="BE372" s="115"/>
      <c r="BF372" s="125"/>
      <c r="BG372" s="125"/>
      <c r="BH372" s="114"/>
      <c r="BI372" s="115"/>
      <c r="BJ372" s="125"/>
      <c r="BK372" s="125"/>
      <c r="BL372" s="114"/>
      <c r="BM372" s="115"/>
      <c r="BN372" s="125"/>
      <c r="BO372" s="125"/>
      <c r="BP372" s="125"/>
      <c r="BQ372" s="125"/>
      <c r="BR372" s="125"/>
      <c r="BS372" s="125"/>
      <c r="BT372" s="125"/>
      <c r="BU372" s="125"/>
      <c r="BV372" s="125"/>
      <c r="BW372" s="125"/>
      <c r="BX372" s="125"/>
      <c r="BY372" s="125"/>
    </row>
    <row r="373" spans="1:77" ht="99" hidden="1">
      <c r="A373" s="129"/>
      <c r="B373" s="105" t="s">
        <v>163</v>
      </c>
      <c r="C373" s="106" t="s">
        <v>40</v>
      </c>
      <c r="D373" s="106" t="s">
        <v>51</v>
      </c>
      <c r="E373" s="143" t="s">
        <v>164</v>
      </c>
      <c r="F373" s="106" t="s">
        <v>50</v>
      </c>
      <c r="G373" s="112">
        <f>H373</f>
        <v>2551</v>
      </c>
      <c r="H373" s="112">
        <v>2551</v>
      </c>
      <c r="I373" s="112"/>
      <c r="J373" s="112">
        <f>K373-G373</f>
        <v>0</v>
      </c>
      <c r="K373" s="112">
        <v>2551</v>
      </c>
      <c r="L373" s="112"/>
      <c r="M373" s="112"/>
      <c r="N373" s="112">
        <v>2732</v>
      </c>
      <c r="O373" s="112">
        <v>-2551</v>
      </c>
      <c r="P373" s="112">
        <v>-2732</v>
      </c>
      <c r="Q373" s="112">
        <f>P373+N373</f>
        <v>0</v>
      </c>
      <c r="R373" s="112">
        <f>O373</f>
        <v>-2551</v>
      </c>
      <c r="S373" s="112"/>
      <c r="T373" s="112">
        <f>Q373</f>
        <v>0</v>
      </c>
      <c r="U373" s="112"/>
      <c r="V373" s="112">
        <f aca="true" t="shared" si="468" ref="V373:AD373">S373</f>
        <v>0</v>
      </c>
      <c r="W373" s="112">
        <f t="shared" si="468"/>
        <v>0</v>
      </c>
      <c r="X373" s="112">
        <f t="shared" si="468"/>
        <v>0</v>
      </c>
      <c r="Y373" s="112">
        <f t="shared" si="468"/>
        <v>0</v>
      </c>
      <c r="Z373" s="112">
        <f t="shared" si="468"/>
        <v>0</v>
      </c>
      <c r="AA373" s="112">
        <f t="shared" si="468"/>
        <v>0</v>
      </c>
      <c r="AB373" s="112">
        <f t="shared" si="468"/>
        <v>0</v>
      </c>
      <c r="AC373" s="112">
        <f t="shared" si="468"/>
        <v>0</v>
      </c>
      <c r="AD373" s="112">
        <f t="shared" si="468"/>
        <v>0</v>
      </c>
      <c r="AE373" s="112">
        <f>AB373</f>
        <v>0</v>
      </c>
      <c r="AF373" s="112"/>
      <c r="AG373" s="112">
        <f>AC373</f>
        <v>0</v>
      </c>
      <c r="AH373" s="112">
        <f>AD373</f>
        <v>0</v>
      </c>
      <c r="AI373" s="112"/>
      <c r="AJ373" s="112">
        <f>AE373</f>
        <v>0</v>
      </c>
      <c r="AK373" s="112">
        <f>AF373</f>
        <v>0</v>
      </c>
      <c r="AL373" s="112">
        <f>AG373</f>
        <v>0</v>
      </c>
      <c r="AM373" s="112">
        <f aca="true" t="shared" si="469" ref="AM373:AT373">AG373</f>
        <v>0</v>
      </c>
      <c r="AN373" s="112">
        <f t="shared" si="469"/>
        <v>0</v>
      </c>
      <c r="AO373" s="112">
        <f t="shared" si="469"/>
        <v>0</v>
      </c>
      <c r="AP373" s="112">
        <f t="shared" si="469"/>
        <v>0</v>
      </c>
      <c r="AQ373" s="112">
        <f t="shared" si="469"/>
        <v>0</v>
      </c>
      <c r="AR373" s="112">
        <f t="shared" si="469"/>
        <v>0</v>
      </c>
      <c r="AS373" s="112">
        <f t="shared" si="469"/>
        <v>0</v>
      </c>
      <c r="AT373" s="112">
        <f t="shared" si="469"/>
        <v>0</v>
      </c>
      <c r="AU373" s="96"/>
      <c r="AV373" s="96"/>
      <c r="AW373" s="96"/>
      <c r="AX373" s="112">
        <f>AR373</f>
        <v>0</v>
      </c>
      <c r="AY373" s="112">
        <f>AS373</f>
        <v>0</v>
      </c>
      <c r="AZ373" s="97"/>
      <c r="BA373" s="97"/>
      <c r="BB373" s="112">
        <f>AU373</f>
        <v>0</v>
      </c>
      <c r="BC373" s="112">
        <f>AV373</f>
        <v>0</v>
      </c>
      <c r="BD373" s="114"/>
      <c r="BE373" s="115"/>
      <c r="BF373" s="125"/>
      <c r="BG373" s="125"/>
      <c r="BH373" s="114"/>
      <c r="BI373" s="115"/>
      <c r="BJ373" s="125"/>
      <c r="BK373" s="125"/>
      <c r="BL373" s="114"/>
      <c r="BM373" s="115"/>
      <c r="BN373" s="125"/>
      <c r="BO373" s="125"/>
      <c r="BP373" s="125"/>
      <c r="BQ373" s="125"/>
      <c r="BR373" s="125"/>
      <c r="BS373" s="125"/>
      <c r="BT373" s="125"/>
      <c r="BU373" s="125"/>
      <c r="BV373" s="125"/>
      <c r="BW373" s="125"/>
      <c r="BX373" s="125"/>
      <c r="BY373" s="125"/>
    </row>
    <row r="374" spans="1:77" ht="82.5">
      <c r="A374" s="129"/>
      <c r="B374" s="105" t="s">
        <v>273</v>
      </c>
      <c r="C374" s="106" t="s">
        <v>40</v>
      </c>
      <c r="D374" s="106" t="s">
        <v>51</v>
      </c>
      <c r="E374" s="143" t="s">
        <v>168</v>
      </c>
      <c r="F374" s="106"/>
      <c r="G374" s="112">
        <f aca="true" t="shared" si="470" ref="G374:AT374">G375</f>
        <v>120000</v>
      </c>
      <c r="H374" s="112">
        <f t="shared" si="470"/>
        <v>120000</v>
      </c>
      <c r="I374" s="112">
        <f t="shared" si="470"/>
        <v>0</v>
      </c>
      <c r="J374" s="112">
        <f>K374-G374</f>
        <v>0</v>
      </c>
      <c r="K374" s="112">
        <f t="shared" si="470"/>
        <v>120000</v>
      </c>
      <c r="L374" s="112">
        <f t="shared" si="470"/>
        <v>0</v>
      </c>
      <c r="M374" s="112"/>
      <c r="N374" s="112">
        <f>N375</f>
        <v>0</v>
      </c>
      <c r="O374" s="112">
        <f t="shared" si="470"/>
        <v>0</v>
      </c>
      <c r="P374" s="112">
        <f t="shared" si="470"/>
        <v>0</v>
      </c>
      <c r="Q374" s="112">
        <f t="shared" si="470"/>
        <v>0</v>
      </c>
      <c r="R374" s="112">
        <f t="shared" si="470"/>
        <v>0</v>
      </c>
      <c r="S374" s="112">
        <f t="shared" si="470"/>
        <v>55792</v>
      </c>
      <c r="T374" s="112">
        <f t="shared" si="470"/>
        <v>55792</v>
      </c>
      <c r="U374" s="112">
        <f t="shared" si="470"/>
        <v>0</v>
      </c>
      <c r="V374" s="112">
        <f t="shared" si="470"/>
        <v>55792</v>
      </c>
      <c r="W374" s="112">
        <f t="shared" si="470"/>
        <v>0</v>
      </c>
      <c r="X374" s="112">
        <f t="shared" si="470"/>
        <v>0</v>
      </c>
      <c r="Y374" s="112">
        <f t="shared" si="470"/>
        <v>55792</v>
      </c>
      <c r="Z374" s="112">
        <f t="shared" si="470"/>
        <v>55792</v>
      </c>
      <c r="AA374" s="112">
        <f t="shared" si="470"/>
        <v>0</v>
      </c>
      <c r="AB374" s="112">
        <f t="shared" si="470"/>
        <v>0</v>
      </c>
      <c r="AC374" s="112">
        <f t="shared" si="470"/>
        <v>55792</v>
      </c>
      <c r="AD374" s="112">
        <f t="shared" si="470"/>
        <v>55792</v>
      </c>
      <c r="AE374" s="112">
        <f t="shared" si="470"/>
        <v>0</v>
      </c>
      <c r="AF374" s="112"/>
      <c r="AG374" s="112">
        <f t="shared" si="470"/>
        <v>0</v>
      </c>
      <c r="AH374" s="112">
        <f t="shared" si="470"/>
        <v>55792</v>
      </c>
      <c r="AI374" s="112"/>
      <c r="AJ374" s="112">
        <f t="shared" si="470"/>
        <v>55792</v>
      </c>
      <c r="AK374" s="112">
        <f t="shared" si="470"/>
        <v>0</v>
      </c>
      <c r="AL374" s="112">
        <f t="shared" si="470"/>
        <v>0</v>
      </c>
      <c r="AM374" s="112">
        <f t="shared" si="470"/>
        <v>55792</v>
      </c>
      <c r="AN374" s="112">
        <f t="shared" si="470"/>
        <v>0</v>
      </c>
      <c r="AO374" s="112">
        <f t="shared" si="470"/>
        <v>55792</v>
      </c>
      <c r="AP374" s="112">
        <f t="shared" si="470"/>
        <v>0</v>
      </c>
      <c r="AQ374" s="112">
        <f t="shared" si="470"/>
        <v>0</v>
      </c>
      <c r="AR374" s="112">
        <f t="shared" si="470"/>
        <v>55792</v>
      </c>
      <c r="AS374" s="112">
        <f t="shared" si="470"/>
        <v>0</v>
      </c>
      <c r="AT374" s="112">
        <f t="shared" si="470"/>
        <v>55792</v>
      </c>
      <c r="AU374" s="96"/>
      <c r="AV374" s="96"/>
      <c r="AW374" s="96"/>
      <c r="AX374" s="112">
        <f>AX375</f>
        <v>55792</v>
      </c>
      <c r="AY374" s="112">
        <f>AY375</f>
        <v>55792</v>
      </c>
      <c r="AZ374" s="97"/>
      <c r="BA374" s="97"/>
      <c r="BB374" s="112">
        <f aca="true" t="shared" si="471" ref="BB374:BY374">BB375</f>
        <v>55792</v>
      </c>
      <c r="BC374" s="112">
        <f t="shared" si="471"/>
        <v>55792</v>
      </c>
      <c r="BD374" s="112">
        <f t="shared" si="471"/>
        <v>0</v>
      </c>
      <c r="BE374" s="112">
        <f t="shared" si="471"/>
        <v>0</v>
      </c>
      <c r="BF374" s="112">
        <f t="shared" si="471"/>
        <v>55792</v>
      </c>
      <c r="BG374" s="112">
        <f t="shared" si="471"/>
        <v>55792</v>
      </c>
      <c r="BH374" s="112">
        <f t="shared" si="471"/>
        <v>0</v>
      </c>
      <c r="BI374" s="112">
        <f t="shared" si="471"/>
        <v>0</v>
      </c>
      <c r="BJ374" s="112">
        <f t="shared" si="471"/>
        <v>55792</v>
      </c>
      <c r="BK374" s="112">
        <f t="shared" si="471"/>
        <v>55792</v>
      </c>
      <c r="BL374" s="112">
        <f t="shared" si="471"/>
        <v>0</v>
      </c>
      <c r="BM374" s="112">
        <f t="shared" si="471"/>
        <v>0</v>
      </c>
      <c r="BN374" s="112">
        <f t="shared" si="471"/>
        <v>55792</v>
      </c>
      <c r="BO374" s="112">
        <f t="shared" si="471"/>
        <v>55792</v>
      </c>
      <c r="BP374" s="112">
        <f t="shared" si="471"/>
        <v>0</v>
      </c>
      <c r="BQ374" s="112">
        <f t="shared" si="471"/>
        <v>0</v>
      </c>
      <c r="BR374" s="112">
        <f t="shared" si="471"/>
        <v>55792</v>
      </c>
      <c r="BS374" s="112"/>
      <c r="BT374" s="112">
        <f t="shared" si="471"/>
        <v>55792</v>
      </c>
      <c r="BU374" s="112">
        <f t="shared" si="471"/>
        <v>0</v>
      </c>
      <c r="BV374" s="112">
        <f t="shared" si="471"/>
        <v>0</v>
      </c>
      <c r="BW374" s="112">
        <f t="shared" si="471"/>
        <v>55792</v>
      </c>
      <c r="BX374" s="112"/>
      <c r="BY374" s="112">
        <f t="shared" si="471"/>
        <v>55792</v>
      </c>
    </row>
    <row r="375" spans="1:77" ht="99">
      <c r="A375" s="129"/>
      <c r="B375" s="105" t="s">
        <v>228</v>
      </c>
      <c r="C375" s="106" t="s">
        <v>40</v>
      </c>
      <c r="D375" s="106" t="s">
        <v>51</v>
      </c>
      <c r="E375" s="143" t="s">
        <v>168</v>
      </c>
      <c r="F375" s="106" t="s">
        <v>50</v>
      </c>
      <c r="G375" s="112">
        <f>H375</f>
        <v>120000</v>
      </c>
      <c r="H375" s="112">
        <v>120000</v>
      </c>
      <c r="I375" s="112"/>
      <c r="J375" s="112">
        <f>K375-G375</f>
        <v>0</v>
      </c>
      <c r="K375" s="112">
        <v>120000</v>
      </c>
      <c r="L375" s="112"/>
      <c r="M375" s="112"/>
      <c r="N375" s="112"/>
      <c r="O375" s="109"/>
      <c r="P375" s="112"/>
      <c r="Q375" s="112">
        <f>P375+N375</f>
        <v>0</v>
      </c>
      <c r="R375" s="112">
        <f>O375</f>
        <v>0</v>
      </c>
      <c r="S375" s="112">
        <f>T375-Q375</f>
        <v>55792</v>
      </c>
      <c r="T375" s="112">
        <v>55792</v>
      </c>
      <c r="U375" s="112"/>
      <c r="V375" s="112">
        <v>55792</v>
      </c>
      <c r="W375" s="112"/>
      <c r="X375" s="112"/>
      <c r="Y375" s="112">
        <f>W375+T375</f>
        <v>55792</v>
      </c>
      <c r="Z375" s="112">
        <f>X375+V375</f>
        <v>55792</v>
      </c>
      <c r="AA375" s="112"/>
      <c r="AB375" s="112"/>
      <c r="AC375" s="112">
        <f>AA375+Y375</f>
        <v>55792</v>
      </c>
      <c r="AD375" s="112">
        <f>AB375+Z375</f>
        <v>55792</v>
      </c>
      <c r="AE375" s="112"/>
      <c r="AF375" s="112"/>
      <c r="AG375" s="112"/>
      <c r="AH375" s="112">
        <f>AE375+AC375</f>
        <v>55792</v>
      </c>
      <c r="AI375" s="112"/>
      <c r="AJ375" s="112">
        <f>AG375+AD375</f>
        <v>55792</v>
      </c>
      <c r="AK375" s="113"/>
      <c r="AL375" s="113"/>
      <c r="AM375" s="112">
        <f>AK375+AH375</f>
        <v>55792</v>
      </c>
      <c r="AN375" s="112">
        <f>AI375</f>
        <v>0</v>
      </c>
      <c r="AO375" s="112">
        <f>AJ375</f>
        <v>55792</v>
      </c>
      <c r="AP375" s="112">
        <f>AR375-AO375</f>
        <v>0</v>
      </c>
      <c r="AQ375" s="112"/>
      <c r="AR375" s="112">
        <v>55792</v>
      </c>
      <c r="AS375" s="112"/>
      <c r="AT375" s="112">
        <v>55792</v>
      </c>
      <c r="AU375" s="96"/>
      <c r="AV375" s="96"/>
      <c r="AW375" s="96"/>
      <c r="AX375" s="112">
        <v>55792</v>
      </c>
      <c r="AY375" s="112">
        <v>55792</v>
      </c>
      <c r="AZ375" s="97"/>
      <c r="BA375" s="97"/>
      <c r="BB375" s="112">
        <v>55792</v>
      </c>
      <c r="BC375" s="112">
        <v>55792</v>
      </c>
      <c r="BD375" s="114"/>
      <c r="BE375" s="115"/>
      <c r="BF375" s="112">
        <f>BD375+BB375</f>
        <v>55792</v>
      </c>
      <c r="BG375" s="112">
        <f>BE375+BC375</f>
        <v>55792</v>
      </c>
      <c r="BH375" s="114"/>
      <c r="BI375" s="115"/>
      <c r="BJ375" s="112">
        <f>BH375+BF375</f>
        <v>55792</v>
      </c>
      <c r="BK375" s="112">
        <f>BI375+BG375</f>
        <v>55792</v>
      </c>
      <c r="BL375" s="114"/>
      <c r="BM375" s="115"/>
      <c r="BN375" s="112">
        <f>BL375+BJ375</f>
        <v>55792</v>
      </c>
      <c r="BO375" s="112">
        <f>BM375+BK375</f>
        <v>55792</v>
      </c>
      <c r="BP375" s="116"/>
      <c r="BQ375" s="116"/>
      <c r="BR375" s="108">
        <f>BN375+BP375</f>
        <v>55792</v>
      </c>
      <c r="BS375" s="108"/>
      <c r="BT375" s="108">
        <f>BO375+BQ375</f>
        <v>55792</v>
      </c>
      <c r="BU375" s="116"/>
      <c r="BV375" s="116"/>
      <c r="BW375" s="108">
        <f>BR375+BU375</f>
        <v>55792</v>
      </c>
      <c r="BX375" s="108"/>
      <c r="BY375" s="108">
        <f>BT375+BV375</f>
        <v>55792</v>
      </c>
    </row>
    <row r="376" spans="1:77" ht="99">
      <c r="A376" s="104"/>
      <c r="B376" s="105" t="s">
        <v>68</v>
      </c>
      <c r="C376" s="106" t="s">
        <v>40</v>
      </c>
      <c r="D376" s="106" t="s">
        <v>51</v>
      </c>
      <c r="E376" s="111" t="s">
        <v>155</v>
      </c>
      <c r="F376" s="106"/>
      <c r="G376" s="108">
        <f aca="true" t="shared" si="472" ref="G376:AT376">G377</f>
        <v>11278</v>
      </c>
      <c r="H376" s="108">
        <f t="shared" si="472"/>
        <v>11278</v>
      </c>
      <c r="I376" s="108">
        <f t="shared" si="472"/>
        <v>0</v>
      </c>
      <c r="J376" s="108">
        <f t="shared" si="472"/>
        <v>1062</v>
      </c>
      <c r="K376" s="108">
        <f t="shared" si="472"/>
        <v>12340</v>
      </c>
      <c r="L376" s="108">
        <f t="shared" si="472"/>
        <v>0</v>
      </c>
      <c r="M376" s="108"/>
      <c r="N376" s="108">
        <f t="shared" si="472"/>
        <v>13287</v>
      </c>
      <c r="O376" s="108">
        <f t="shared" si="472"/>
        <v>-646</v>
      </c>
      <c r="P376" s="108">
        <f t="shared" si="472"/>
        <v>-692</v>
      </c>
      <c r="Q376" s="108">
        <f t="shared" si="472"/>
        <v>12595</v>
      </c>
      <c r="R376" s="108">
        <f t="shared" si="472"/>
        <v>0</v>
      </c>
      <c r="S376" s="108">
        <f t="shared" si="472"/>
        <v>-4623</v>
      </c>
      <c r="T376" s="108">
        <f t="shared" si="472"/>
        <v>7972</v>
      </c>
      <c r="U376" s="108">
        <f t="shared" si="472"/>
        <v>0</v>
      </c>
      <c r="V376" s="108">
        <f t="shared" si="472"/>
        <v>7972</v>
      </c>
      <c r="W376" s="108">
        <f t="shared" si="472"/>
        <v>0</v>
      </c>
      <c r="X376" s="108">
        <f t="shared" si="472"/>
        <v>0</v>
      </c>
      <c r="Y376" s="108">
        <f t="shared" si="472"/>
        <v>7972</v>
      </c>
      <c r="Z376" s="108">
        <f t="shared" si="472"/>
        <v>7972</v>
      </c>
      <c r="AA376" s="108">
        <f t="shared" si="472"/>
        <v>-2622</v>
      </c>
      <c r="AB376" s="108">
        <f t="shared" si="472"/>
        <v>-2622</v>
      </c>
      <c r="AC376" s="108">
        <f t="shared" si="472"/>
        <v>5350</v>
      </c>
      <c r="AD376" s="108">
        <f t="shared" si="472"/>
        <v>5350</v>
      </c>
      <c r="AE376" s="108">
        <f t="shared" si="472"/>
        <v>0</v>
      </c>
      <c r="AF376" s="108"/>
      <c r="AG376" s="108">
        <f t="shared" si="472"/>
        <v>0</v>
      </c>
      <c r="AH376" s="108">
        <f t="shared" si="472"/>
        <v>5350</v>
      </c>
      <c r="AI376" s="108"/>
      <c r="AJ376" s="108">
        <f t="shared" si="472"/>
        <v>5350</v>
      </c>
      <c r="AK376" s="108">
        <f t="shared" si="472"/>
        <v>0</v>
      </c>
      <c r="AL376" s="108">
        <f t="shared" si="472"/>
        <v>0</v>
      </c>
      <c r="AM376" s="108">
        <f t="shared" si="472"/>
        <v>5350</v>
      </c>
      <c r="AN376" s="108">
        <f t="shared" si="472"/>
        <v>0</v>
      </c>
      <c r="AO376" s="108">
        <f t="shared" si="472"/>
        <v>5350</v>
      </c>
      <c r="AP376" s="108">
        <f t="shared" si="472"/>
        <v>1120</v>
      </c>
      <c r="AQ376" s="108">
        <f t="shared" si="472"/>
        <v>0</v>
      </c>
      <c r="AR376" s="108">
        <f t="shared" si="472"/>
        <v>6470</v>
      </c>
      <c r="AS376" s="108">
        <f t="shared" si="472"/>
        <v>0</v>
      </c>
      <c r="AT376" s="108">
        <f t="shared" si="472"/>
        <v>6470</v>
      </c>
      <c r="AU376" s="96"/>
      <c r="AV376" s="96"/>
      <c r="AW376" s="96"/>
      <c r="AX376" s="108">
        <f>AX377</f>
        <v>6470</v>
      </c>
      <c r="AY376" s="108">
        <f>AY377</f>
        <v>6470</v>
      </c>
      <c r="AZ376" s="97"/>
      <c r="BA376" s="97"/>
      <c r="BB376" s="108">
        <f aca="true" t="shared" si="473" ref="BB376:BY376">BB377</f>
        <v>6470</v>
      </c>
      <c r="BC376" s="108">
        <f t="shared" si="473"/>
        <v>6470</v>
      </c>
      <c r="BD376" s="108">
        <f t="shared" si="473"/>
        <v>0</v>
      </c>
      <c r="BE376" s="108">
        <f t="shared" si="473"/>
        <v>0</v>
      </c>
      <c r="BF376" s="108">
        <f t="shared" si="473"/>
        <v>6470</v>
      </c>
      <c r="BG376" s="108">
        <f t="shared" si="473"/>
        <v>6470</v>
      </c>
      <c r="BH376" s="108">
        <f t="shared" si="473"/>
        <v>0</v>
      </c>
      <c r="BI376" s="108">
        <f t="shared" si="473"/>
        <v>0</v>
      </c>
      <c r="BJ376" s="108">
        <f t="shared" si="473"/>
        <v>6470</v>
      </c>
      <c r="BK376" s="108">
        <f t="shared" si="473"/>
        <v>6470</v>
      </c>
      <c r="BL376" s="108">
        <f t="shared" si="473"/>
        <v>0</v>
      </c>
      <c r="BM376" s="108">
        <f t="shared" si="473"/>
        <v>0</v>
      </c>
      <c r="BN376" s="108">
        <f t="shared" si="473"/>
        <v>6470</v>
      </c>
      <c r="BO376" s="108">
        <f t="shared" si="473"/>
        <v>6470</v>
      </c>
      <c r="BP376" s="108">
        <f t="shared" si="473"/>
        <v>0</v>
      </c>
      <c r="BQ376" s="108">
        <f t="shared" si="473"/>
        <v>0</v>
      </c>
      <c r="BR376" s="108">
        <f t="shared" si="473"/>
        <v>6470</v>
      </c>
      <c r="BS376" s="108"/>
      <c r="BT376" s="108">
        <f t="shared" si="473"/>
        <v>6470</v>
      </c>
      <c r="BU376" s="108">
        <f t="shared" si="473"/>
        <v>0</v>
      </c>
      <c r="BV376" s="108">
        <f t="shared" si="473"/>
        <v>0</v>
      </c>
      <c r="BW376" s="108">
        <f t="shared" si="473"/>
        <v>6470</v>
      </c>
      <c r="BX376" s="108"/>
      <c r="BY376" s="108">
        <f t="shared" si="473"/>
        <v>6470</v>
      </c>
    </row>
    <row r="377" spans="1:77" ht="33">
      <c r="A377" s="104"/>
      <c r="B377" s="105" t="s">
        <v>35</v>
      </c>
      <c r="C377" s="106" t="s">
        <v>40</v>
      </c>
      <c r="D377" s="106" t="s">
        <v>51</v>
      </c>
      <c r="E377" s="111" t="s">
        <v>155</v>
      </c>
      <c r="F377" s="106" t="s">
        <v>36</v>
      </c>
      <c r="G377" s="108">
        <f>H377+I377</f>
        <v>11278</v>
      </c>
      <c r="H377" s="108">
        <v>11278</v>
      </c>
      <c r="I377" s="108"/>
      <c r="J377" s="112">
        <f>K377-G377</f>
        <v>1062</v>
      </c>
      <c r="K377" s="112">
        <v>12340</v>
      </c>
      <c r="L377" s="112"/>
      <c r="M377" s="112"/>
      <c r="N377" s="108">
        <v>13287</v>
      </c>
      <c r="O377" s="112">
        <v>-646</v>
      </c>
      <c r="P377" s="112">
        <v>-692</v>
      </c>
      <c r="Q377" s="112">
        <f>P377+N377</f>
        <v>12595</v>
      </c>
      <c r="R377" s="112"/>
      <c r="S377" s="112">
        <f>T377-Q377</f>
        <v>-4623</v>
      </c>
      <c r="T377" s="112">
        <v>7972</v>
      </c>
      <c r="U377" s="112"/>
      <c r="V377" s="112">
        <v>7972</v>
      </c>
      <c r="W377" s="112"/>
      <c r="X377" s="112"/>
      <c r="Y377" s="112">
        <f>W377+T377</f>
        <v>7972</v>
      </c>
      <c r="Z377" s="112">
        <f>X377+V377</f>
        <v>7972</v>
      </c>
      <c r="AA377" s="112">
        <v>-2622</v>
      </c>
      <c r="AB377" s="112">
        <v>-2622</v>
      </c>
      <c r="AC377" s="112">
        <f>AA377+Y377</f>
        <v>5350</v>
      </c>
      <c r="AD377" s="112">
        <f>AB377+Z377</f>
        <v>5350</v>
      </c>
      <c r="AE377" s="112"/>
      <c r="AF377" s="112"/>
      <c r="AG377" s="112"/>
      <c r="AH377" s="112">
        <f>AE377+AC377</f>
        <v>5350</v>
      </c>
      <c r="AI377" s="112"/>
      <c r="AJ377" s="112">
        <f>AG377+AD377</f>
        <v>5350</v>
      </c>
      <c r="AK377" s="113"/>
      <c r="AL377" s="113"/>
      <c r="AM377" s="112">
        <f>AK377+AH377</f>
        <v>5350</v>
      </c>
      <c r="AN377" s="112">
        <f>AI377</f>
        <v>0</v>
      </c>
      <c r="AO377" s="112">
        <f>AJ377</f>
        <v>5350</v>
      </c>
      <c r="AP377" s="112">
        <f>AR377-AO377</f>
        <v>1120</v>
      </c>
      <c r="AQ377" s="112"/>
      <c r="AR377" s="112">
        <v>6470</v>
      </c>
      <c r="AS377" s="112"/>
      <c r="AT377" s="112">
        <v>6470</v>
      </c>
      <c r="AU377" s="96"/>
      <c r="AV377" s="96"/>
      <c r="AW377" s="96"/>
      <c r="AX377" s="112">
        <v>6470</v>
      </c>
      <c r="AY377" s="112">
        <v>6470</v>
      </c>
      <c r="AZ377" s="97"/>
      <c r="BA377" s="97"/>
      <c r="BB377" s="112">
        <v>6470</v>
      </c>
      <c r="BC377" s="112">
        <v>6470</v>
      </c>
      <c r="BD377" s="114"/>
      <c r="BE377" s="115"/>
      <c r="BF377" s="112">
        <f>BD377+BB377</f>
        <v>6470</v>
      </c>
      <c r="BG377" s="112">
        <f>BE377+BC377</f>
        <v>6470</v>
      </c>
      <c r="BH377" s="114"/>
      <c r="BI377" s="115"/>
      <c r="BJ377" s="112">
        <f>BH377+BF377</f>
        <v>6470</v>
      </c>
      <c r="BK377" s="112">
        <f>BI377+BG377</f>
        <v>6470</v>
      </c>
      <c r="BL377" s="114"/>
      <c r="BM377" s="115"/>
      <c r="BN377" s="112">
        <f>BL377+BJ377</f>
        <v>6470</v>
      </c>
      <c r="BO377" s="112">
        <f>BM377+BK377</f>
        <v>6470</v>
      </c>
      <c r="BP377" s="116"/>
      <c r="BQ377" s="116"/>
      <c r="BR377" s="108">
        <f>BN377+BP377</f>
        <v>6470</v>
      </c>
      <c r="BS377" s="108"/>
      <c r="BT377" s="108">
        <f>BO377+BQ377</f>
        <v>6470</v>
      </c>
      <c r="BU377" s="116"/>
      <c r="BV377" s="116"/>
      <c r="BW377" s="108">
        <f>BR377+BU377</f>
        <v>6470</v>
      </c>
      <c r="BX377" s="108"/>
      <c r="BY377" s="108">
        <f>BT377+BV377</f>
        <v>6470</v>
      </c>
    </row>
    <row r="378" spans="1:77" ht="33">
      <c r="A378" s="104"/>
      <c r="B378" s="105" t="s">
        <v>79</v>
      </c>
      <c r="C378" s="106" t="s">
        <v>40</v>
      </c>
      <c r="D378" s="106" t="s">
        <v>51</v>
      </c>
      <c r="E378" s="136" t="s">
        <v>117</v>
      </c>
      <c r="F378" s="106"/>
      <c r="G378" s="108"/>
      <c r="H378" s="108"/>
      <c r="I378" s="108"/>
      <c r="J378" s="112">
        <f>J379</f>
        <v>6512</v>
      </c>
      <c r="K378" s="112">
        <f>K379</f>
        <v>6512</v>
      </c>
      <c r="L378" s="112">
        <f>L379</f>
        <v>0</v>
      </c>
      <c r="M378" s="112"/>
      <c r="N378" s="112">
        <f>N379</f>
        <v>7146</v>
      </c>
      <c r="O378" s="112">
        <f>O379+O380</f>
        <v>220414</v>
      </c>
      <c r="P378" s="112">
        <f>P379+P380</f>
        <v>240113</v>
      </c>
      <c r="Q378" s="112">
        <f>Q379+Q380</f>
        <v>247259</v>
      </c>
      <c r="R378" s="112">
        <f>R379+R380</f>
        <v>0</v>
      </c>
      <c r="S378" s="112">
        <f aca="true" t="shared" si="474" ref="S378:Z378">S379+S380+S382</f>
        <v>-210865</v>
      </c>
      <c r="T378" s="112">
        <f t="shared" si="474"/>
        <v>36394</v>
      </c>
      <c r="U378" s="112">
        <f t="shared" si="474"/>
        <v>0</v>
      </c>
      <c r="V378" s="112">
        <f t="shared" si="474"/>
        <v>0</v>
      </c>
      <c r="W378" s="112">
        <f t="shared" si="474"/>
        <v>0</v>
      </c>
      <c r="X378" s="112">
        <f t="shared" si="474"/>
        <v>0</v>
      </c>
      <c r="Y378" s="112">
        <f t="shared" si="474"/>
        <v>36394</v>
      </c>
      <c r="Z378" s="112">
        <f t="shared" si="474"/>
        <v>0</v>
      </c>
      <c r="AA378" s="112">
        <f aca="true" t="shared" si="475" ref="AA378:AJ378">AA379+AA380+AA382</f>
        <v>0</v>
      </c>
      <c r="AB378" s="112">
        <f t="shared" si="475"/>
        <v>0</v>
      </c>
      <c r="AC378" s="112">
        <f t="shared" si="475"/>
        <v>36394</v>
      </c>
      <c r="AD378" s="112">
        <f t="shared" si="475"/>
        <v>0</v>
      </c>
      <c r="AE378" s="112">
        <f t="shared" si="475"/>
        <v>0</v>
      </c>
      <c r="AF378" s="112"/>
      <c r="AG378" s="112">
        <f t="shared" si="475"/>
        <v>0</v>
      </c>
      <c r="AH378" s="112">
        <f t="shared" si="475"/>
        <v>36394</v>
      </c>
      <c r="AI378" s="112"/>
      <c r="AJ378" s="112">
        <f t="shared" si="475"/>
        <v>0</v>
      </c>
      <c r="AK378" s="112">
        <f>AK379+AK380+AK382</f>
        <v>0</v>
      </c>
      <c r="AL378" s="112">
        <f>AL379+AL380+AL382</f>
        <v>0</v>
      </c>
      <c r="AM378" s="112">
        <f>AM379+AM380+AM382</f>
        <v>36394</v>
      </c>
      <c r="AN378" s="112">
        <f>AN379+AN380+AN382</f>
        <v>0</v>
      </c>
      <c r="AO378" s="112">
        <f>AO379+AO380+AO382</f>
        <v>0</v>
      </c>
      <c r="AP378" s="112">
        <f>AP384</f>
        <v>10423</v>
      </c>
      <c r="AQ378" s="112">
        <f>AQ384</f>
        <v>0</v>
      </c>
      <c r="AR378" s="112">
        <f>AR384</f>
        <v>10423</v>
      </c>
      <c r="AS378" s="112">
        <f>AS384</f>
        <v>0</v>
      </c>
      <c r="AT378" s="112">
        <f>AT384</f>
        <v>10423</v>
      </c>
      <c r="AU378" s="96"/>
      <c r="AV378" s="96"/>
      <c r="AW378" s="96"/>
      <c r="AX378" s="112">
        <f>AX384</f>
        <v>10423</v>
      </c>
      <c r="AY378" s="112">
        <f>AY384</f>
        <v>10423</v>
      </c>
      <c r="AZ378" s="97"/>
      <c r="BA378" s="97"/>
      <c r="BB378" s="112">
        <f aca="true" t="shared" si="476" ref="BB378:BG378">BB384</f>
        <v>10423</v>
      </c>
      <c r="BC378" s="112">
        <f t="shared" si="476"/>
        <v>10423</v>
      </c>
      <c r="BD378" s="112">
        <f t="shared" si="476"/>
        <v>0</v>
      </c>
      <c r="BE378" s="112">
        <f t="shared" si="476"/>
        <v>0</v>
      </c>
      <c r="BF378" s="112">
        <f t="shared" si="476"/>
        <v>10423</v>
      </c>
      <c r="BG378" s="112">
        <f t="shared" si="476"/>
        <v>10423</v>
      </c>
      <c r="BH378" s="112">
        <f aca="true" t="shared" si="477" ref="BH378:BO378">BH384</f>
        <v>0</v>
      </c>
      <c r="BI378" s="112">
        <f t="shared" si="477"/>
        <v>0</v>
      </c>
      <c r="BJ378" s="112">
        <f t="shared" si="477"/>
        <v>10423</v>
      </c>
      <c r="BK378" s="112">
        <f t="shared" si="477"/>
        <v>10423</v>
      </c>
      <c r="BL378" s="112">
        <f t="shared" si="477"/>
        <v>0</v>
      </c>
      <c r="BM378" s="112">
        <f t="shared" si="477"/>
        <v>0</v>
      </c>
      <c r="BN378" s="112">
        <f t="shared" si="477"/>
        <v>10423</v>
      </c>
      <c r="BO378" s="112">
        <f t="shared" si="477"/>
        <v>10423</v>
      </c>
      <c r="BP378" s="112">
        <f>BP384</f>
        <v>0</v>
      </c>
      <c r="BQ378" s="112">
        <f>BQ384</f>
        <v>0</v>
      </c>
      <c r="BR378" s="112">
        <f>BR384</f>
        <v>10423</v>
      </c>
      <c r="BS378" s="112"/>
      <c r="BT378" s="112">
        <f>BT384</f>
        <v>10423</v>
      </c>
      <c r="BU378" s="112">
        <f>BU384</f>
        <v>0</v>
      </c>
      <c r="BV378" s="112">
        <f>BV384</f>
        <v>0</v>
      </c>
      <c r="BW378" s="112">
        <f>BW384</f>
        <v>10423</v>
      </c>
      <c r="BX378" s="112"/>
      <c r="BY378" s="112">
        <f>BY384</f>
        <v>10423</v>
      </c>
    </row>
    <row r="379" spans="1:77" ht="66" hidden="1">
      <c r="A379" s="104"/>
      <c r="B379" s="105" t="s">
        <v>38</v>
      </c>
      <c r="C379" s="106" t="s">
        <v>40</v>
      </c>
      <c r="D379" s="106" t="s">
        <v>51</v>
      </c>
      <c r="E379" s="136" t="s">
        <v>117</v>
      </c>
      <c r="F379" s="106" t="s">
        <v>39</v>
      </c>
      <c r="G379" s="108"/>
      <c r="H379" s="108"/>
      <c r="I379" s="108"/>
      <c r="J379" s="112">
        <f>K379-G379</f>
        <v>6512</v>
      </c>
      <c r="K379" s="112">
        <v>6512</v>
      </c>
      <c r="L379" s="112"/>
      <c r="M379" s="112"/>
      <c r="N379" s="108">
        <v>7146</v>
      </c>
      <c r="O379" s="112">
        <f>220414-2551</f>
        <v>217863</v>
      </c>
      <c r="P379" s="112">
        <f>240113-2732</f>
        <v>237381</v>
      </c>
      <c r="Q379" s="112">
        <f>P379+N379</f>
        <v>244527</v>
      </c>
      <c r="R379" s="112"/>
      <c r="S379" s="112">
        <f>T379-Q379</f>
        <v>-244527</v>
      </c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  <c r="AS379" s="112"/>
      <c r="AT379" s="112"/>
      <c r="AU379" s="96"/>
      <c r="AV379" s="96"/>
      <c r="AW379" s="96"/>
      <c r="AX379" s="112"/>
      <c r="AY379" s="112"/>
      <c r="AZ379" s="97"/>
      <c r="BA379" s="97"/>
      <c r="BB379" s="112"/>
      <c r="BC379" s="112"/>
      <c r="BD379" s="114"/>
      <c r="BE379" s="115"/>
      <c r="BF379" s="125"/>
      <c r="BG379" s="125"/>
      <c r="BH379" s="114"/>
      <c r="BI379" s="115"/>
      <c r="BJ379" s="125"/>
      <c r="BK379" s="125"/>
      <c r="BL379" s="114"/>
      <c r="BM379" s="115"/>
      <c r="BN379" s="125"/>
      <c r="BO379" s="125"/>
      <c r="BP379" s="125"/>
      <c r="BQ379" s="125"/>
      <c r="BR379" s="125"/>
      <c r="BS379" s="125"/>
      <c r="BT379" s="125"/>
      <c r="BU379" s="125"/>
      <c r="BV379" s="125"/>
      <c r="BW379" s="125"/>
      <c r="BX379" s="125"/>
      <c r="BY379" s="125"/>
    </row>
    <row r="380" spans="1:77" ht="82.5" hidden="1">
      <c r="A380" s="129"/>
      <c r="B380" s="105" t="s">
        <v>210</v>
      </c>
      <c r="C380" s="106" t="s">
        <v>40</v>
      </c>
      <c r="D380" s="106" t="s">
        <v>51</v>
      </c>
      <c r="E380" s="136" t="s">
        <v>233</v>
      </c>
      <c r="F380" s="106"/>
      <c r="G380" s="167"/>
      <c r="H380" s="167"/>
      <c r="I380" s="167"/>
      <c r="J380" s="126"/>
      <c r="K380" s="126"/>
      <c r="L380" s="126"/>
      <c r="M380" s="126"/>
      <c r="N380" s="167"/>
      <c r="O380" s="112">
        <f>O381</f>
        <v>2551</v>
      </c>
      <c r="P380" s="112">
        <f>P381</f>
        <v>2732</v>
      </c>
      <c r="Q380" s="112">
        <f>P380+N380</f>
        <v>2732</v>
      </c>
      <c r="R380" s="109">
        <f aca="true" t="shared" si="478" ref="R380:AT380">R381</f>
        <v>0</v>
      </c>
      <c r="S380" s="112">
        <f t="shared" si="478"/>
        <v>-2732</v>
      </c>
      <c r="T380" s="109">
        <f t="shared" si="478"/>
        <v>0</v>
      </c>
      <c r="U380" s="109">
        <f t="shared" si="478"/>
        <v>0</v>
      </c>
      <c r="V380" s="109">
        <f t="shared" si="478"/>
        <v>0</v>
      </c>
      <c r="W380" s="109">
        <f t="shared" si="478"/>
        <v>0</v>
      </c>
      <c r="X380" s="109">
        <f t="shared" si="478"/>
        <v>0</v>
      </c>
      <c r="Y380" s="109">
        <f t="shared" si="478"/>
        <v>0</v>
      </c>
      <c r="Z380" s="109">
        <f t="shared" si="478"/>
        <v>0</v>
      </c>
      <c r="AA380" s="109">
        <f t="shared" si="478"/>
        <v>0</v>
      </c>
      <c r="AB380" s="109">
        <f t="shared" si="478"/>
        <v>0</v>
      </c>
      <c r="AC380" s="109">
        <f t="shared" si="478"/>
        <v>0</v>
      </c>
      <c r="AD380" s="109">
        <f t="shared" si="478"/>
        <v>0</v>
      </c>
      <c r="AE380" s="109">
        <f t="shared" si="478"/>
        <v>0</v>
      </c>
      <c r="AF380" s="109"/>
      <c r="AG380" s="109">
        <f t="shared" si="478"/>
        <v>0</v>
      </c>
      <c r="AH380" s="109">
        <f t="shared" si="478"/>
        <v>0</v>
      </c>
      <c r="AI380" s="109"/>
      <c r="AJ380" s="109">
        <f t="shared" si="478"/>
        <v>0</v>
      </c>
      <c r="AK380" s="109">
        <f t="shared" si="478"/>
        <v>0</v>
      </c>
      <c r="AL380" s="109">
        <f t="shared" si="478"/>
        <v>0</v>
      </c>
      <c r="AM380" s="109">
        <f t="shared" si="478"/>
        <v>0</v>
      </c>
      <c r="AN380" s="109">
        <f t="shared" si="478"/>
        <v>0</v>
      </c>
      <c r="AO380" s="109">
        <f t="shared" si="478"/>
        <v>0</v>
      </c>
      <c r="AP380" s="109">
        <f t="shared" si="478"/>
        <v>0</v>
      </c>
      <c r="AQ380" s="109">
        <f t="shared" si="478"/>
        <v>0</v>
      </c>
      <c r="AR380" s="109">
        <f t="shared" si="478"/>
        <v>0</v>
      </c>
      <c r="AS380" s="109">
        <f t="shared" si="478"/>
        <v>0</v>
      </c>
      <c r="AT380" s="109">
        <f t="shared" si="478"/>
        <v>0</v>
      </c>
      <c r="AU380" s="96"/>
      <c r="AV380" s="96"/>
      <c r="AW380" s="96"/>
      <c r="AX380" s="109">
        <f>AX381</f>
        <v>0</v>
      </c>
      <c r="AY380" s="109">
        <f>AY381</f>
        <v>0</v>
      </c>
      <c r="AZ380" s="97"/>
      <c r="BA380" s="97"/>
      <c r="BB380" s="109">
        <f>BB381</f>
        <v>0</v>
      </c>
      <c r="BC380" s="109">
        <f>BC381</f>
        <v>0</v>
      </c>
      <c r="BD380" s="114"/>
      <c r="BE380" s="115"/>
      <c r="BF380" s="125"/>
      <c r="BG380" s="125"/>
      <c r="BH380" s="114"/>
      <c r="BI380" s="115"/>
      <c r="BJ380" s="125"/>
      <c r="BK380" s="125"/>
      <c r="BL380" s="114"/>
      <c r="BM380" s="115"/>
      <c r="BN380" s="125"/>
      <c r="BO380" s="125"/>
      <c r="BP380" s="125"/>
      <c r="BQ380" s="125"/>
      <c r="BR380" s="125"/>
      <c r="BS380" s="125"/>
      <c r="BT380" s="125"/>
      <c r="BU380" s="125"/>
      <c r="BV380" s="125"/>
      <c r="BW380" s="125"/>
      <c r="BX380" s="125"/>
      <c r="BY380" s="125"/>
    </row>
    <row r="381" spans="1:77" ht="99" hidden="1">
      <c r="A381" s="129"/>
      <c r="B381" s="105" t="s">
        <v>228</v>
      </c>
      <c r="C381" s="106" t="s">
        <v>40</v>
      </c>
      <c r="D381" s="106" t="s">
        <v>51</v>
      </c>
      <c r="E381" s="136" t="s">
        <v>233</v>
      </c>
      <c r="F381" s="106" t="s">
        <v>50</v>
      </c>
      <c r="G381" s="167"/>
      <c r="H381" s="167"/>
      <c r="I381" s="167"/>
      <c r="J381" s="126"/>
      <c r="K381" s="126"/>
      <c r="L381" s="126"/>
      <c r="M381" s="126"/>
      <c r="N381" s="167"/>
      <c r="O381" s="112">
        <v>2551</v>
      </c>
      <c r="P381" s="112">
        <v>2732</v>
      </c>
      <c r="Q381" s="112">
        <f>P381+N381</f>
        <v>2732</v>
      </c>
      <c r="R381" s="127"/>
      <c r="S381" s="112">
        <f>T381-Q381</f>
        <v>-2732</v>
      </c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96"/>
      <c r="AV381" s="96"/>
      <c r="AW381" s="96"/>
      <c r="AX381" s="109"/>
      <c r="AY381" s="109"/>
      <c r="AZ381" s="97"/>
      <c r="BA381" s="97"/>
      <c r="BB381" s="109"/>
      <c r="BC381" s="109"/>
      <c r="BD381" s="114"/>
      <c r="BE381" s="115"/>
      <c r="BF381" s="125"/>
      <c r="BG381" s="125"/>
      <c r="BH381" s="114"/>
      <c r="BI381" s="115"/>
      <c r="BJ381" s="125"/>
      <c r="BK381" s="125"/>
      <c r="BL381" s="114"/>
      <c r="BM381" s="11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  <c r="BY381" s="125"/>
    </row>
    <row r="382" spans="1:77" ht="66" hidden="1">
      <c r="A382" s="129"/>
      <c r="B382" s="141" t="s">
        <v>307</v>
      </c>
      <c r="C382" s="106" t="s">
        <v>40</v>
      </c>
      <c r="D382" s="106" t="s">
        <v>51</v>
      </c>
      <c r="E382" s="136" t="s">
        <v>274</v>
      </c>
      <c r="F382" s="106"/>
      <c r="G382" s="167"/>
      <c r="H382" s="167"/>
      <c r="I382" s="167"/>
      <c r="J382" s="126"/>
      <c r="K382" s="126"/>
      <c r="L382" s="126"/>
      <c r="M382" s="126"/>
      <c r="N382" s="167"/>
      <c r="O382" s="112"/>
      <c r="P382" s="112"/>
      <c r="Q382" s="112"/>
      <c r="R382" s="127"/>
      <c r="S382" s="112">
        <f aca="true" t="shared" si="479" ref="S382:AT382">S383</f>
        <v>36394</v>
      </c>
      <c r="T382" s="112">
        <f t="shared" si="479"/>
        <v>36394</v>
      </c>
      <c r="U382" s="112">
        <f t="shared" si="479"/>
        <v>0</v>
      </c>
      <c r="V382" s="112">
        <f t="shared" si="479"/>
        <v>0</v>
      </c>
      <c r="W382" s="112">
        <f t="shared" si="479"/>
        <v>0</v>
      </c>
      <c r="X382" s="112">
        <f t="shared" si="479"/>
        <v>0</v>
      </c>
      <c r="Y382" s="112">
        <f t="shared" si="479"/>
        <v>36394</v>
      </c>
      <c r="Z382" s="112">
        <f t="shared" si="479"/>
        <v>0</v>
      </c>
      <c r="AA382" s="112">
        <f t="shared" si="479"/>
        <v>0</v>
      </c>
      <c r="AB382" s="112">
        <f t="shared" si="479"/>
        <v>0</v>
      </c>
      <c r="AC382" s="112">
        <f t="shared" si="479"/>
        <v>36394</v>
      </c>
      <c r="AD382" s="112">
        <f t="shared" si="479"/>
        <v>0</v>
      </c>
      <c r="AE382" s="112">
        <f t="shared" si="479"/>
        <v>0</v>
      </c>
      <c r="AF382" s="112"/>
      <c r="AG382" s="112">
        <f t="shared" si="479"/>
        <v>0</v>
      </c>
      <c r="AH382" s="112">
        <f t="shared" si="479"/>
        <v>36394</v>
      </c>
      <c r="AI382" s="112"/>
      <c r="AJ382" s="112">
        <f t="shared" si="479"/>
        <v>0</v>
      </c>
      <c r="AK382" s="112">
        <f t="shared" si="479"/>
        <v>0</v>
      </c>
      <c r="AL382" s="112">
        <f t="shared" si="479"/>
        <v>0</v>
      </c>
      <c r="AM382" s="112">
        <f t="shared" si="479"/>
        <v>36394</v>
      </c>
      <c r="AN382" s="112">
        <f t="shared" si="479"/>
        <v>0</v>
      </c>
      <c r="AO382" s="112">
        <f t="shared" si="479"/>
        <v>0</v>
      </c>
      <c r="AP382" s="112">
        <f t="shared" si="479"/>
        <v>0</v>
      </c>
      <c r="AQ382" s="112">
        <f t="shared" si="479"/>
        <v>0</v>
      </c>
      <c r="AR382" s="112">
        <f t="shared" si="479"/>
        <v>0</v>
      </c>
      <c r="AS382" s="112">
        <f t="shared" si="479"/>
        <v>0</v>
      </c>
      <c r="AT382" s="112">
        <f t="shared" si="479"/>
        <v>0</v>
      </c>
      <c r="AU382" s="96"/>
      <c r="AV382" s="96"/>
      <c r="AW382" s="96"/>
      <c r="AX382" s="112">
        <f>AX383</f>
        <v>0</v>
      </c>
      <c r="AY382" s="112">
        <f>AY383</f>
        <v>0</v>
      </c>
      <c r="AZ382" s="97"/>
      <c r="BA382" s="97"/>
      <c r="BB382" s="112">
        <f>BB383</f>
        <v>0</v>
      </c>
      <c r="BC382" s="112">
        <f>BC383</f>
        <v>0</v>
      </c>
      <c r="BD382" s="114"/>
      <c r="BE382" s="115"/>
      <c r="BF382" s="125"/>
      <c r="BG382" s="125"/>
      <c r="BH382" s="114"/>
      <c r="BI382" s="115"/>
      <c r="BJ382" s="125"/>
      <c r="BK382" s="125"/>
      <c r="BL382" s="114"/>
      <c r="BM382" s="115"/>
      <c r="BN382" s="125"/>
      <c r="BO382" s="125"/>
      <c r="BP382" s="125"/>
      <c r="BQ382" s="125"/>
      <c r="BR382" s="125"/>
      <c r="BS382" s="125"/>
      <c r="BT382" s="125"/>
      <c r="BU382" s="125"/>
      <c r="BV382" s="125"/>
      <c r="BW382" s="125"/>
      <c r="BX382" s="125"/>
      <c r="BY382" s="125"/>
    </row>
    <row r="383" spans="1:77" ht="66" hidden="1">
      <c r="A383" s="129"/>
      <c r="B383" s="105" t="s">
        <v>38</v>
      </c>
      <c r="C383" s="106" t="s">
        <v>40</v>
      </c>
      <c r="D383" s="106" t="s">
        <v>51</v>
      </c>
      <c r="E383" s="136" t="s">
        <v>274</v>
      </c>
      <c r="F383" s="106" t="s">
        <v>39</v>
      </c>
      <c r="G383" s="167"/>
      <c r="H383" s="167"/>
      <c r="I383" s="167"/>
      <c r="J383" s="126"/>
      <c r="K383" s="126"/>
      <c r="L383" s="126"/>
      <c r="M383" s="126"/>
      <c r="N383" s="167"/>
      <c r="O383" s="112"/>
      <c r="P383" s="112"/>
      <c r="Q383" s="112"/>
      <c r="R383" s="127"/>
      <c r="S383" s="112">
        <f>T383-Q383</f>
        <v>36394</v>
      </c>
      <c r="T383" s="112">
        <v>36394</v>
      </c>
      <c r="U383" s="112"/>
      <c r="V383" s="112"/>
      <c r="W383" s="112"/>
      <c r="X383" s="112"/>
      <c r="Y383" s="112">
        <f>W383+T383</f>
        <v>36394</v>
      </c>
      <c r="Z383" s="112">
        <f>X383+V383</f>
        <v>0</v>
      </c>
      <c r="AA383" s="112"/>
      <c r="AB383" s="112"/>
      <c r="AC383" s="112">
        <f>AA383+Y383</f>
        <v>36394</v>
      </c>
      <c r="AD383" s="112">
        <f>AB383+Z383</f>
        <v>0</v>
      </c>
      <c r="AE383" s="112"/>
      <c r="AF383" s="112"/>
      <c r="AG383" s="112"/>
      <c r="AH383" s="112">
        <f>AE383+AC383</f>
        <v>36394</v>
      </c>
      <c r="AI383" s="112"/>
      <c r="AJ383" s="112">
        <f>AG383+AD383</f>
        <v>0</v>
      </c>
      <c r="AK383" s="113"/>
      <c r="AL383" s="113"/>
      <c r="AM383" s="112">
        <f>AK383+AH383</f>
        <v>36394</v>
      </c>
      <c r="AN383" s="112">
        <f>AI383</f>
        <v>0</v>
      </c>
      <c r="AO383" s="112">
        <f>AJ383</f>
        <v>0</v>
      </c>
      <c r="AP383" s="112">
        <f>AR383-AO383</f>
        <v>0</v>
      </c>
      <c r="AQ383" s="112"/>
      <c r="AR383" s="112"/>
      <c r="AS383" s="112"/>
      <c r="AT383" s="112"/>
      <c r="AU383" s="96"/>
      <c r="AV383" s="96"/>
      <c r="AW383" s="96"/>
      <c r="AX383" s="112"/>
      <c r="AY383" s="112"/>
      <c r="AZ383" s="97"/>
      <c r="BA383" s="97"/>
      <c r="BB383" s="112"/>
      <c r="BC383" s="112"/>
      <c r="BD383" s="114"/>
      <c r="BE383" s="115"/>
      <c r="BF383" s="125"/>
      <c r="BG383" s="125"/>
      <c r="BH383" s="114"/>
      <c r="BI383" s="115"/>
      <c r="BJ383" s="125"/>
      <c r="BK383" s="125"/>
      <c r="BL383" s="114"/>
      <c r="BM383" s="115"/>
      <c r="BN383" s="125"/>
      <c r="BO383" s="125"/>
      <c r="BP383" s="125"/>
      <c r="BQ383" s="125"/>
      <c r="BR383" s="125"/>
      <c r="BS383" s="125"/>
      <c r="BT383" s="125"/>
      <c r="BU383" s="125"/>
      <c r="BV383" s="125"/>
      <c r="BW383" s="125"/>
      <c r="BX383" s="125"/>
      <c r="BY383" s="125"/>
    </row>
    <row r="384" spans="1:77" ht="49.5">
      <c r="A384" s="129"/>
      <c r="B384" s="105" t="s">
        <v>372</v>
      </c>
      <c r="C384" s="106" t="s">
        <v>40</v>
      </c>
      <c r="D384" s="106" t="s">
        <v>51</v>
      </c>
      <c r="E384" s="136" t="s">
        <v>274</v>
      </c>
      <c r="F384" s="106"/>
      <c r="G384" s="167"/>
      <c r="H384" s="167"/>
      <c r="I384" s="167"/>
      <c r="J384" s="126"/>
      <c r="K384" s="126"/>
      <c r="L384" s="126"/>
      <c r="M384" s="126"/>
      <c r="N384" s="167"/>
      <c r="O384" s="112"/>
      <c r="P384" s="112"/>
      <c r="Q384" s="112"/>
      <c r="R384" s="127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3"/>
      <c r="AL384" s="113"/>
      <c r="AM384" s="112"/>
      <c r="AN384" s="112"/>
      <c r="AO384" s="112"/>
      <c r="AP384" s="112">
        <f>AP385</f>
        <v>10423</v>
      </c>
      <c r="AQ384" s="112">
        <f>AQ385</f>
        <v>0</v>
      </c>
      <c r="AR384" s="112">
        <f>AR385</f>
        <v>10423</v>
      </c>
      <c r="AS384" s="112">
        <f>AS385</f>
        <v>0</v>
      </c>
      <c r="AT384" s="112">
        <f>AT385</f>
        <v>10423</v>
      </c>
      <c r="AU384" s="96"/>
      <c r="AV384" s="96"/>
      <c r="AW384" s="96"/>
      <c r="AX384" s="112">
        <f>AX385</f>
        <v>10423</v>
      </c>
      <c r="AY384" s="112">
        <f>AY385</f>
        <v>10423</v>
      </c>
      <c r="AZ384" s="97"/>
      <c r="BA384" s="97"/>
      <c r="BB384" s="112">
        <f aca="true" t="shared" si="480" ref="BB384:BY384">BB385</f>
        <v>10423</v>
      </c>
      <c r="BC384" s="112">
        <f t="shared" si="480"/>
        <v>10423</v>
      </c>
      <c r="BD384" s="112">
        <f t="shared" si="480"/>
        <v>0</v>
      </c>
      <c r="BE384" s="112">
        <f t="shared" si="480"/>
        <v>0</v>
      </c>
      <c r="BF384" s="112">
        <f t="shared" si="480"/>
        <v>10423</v>
      </c>
      <c r="BG384" s="112">
        <f t="shared" si="480"/>
        <v>10423</v>
      </c>
      <c r="BH384" s="112">
        <f t="shared" si="480"/>
        <v>0</v>
      </c>
      <c r="BI384" s="112">
        <f t="shared" si="480"/>
        <v>0</v>
      </c>
      <c r="BJ384" s="112">
        <f t="shared" si="480"/>
        <v>10423</v>
      </c>
      <c r="BK384" s="112">
        <f t="shared" si="480"/>
        <v>10423</v>
      </c>
      <c r="BL384" s="112">
        <f t="shared" si="480"/>
        <v>0</v>
      </c>
      <c r="BM384" s="112">
        <f t="shared" si="480"/>
        <v>0</v>
      </c>
      <c r="BN384" s="112">
        <f t="shared" si="480"/>
        <v>10423</v>
      </c>
      <c r="BO384" s="112">
        <f t="shared" si="480"/>
        <v>10423</v>
      </c>
      <c r="BP384" s="112">
        <f t="shared" si="480"/>
        <v>0</v>
      </c>
      <c r="BQ384" s="112">
        <f t="shared" si="480"/>
        <v>0</v>
      </c>
      <c r="BR384" s="112">
        <f t="shared" si="480"/>
        <v>10423</v>
      </c>
      <c r="BS384" s="112"/>
      <c r="BT384" s="112">
        <f t="shared" si="480"/>
        <v>10423</v>
      </c>
      <c r="BU384" s="112">
        <f t="shared" si="480"/>
        <v>0</v>
      </c>
      <c r="BV384" s="112">
        <f t="shared" si="480"/>
        <v>0</v>
      </c>
      <c r="BW384" s="112">
        <f t="shared" si="480"/>
        <v>10423</v>
      </c>
      <c r="BX384" s="112"/>
      <c r="BY384" s="112">
        <f t="shared" si="480"/>
        <v>10423</v>
      </c>
    </row>
    <row r="385" spans="1:77" ht="66">
      <c r="A385" s="129"/>
      <c r="B385" s="105" t="s">
        <v>38</v>
      </c>
      <c r="C385" s="106" t="s">
        <v>40</v>
      </c>
      <c r="D385" s="106" t="s">
        <v>51</v>
      </c>
      <c r="E385" s="136" t="s">
        <v>274</v>
      </c>
      <c r="F385" s="106" t="s">
        <v>39</v>
      </c>
      <c r="G385" s="167"/>
      <c r="H385" s="167"/>
      <c r="I385" s="167"/>
      <c r="J385" s="126"/>
      <c r="K385" s="126"/>
      <c r="L385" s="126"/>
      <c r="M385" s="126"/>
      <c r="N385" s="167"/>
      <c r="O385" s="112"/>
      <c r="P385" s="112"/>
      <c r="Q385" s="112"/>
      <c r="R385" s="127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3"/>
      <c r="AL385" s="113"/>
      <c r="AM385" s="112"/>
      <c r="AN385" s="112"/>
      <c r="AO385" s="112"/>
      <c r="AP385" s="112">
        <f>AR385-AO385</f>
        <v>10423</v>
      </c>
      <c r="AQ385" s="112"/>
      <c r="AR385" s="112">
        <v>10423</v>
      </c>
      <c r="AS385" s="112"/>
      <c r="AT385" s="112">
        <v>10423</v>
      </c>
      <c r="AU385" s="96"/>
      <c r="AV385" s="96"/>
      <c r="AW385" s="96"/>
      <c r="AX385" s="112">
        <v>10423</v>
      </c>
      <c r="AY385" s="112">
        <v>10423</v>
      </c>
      <c r="AZ385" s="97"/>
      <c r="BA385" s="97"/>
      <c r="BB385" s="112">
        <v>10423</v>
      </c>
      <c r="BC385" s="112">
        <v>10423</v>
      </c>
      <c r="BD385" s="114"/>
      <c r="BE385" s="115"/>
      <c r="BF385" s="112">
        <f>BD385+BB385</f>
        <v>10423</v>
      </c>
      <c r="BG385" s="112">
        <f>BE385+BC385</f>
        <v>10423</v>
      </c>
      <c r="BH385" s="114"/>
      <c r="BI385" s="115"/>
      <c r="BJ385" s="112">
        <f>BH385+BF385</f>
        <v>10423</v>
      </c>
      <c r="BK385" s="112">
        <f>BI385+BG385</f>
        <v>10423</v>
      </c>
      <c r="BL385" s="114"/>
      <c r="BM385" s="115"/>
      <c r="BN385" s="112">
        <f>BL385+BJ385</f>
        <v>10423</v>
      </c>
      <c r="BO385" s="112">
        <f>BM385+BK385</f>
        <v>10423</v>
      </c>
      <c r="BP385" s="116"/>
      <c r="BQ385" s="116"/>
      <c r="BR385" s="108">
        <f>BN385+BP385</f>
        <v>10423</v>
      </c>
      <c r="BS385" s="108"/>
      <c r="BT385" s="108">
        <f>BO385+BQ385</f>
        <v>10423</v>
      </c>
      <c r="BU385" s="116"/>
      <c r="BV385" s="116"/>
      <c r="BW385" s="108">
        <f>BR385+BU385</f>
        <v>10423</v>
      </c>
      <c r="BX385" s="108"/>
      <c r="BY385" s="108">
        <f>BT385+BV385</f>
        <v>10423</v>
      </c>
    </row>
    <row r="386" spans="1:77" ht="37.5" hidden="1">
      <c r="A386" s="129"/>
      <c r="B386" s="99" t="s">
        <v>80</v>
      </c>
      <c r="C386" s="100" t="s">
        <v>1</v>
      </c>
      <c r="D386" s="100" t="s">
        <v>54</v>
      </c>
      <c r="E386" s="136"/>
      <c r="F386" s="106"/>
      <c r="G386" s="167"/>
      <c r="H386" s="167"/>
      <c r="I386" s="167"/>
      <c r="J386" s="126"/>
      <c r="K386" s="126"/>
      <c r="L386" s="126"/>
      <c r="M386" s="126"/>
      <c r="N386" s="167"/>
      <c r="O386" s="112"/>
      <c r="P386" s="112"/>
      <c r="Q386" s="112"/>
      <c r="R386" s="127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7">
        <f aca="true" t="shared" si="481" ref="AK386:AT387">AK387</f>
        <v>18993</v>
      </c>
      <c r="AL386" s="117">
        <f t="shared" si="481"/>
        <v>0</v>
      </c>
      <c r="AM386" s="117">
        <f t="shared" si="481"/>
        <v>18993</v>
      </c>
      <c r="AN386" s="117">
        <f t="shared" si="481"/>
        <v>0</v>
      </c>
      <c r="AO386" s="117">
        <f t="shared" si="481"/>
        <v>0</v>
      </c>
      <c r="AP386" s="117">
        <f t="shared" si="481"/>
        <v>0</v>
      </c>
      <c r="AQ386" s="117">
        <f t="shared" si="481"/>
        <v>0</v>
      </c>
      <c r="AR386" s="117">
        <f t="shared" si="481"/>
        <v>0</v>
      </c>
      <c r="AS386" s="117">
        <f t="shared" si="481"/>
        <v>0</v>
      </c>
      <c r="AT386" s="117">
        <f t="shared" si="481"/>
        <v>0</v>
      </c>
      <c r="AU386" s="96"/>
      <c r="AV386" s="96"/>
      <c r="AW386" s="96"/>
      <c r="AX386" s="117">
        <f>AX387</f>
        <v>0</v>
      </c>
      <c r="AY386" s="117">
        <f>AY387</f>
        <v>0</v>
      </c>
      <c r="AZ386" s="97"/>
      <c r="BA386" s="97"/>
      <c r="BB386" s="117">
        <f>BB387</f>
        <v>0</v>
      </c>
      <c r="BC386" s="117">
        <f>BC387</f>
        <v>0</v>
      </c>
      <c r="BD386" s="114"/>
      <c r="BE386" s="115"/>
      <c r="BF386" s="125"/>
      <c r="BG386" s="125"/>
      <c r="BH386" s="114"/>
      <c r="BI386" s="115"/>
      <c r="BJ386" s="125"/>
      <c r="BK386" s="125"/>
      <c r="BL386" s="114"/>
      <c r="BM386" s="115"/>
      <c r="BN386" s="125"/>
      <c r="BO386" s="125"/>
      <c r="BP386" s="116"/>
      <c r="BQ386" s="116"/>
      <c r="BR386" s="116"/>
      <c r="BS386" s="116"/>
      <c r="BT386" s="116"/>
      <c r="BU386" s="116"/>
      <c r="BV386" s="116"/>
      <c r="BW386" s="116"/>
      <c r="BX386" s="116"/>
      <c r="BY386" s="116"/>
    </row>
    <row r="387" spans="1:77" ht="33" hidden="1">
      <c r="A387" s="129"/>
      <c r="B387" s="105" t="s">
        <v>79</v>
      </c>
      <c r="C387" s="106" t="s">
        <v>1</v>
      </c>
      <c r="D387" s="106" t="s">
        <v>54</v>
      </c>
      <c r="E387" s="143" t="s">
        <v>117</v>
      </c>
      <c r="F387" s="106"/>
      <c r="G387" s="167"/>
      <c r="H387" s="167"/>
      <c r="I387" s="167"/>
      <c r="J387" s="126"/>
      <c r="K387" s="126"/>
      <c r="L387" s="126"/>
      <c r="M387" s="126"/>
      <c r="N387" s="167"/>
      <c r="O387" s="112"/>
      <c r="P387" s="112"/>
      <c r="Q387" s="112"/>
      <c r="R387" s="127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>
        <f t="shared" si="481"/>
        <v>18993</v>
      </c>
      <c r="AL387" s="112">
        <f t="shared" si="481"/>
        <v>0</v>
      </c>
      <c r="AM387" s="112">
        <f t="shared" si="481"/>
        <v>18993</v>
      </c>
      <c r="AN387" s="112">
        <f t="shared" si="481"/>
        <v>0</v>
      </c>
      <c r="AO387" s="112">
        <f t="shared" si="481"/>
        <v>0</v>
      </c>
      <c r="AP387" s="112">
        <f t="shared" si="481"/>
        <v>0</v>
      </c>
      <c r="AQ387" s="112">
        <f t="shared" si="481"/>
        <v>0</v>
      </c>
      <c r="AR387" s="112">
        <f t="shared" si="481"/>
        <v>0</v>
      </c>
      <c r="AS387" s="112">
        <f t="shared" si="481"/>
        <v>0</v>
      </c>
      <c r="AT387" s="112">
        <f t="shared" si="481"/>
        <v>0</v>
      </c>
      <c r="AU387" s="96"/>
      <c r="AV387" s="96"/>
      <c r="AW387" s="96"/>
      <c r="AX387" s="112">
        <f>AX388</f>
        <v>0</v>
      </c>
      <c r="AY387" s="112">
        <f>AY388</f>
        <v>0</v>
      </c>
      <c r="AZ387" s="97"/>
      <c r="BA387" s="97"/>
      <c r="BB387" s="112">
        <f>BB388</f>
        <v>0</v>
      </c>
      <c r="BC387" s="112">
        <f>BC388</f>
        <v>0</v>
      </c>
      <c r="BD387" s="114"/>
      <c r="BE387" s="115"/>
      <c r="BF387" s="125"/>
      <c r="BG387" s="125"/>
      <c r="BH387" s="114"/>
      <c r="BI387" s="115"/>
      <c r="BJ387" s="125"/>
      <c r="BK387" s="125"/>
      <c r="BL387" s="114"/>
      <c r="BM387" s="115"/>
      <c r="BN387" s="125"/>
      <c r="BO387" s="125"/>
      <c r="BP387" s="116"/>
      <c r="BQ387" s="116"/>
      <c r="BR387" s="116"/>
      <c r="BS387" s="116"/>
      <c r="BT387" s="116"/>
      <c r="BU387" s="116"/>
      <c r="BV387" s="116"/>
      <c r="BW387" s="116"/>
      <c r="BX387" s="116"/>
      <c r="BY387" s="116"/>
    </row>
    <row r="388" spans="1:77" ht="99" hidden="1">
      <c r="A388" s="129"/>
      <c r="B388" s="105" t="s">
        <v>275</v>
      </c>
      <c r="C388" s="106" t="s">
        <v>1</v>
      </c>
      <c r="D388" s="106" t="s">
        <v>54</v>
      </c>
      <c r="E388" s="143" t="s">
        <v>276</v>
      </c>
      <c r="F388" s="106"/>
      <c r="G388" s="167"/>
      <c r="H388" s="167"/>
      <c r="I388" s="167"/>
      <c r="J388" s="126"/>
      <c r="K388" s="126"/>
      <c r="L388" s="126"/>
      <c r="M388" s="126"/>
      <c r="N388" s="167"/>
      <c r="O388" s="112"/>
      <c r="P388" s="112"/>
      <c r="Q388" s="112"/>
      <c r="R388" s="127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>
        <f aca="true" t="shared" si="482" ref="AK388:AT388">AK389+AK391</f>
        <v>18993</v>
      </c>
      <c r="AL388" s="112">
        <f t="shared" si="482"/>
        <v>0</v>
      </c>
      <c r="AM388" s="112">
        <f t="shared" si="482"/>
        <v>18993</v>
      </c>
      <c r="AN388" s="112">
        <f t="shared" si="482"/>
        <v>0</v>
      </c>
      <c r="AO388" s="112">
        <f t="shared" si="482"/>
        <v>0</v>
      </c>
      <c r="AP388" s="112">
        <f t="shared" si="482"/>
        <v>0</v>
      </c>
      <c r="AQ388" s="112">
        <f t="shared" si="482"/>
        <v>0</v>
      </c>
      <c r="AR388" s="112">
        <f t="shared" si="482"/>
        <v>0</v>
      </c>
      <c r="AS388" s="112">
        <f t="shared" si="482"/>
        <v>0</v>
      </c>
      <c r="AT388" s="112">
        <f t="shared" si="482"/>
        <v>0</v>
      </c>
      <c r="AU388" s="96"/>
      <c r="AV388" s="96"/>
      <c r="AW388" s="96"/>
      <c r="AX388" s="112">
        <f>AX389+AX391</f>
        <v>0</v>
      </c>
      <c r="AY388" s="112">
        <f>AY389+AY391</f>
        <v>0</v>
      </c>
      <c r="AZ388" s="97"/>
      <c r="BA388" s="97"/>
      <c r="BB388" s="112">
        <f>BB389+BB391</f>
        <v>0</v>
      </c>
      <c r="BC388" s="112">
        <f>BC389+BC391</f>
        <v>0</v>
      </c>
      <c r="BD388" s="114"/>
      <c r="BE388" s="115"/>
      <c r="BF388" s="125"/>
      <c r="BG388" s="125"/>
      <c r="BH388" s="114"/>
      <c r="BI388" s="115"/>
      <c r="BJ388" s="125"/>
      <c r="BK388" s="125"/>
      <c r="BL388" s="114"/>
      <c r="BM388" s="115"/>
      <c r="BN388" s="125"/>
      <c r="BO388" s="125"/>
      <c r="BP388" s="116"/>
      <c r="BQ388" s="116"/>
      <c r="BR388" s="116"/>
      <c r="BS388" s="116"/>
      <c r="BT388" s="116"/>
      <c r="BU388" s="116"/>
      <c r="BV388" s="116"/>
      <c r="BW388" s="116"/>
      <c r="BX388" s="116"/>
      <c r="BY388" s="116"/>
    </row>
    <row r="389" spans="1:77" ht="66" hidden="1">
      <c r="A389" s="129"/>
      <c r="B389" s="141" t="s">
        <v>290</v>
      </c>
      <c r="C389" s="106" t="s">
        <v>1</v>
      </c>
      <c r="D389" s="106" t="s">
        <v>54</v>
      </c>
      <c r="E389" s="111" t="s">
        <v>277</v>
      </c>
      <c r="F389" s="106"/>
      <c r="G389" s="167"/>
      <c r="H389" s="167"/>
      <c r="I389" s="167"/>
      <c r="J389" s="126"/>
      <c r="K389" s="126"/>
      <c r="L389" s="126"/>
      <c r="M389" s="126"/>
      <c r="N389" s="167"/>
      <c r="O389" s="112"/>
      <c r="P389" s="112"/>
      <c r="Q389" s="112"/>
      <c r="R389" s="127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>
        <f aca="true" t="shared" si="483" ref="AK389:AT389">AK390</f>
        <v>7787</v>
      </c>
      <c r="AL389" s="112">
        <f t="shared" si="483"/>
        <v>0</v>
      </c>
      <c r="AM389" s="112">
        <f t="shared" si="483"/>
        <v>7787</v>
      </c>
      <c r="AN389" s="112">
        <f t="shared" si="483"/>
        <v>0</v>
      </c>
      <c r="AO389" s="112">
        <f t="shared" si="483"/>
        <v>0</v>
      </c>
      <c r="AP389" s="112">
        <f t="shared" si="483"/>
        <v>0</v>
      </c>
      <c r="AQ389" s="112">
        <f t="shared" si="483"/>
        <v>0</v>
      </c>
      <c r="AR389" s="112">
        <f t="shared" si="483"/>
        <v>0</v>
      </c>
      <c r="AS389" s="112">
        <f t="shared" si="483"/>
        <v>0</v>
      </c>
      <c r="AT389" s="112">
        <f t="shared" si="483"/>
        <v>0</v>
      </c>
      <c r="AU389" s="96"/>
      <c r="AV389" s="96"/>
      <c r="AW389" s="96"/>
      <c r="AX389" s="112">
        <f>AX390</f>
        <v>0</v>
      </c>
      <c r="AY389" s="112">
        <f>AY390</f>
        <v>0</v>
      </c>
      <c r="AZ389" s="97"/>
      <c r="BA389" s="97"/>
      <c r="BB389" s="112">
        <f>BB390</f>
        <v>0</v>
      </c>
      <c r="BC389" s="112">
        <f>BC390</f>
        <v>0</v>
      </c>
      <c r="BD389" s="114"/>
      <c r="BE389" s="115"/>
      <c r="BF389" s="125"/>
      <c r="BG389" s="125"/>
      <c r="BH389" s="114"/>
      <c r="BI389" s="115"/>
      <c r="BJ389" s="125"/>
      <c r="BK389" s="125"/>
      <c r="BL389" s="114"/>
      <c r="BM389" s="115"/>
      <c r="BN389" s="125"/>
      <c r="BO389" s="125"/>
      <c r="BP389" s="116"/>
      <c r="BQ389" s="116"/>
      <c r="BR389" s="116"/>
      <c r="BS389" s="116"/>
      <c r="BT389" s="116"/>
      <c r="BU389" s="116"/>
      <c r="BV389" s="116"/>
      <c r="BW389" s="116"/>
      <c r="BX389" s="116"/>
      <c r="BY389" s="116"/>
    </row>
    <row r="390" spans="1:77" ht="66" hidden="1">
      <c r="A390" s="129"/>
      <c r="B390" s="105" t="s">
        <v>38</v>
      </c>
      <c r="C390" s="106" t="s">
        <v>1</v>
      </c>
      <c r="D390" s="106" t="s">
        <v>54</v>
      </c>
      <c r="E390" s="111" t="s">
        <v>277</v>
      </c>
      <c r="F390" s="106" t="s">
        <v>39</v>
      </c>
      <c r="G390" s="167"/>
      <c r="H390" s="167"/>
      <c r="I390" s="167"/>
      <c r="J390" s="126"/>
      <c r="K390" s="126"/>
      <c r="L390" s="126"/>
      <c r="M390" s="126"/>
      <c r="N390" s="167"/>
      <c r="O390" s="112"/>
      <c r="P390" s="112"/>
      <c r="Q390" s="112"/>
      <c r="R390" s="127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>
        <v>7787</v>
      </c>
      <c r="AL390" s="112"/>
      <c r="AM390" s="112">
        <f>AK390+AH390</f>
        <v>7787</v>
      </c>
      <c r="AN390" s="112">
        <f>AI390</f>
        <v>0</v>
      </c>
      <c r="AO390" s="112">
        <f>AJ390+AL390</f>
        <v>0</v>
      </c>
      <c r="AP390" s="112">
        <f>AR390-AO390</f>
        <v>0</v>
      </c>
      <c r="AQ390" s="112"/>
      <c r="AR390" s="112"/>
      <c r="AS390" s="112"/>
      <c r="AT390" s="112"/>
      <c r="AU390" s="96"/>
      <c r="AV390" s="96"/>
      <c r="AW390" s="96"/>
      <c r="AX390" s="112"/>
      <c r="AY390" s="112"/>
      <c r="AZ390" s="97"/>
      <c r="BA390" s="97"/>
      <c r="BB390" s="112"/>
      <c r="BC390" s="112"/>
      <c r="BD390" s="114"/>
      <c r="BE390" s="115"/>
      <c r="BF390" s="125"/>
      <c r="BG390" s="125"/>
      <c r="BH390" s="114"/>
      <c r="BI390" s="115"/>
      <c r="BJ390" s="125"/>
      <c r="BK390" s="125"/>
      <c r="BL390" s="114"/>
      <c r="BM390" s="115"/>
      <c r="BN390" s="125"/>
      <c r="BO390" s="125"/>
      <c r="BP390" s="116"/>
      <c r="BQ390" s="116"/>
      <c r="BR390" s="116"/>
      <c r="BS390" s="116"/>
      <c r="BT390" s="116"/>
      <c r="BU390" s="116"/>
      <c r="BV390" s="116"/>
      <c r="BW390" s="116"/>
      <c r="BX390" s="116"/>
      <c r="BY390" s="116"/>
    </row>
    <row r="391" spans="1:77" ht="165" hidden="1">
      <c r="A391" s="129"/>
      <c r="B391" s="105" t="s">
        <v>321</v>
      </c>
      <c r="C391" s="106" t="s">
        <v>1</v>
      </c>
      <c r="D391" s="106" t="s">
        <v>54</v>
      </c>
      <c r="E391" s="111" t="s">
        <v>320</v>
      </c>
      <c r="F391" s="106"/>
      <c r="G391" s="167"/>
      <c r="H391" s="167"/>
      <c r="I391" s="167"/>
      <c r="J391" s="126"/>
      <c r="K391" s="126"/>
      <c r="L391" s="126"/>
      <c r="M391" s="126"/>
      <c r="N391" s="167"/>
      <c r="O391" s="112"/>
      <c r="P391" s="112"/>
      <c r="Q391" s="112"/>
      <c r="R391" s="127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>
        <f aca="true" t="shared" si="484" ref="AK391:AT391">AK392</f>
        <v>11206</v>
      </c>
      <c r="AL391" s="112">
        <f t="shared" si="484"/>
        <v>0</v>
      </c>
      <c r="AM391" s="112">
        <f t="shared" si="484"/>
        <v>11206</v>
      </c>
      <c r="AN391" s="112">
        <f t="shared" si="484"/>
        <v>0</v>
      </c>
      <c r="AO391" s="112">
        <f t="shared" si="484"/>
        <v>0</v>
      </c>
      <c r="AP391" s="112">
        <f t="shared" si="484"/>
        <v>0</v>
      </c>
      <c r="AQ391" s="112">
        <f t="shared" si="484"/>
        <v>0</v>
      </c>
      <c r="AR391" s="112">
        <f t="shared" si="484"/>
        <v>0</v>
      </c>
      <c r="AS391" s="112">
        <f t="shared" si="484"/>
        <v>0</v>
      </c>
      <c r="AT391" s="112">
        <f t="shared" si="484"/>
        <v>0</v>
      </c>
      <c r="AU391" s="96"/>
      <c r="AV391" s="96"/>
      <c r="AW391" s="96"/>
      <c r="AX391" s="112">
        <f>AX392</f>
        <v>0</v>
      </c>
      <c r="AY391" s="112">
        <f>AY392</f>
        <v>0</v>
      </c>
      <c r="AZ391" s="97"/>
      <c r="BA391" s="97"/>
      <c r="BB391" s="112">
        <f>BB392</f>
        <v>0</v>
      </c>
      <c r="BC391" s="112">
        <f>BC392</f>
        <v>0</v>
      </c>
      <c r="BD391" s="114"/>
      <c r="BE391" s="115"/>
      <c r="BF391" s="125"/>
      <c r="BG391" s="125"/>
      <c r="BH391" s="114"/>
      <c r="BI391" s="115"/>
      <c r="BJ391" s="125"/>
      <c r="BK391" s="125"/>
      <c r="BL391" s="114"/>
      <c r="BM391" s="115"/>
      <c r="BN391" s="125"/>
      <c r="BO391" s="125"/>
      <c r="BP391" s="116"/>
      <c r="BQ391" s="116"/>
      <c r="BR391" s="116"/>
      <c r="BS391" s="116"/>
      <c r="BT391" s="116"/>
      <c r="BU391" s="116"/>
      <c r="BV391" s="116"/>
      <c r="BW391" s="116"/>
      <c r="BX391" s="116"/>
      <c r="BY391" s="116"/>
    </row>
    <row r="392" spans="1:77" ht="99" hidden="1">
      <c r="A392" s="129"/>
      <c r="B392" s="137" t="s">
        <v>228</v>
      </c>
      <c r="C392" s="106" t="s">
        <v>1</v>
      </c>
      <c r="D392" s="106" t="s">
        <v>54</v>
      </c>
      <c r="E392" s="111" t="s">
        <v>320</v>
      </c>
      <c r="F392" s="106" t="s">
        <v>50</v>
      </c>
      <c r="G392" s="167"/>
      <c r="H392" s="167"/>
      <c r="I392" s="167"/>
      <c r="J392" s="126"/>
      <c r="K392" s="126"/>
      <c r="L392" s="126"/>
      <c r="M392" s="126"/>
      <c r="N392" s="167"/>
      <c r="O392" s="112"/>
      <c r="P392" s="112"/>
      <c r="Q392" s="112"/>
      <c r="R392" s="127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>
        <v>11206</v>
      </c>
      <c r="AL392" s="112"/>
      <c r="AM392" s="112">
        <f>AK392+AH392</f>
        <v>11206</v>
      </c>
      <c r="AN392" s="112">
        <f>AI392</f>
        <v>0</v>
      </c>
      <c r="AO392" s="112">
        <f>AJ392+AL392</f>
        <v>0</v>
      </c>
      <c r="AP392" s="112">
        <f>AR392-AO392</f>
        <v>0</v>
      </c>
      <c r="AQ392" s="112"/>
      <c r="AR392" s="112"/>
      <c r="AS392" s="112"/>
      <c r="AT392" s="112"/>
      <c r="AU392" s="96"/>
      <c r="AV392" s="96"/>
      <c r="AW392" s="96"/>
      <c r="AX392" s="112"/>
      <c r="AY392" s="112"/>
      <c r="AZ392" s="97"/>
      <c r="BA392" s="97"/>
      <c r="BB392" s="112"/>
      <c r="BC392" s="112"/>
      <c r="BD392" s="114"/>
      <c r="BE392" s="115"/>
      <c r="BF392" s="125"/>
      <c r="BG392" s="125"/>
      <c r="BH392" s="114"/>
      <c r="BI392" s="115"/>
      <c r="BJ392" s="125"/>
      <c r="BK392" s="125"/>
      <c r="BL392" s="114"/>
      <c r="BM392" s="115"/>
      <c r="BN392" s="125"/>
      <c r="BO392" s="125"/>
      <c r="BP392" s="116"/>
      <c r="BQ392" s="116"/>
      <c r="BR392" s="116"/>
      <c r="BS392" s="116"/>
      <c r="BT392" s="116"/>
      <c r="BU392" s="116"/>
      <c r="BV392" s="116"/>
      <c r="BW392" s="116"/>
      <c r="BX392" s="116"/>
      <c r="BY392" s="116"/>
    </row>
    <row r="393" spans="1:77" ht="16.5">
      <c r="A393" s="129"/>
      <c r="B393" s="105"/>
      <c r="C393" s="165"/>
      <c r="D393" s="165"/>
      <c r="E393" s="166"/>
      <c r="F393" s="165"/>
      <c r="G393" s="167"/>
      <c r="H393" s="167"/>
      <c r="I393" s="167"/>
      <c r="J393" s="126"/>
      <c r="K393" s="126"/>
      <c r="L393" s="126"/>
      <c r="M393" s="126"/>
      <c r="N393" s="167"/>
      <c r="O393" s="109"/>
      <c r="P393" s="109"/>
      <c r="Q393" s="127"/>
      <c r="R393" s="127"/>
      <c r="S393" s="112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13"/>
      <c r="AL393" s="113"/>
      <c r="AM393" s="113"/>
      <c r="AN393" s="113"/>
      <c r="AO393" s="113"/>
      <c r="AP393" s="128"/>
      <c r="AQ393" s="128"/>
      <c r="AR393" s="128"/>
      <c r="AS393" s="128"/>
      <c r="AT393" s="128"/>
      <c r="AU393" s="96"/>
      <c r="AV393" s="96"/>
      <c r="AW393" s="96"/>
      <c r="AX393" s="128"/>
      <c r="AY393" s="128"/>
      <c r="AZ393" s="97"/>
      <c r="BA393" s="97"/>
      <c r="BB393" s="128"/>
      <c r="BC393" s="128"/>
      <c r="BD393" s="114"/>
      <c r="BE393" s="115"/>
      <c r="BF393" s="125"/>
      <c r="BG393" s="125"/>
      <c r="BH393" s="114"/>
      <c r="BI393" s="115"/>
      <c r="BJ393" s="125"/>
      <c r="BK393" s="125"/>
      <c r="BL393" s="114"/>
      <c r="BM393" s="115"/>
      <c r="BN393" s="125"/>
      <c r="BO393" s="125"/>
      <c r="BP393" s="116"/>
      <c r="BQ393" s="116"/>
      <c r="BR393" s="116"/>
      <c r="BS393" s="116"/>
      <c r="BT393" s="116"/>
      <c r="BU393" s="116"/>
      <c r="BV393" s="116"/>
      <c r="BW393" s="116"/>
      <c r="BX393" s="116"/>
      <c r="BY393" s="116"/>
    </row>
    <row r="394" spans="1:77" s="5" customFormat="1" ht="81">
      <c r="A394" s="89">
        <v>914</v>
      </c>
      <c r="B394" s="90" t="s">
        <v>229</v>
      </c>
      <c r="C394" s="93"/>
      <c r="D394" s="93"/>
      <c r="E394" s="92"/>
      <c r="F394" s="93"/>
      <c r="G394" s="150">
        <f aca="true" t="shared" si="485" ref="G394:L394">G395+G398+G409+G415+G418+G423+G431+G437+G446+G449+G440</f>
        <v>179198</v>
      </c>
      <c r="H394" s="150">
        <f t="shared" si="485"/>
        <v>179198</v>
      </c>
      <c r="I394" s="150">
        <f t="shared" si="485"/>
        <v>0</v>
      </c>
      <c r="J394" s="150">
        <f t="shared" si="485"/>
        <v>69594</v>
      </c>
      <c r="K394" s="150">
        <f t="shared" si="485"/>
        <v>248792</v>
      </c>
      <c r="L394" s="150">
        <f t="shared" si="485"/>
        <v>50000</v>
      </c>
      <c r="M394" s="150"/>
      <c r="N394" s="150">
        <f aca="true" t="shared" si="486" ref="N394:AE394">N395+N398+N409+N415+N418+N423+N431+N437+N446+N449+N440</f>
        <v>217673</v>
      </c>
      <c r="O394" s="150">
        <f t="shared" si="486"/>
        <v>0</v>
      </c>
      <c r="P394" s="150">
        <f t="shared" si="486"/>
        <v>0</v>
      </c>
      <c r="Q394" s="150">
        <f t="shared" si="486"/>
        <v>217673</v>
      </c>
      <c r="R394" s="150">
        <f t="shared" si="486"/>
        <v>0</v>
      </c>
      <c r="S394" s="150">
        <f t="shared" si="486"/>
        <v>-186899</v>
      </c>
      <c r="T394" s="150">
        <f t="shared" si="486"/>
        <v>30774</v>
      </c>
      <c r="U394" s="150">
        <f t="shared" si="486"/>
        <v>0</v>
      </c>
      <c r="V394" s="150">
        <f t="shared" si="486"/>
        <v>30774</v>
      </c>
      <c r="W394" s="150">
        <f t="shared" si="486"/>
        <v>0</v>
      </c>
      <c r="X394" s="150">
        <f t="shared" si="486"/>
        <v>0</v>
      </c>
      <c r="Y394" s="150">
        <f t="shared" si="486"/>
        <v>30774</v>
      </c>
      <c r="Z394" s="150">
        <f t="shared" si="486"/>
        <v>30774</v>
      </c>
      <c r="AA394" s="150">
        <f t="shared" si="486"/>
        <v>0</v>
      </c>
      <c r="AB394" s="150">
        <f t="shared" si="486"/>
        <v>0</v>
      </c>
      <c r="AC394" s="150">
        <f t="shared" si="486"/>
        <v>37795</v>
      </c>
      <c r="AD394" s="150">
        <f t="shared" si="486"/>
        <v>30774</v>
      </c>
      <c r="AE394" s="150">
        <f t="shared" si="486"/>
        <v>0</v>
      </c>
      <c r="AF394" s="150"/>
      <c r="AG394" s="150">
        <f>AG395+AG398+AG409+AG415+AG418+AG423+AG431+AG437+AG446+AG449+AG440</f>
        <v>0</v>
      </c>
      <c r="AH394" s="150">
        <f>AH395+AH398+AH409+AH415+AH418+AH423+AH431+AH437+AH446+AH449+AH440</f>
        <v>37795</v>
      </c>
      <c r="AI394" s="150"/>
      <c r="AJ394" s="150">
        <f aca="true" t="shared" si="487" ref="AJ394:AO394">AJ395+AJ398+AJ409+AJ415+AJ418+AJ423+AJ431+AJ437+AJ446+AJ449+AJ440</f>
        <v>30774</v>
      </c>
      <c r="AK394" s="150">
        <f t="shared" si="487"/>
        <v>47380</v>
      </c>
      <c r="AL394" s="150">
        <f t="shared" si="487"/>
        <v>6263</v>
      </c>
      <c r="AM394" s="150">
        <f t="shared" si="487"/>
        <v>85175</v>
      </c>
      <c r="AN394" s="150">
        <f t="shared" si="487"/>
        <v>0</v>
      </c>
      <c r="AO394" s="150">
        <f t="shared" si="487"/>
        <v>37037</v>
      </c>
      <c r="AP394" s="150">
        <f>AP395+AP398+AP409+AP415+AP418+AP423+AP431+AP437+AP446+AP449+AP440+AP460+AP469</f>
        <v>37713</v>
      </c>
      <c r="AQ394" s="150">
        <f>AQ395+AQ398+AQ409+AQ415+AQ418+AQ423+AQ431+AQ437+AQ446+AQ449+AQ440+AQ460+AQ469</f>
        <v>0</v>
      </c>
      <c r="AR394" s="150">
        <f>AR395+AR398+AR409+AR415+AR418+AR423+AR431+AR437+AR446+AR449+AR440+AR460+AR469</f>
        <v>74750</v>
      </c>
      <c r="AS394" s="150">
        <f>AS395+AS398+AS409+AS415+AS418+AS423+AS431+AS437+AS446+AS449+AS440+AS460+AS469</f>
        <v>0</v>
      </c>
      <c r="AT394" s="150">
        <f>AT395+AT398+AT409+AT415+AT418+AT423+AT431+AT437+AT446+AT449+AT440+AT460+AT469</f>
        <v>74750</v>
      </c>
      <c r="AU394" s="96"/>
      <c r="AV394" s="96"/>
      <c r="AW394" s="96"/>
      <c r="AX394" s="150">
        <f aca="true" t="shared" si="488" ref="AX394:BC394">AX395+AX398+AX409+AX415+AX418+AX423+AX431+AX437+AX446+AX449+AX440+AX460+AX469</f>
        <v>74750</v>
      </c>
      <c r="AY394" s="150">
        <f t="shared" si="488"/>
        <v>74750</v>
      </c>
      <c r="AZ394" s="150">
        <f t="shared" si="488"/>
        <v>0</v>
      </c>
      <c r="BA394" s="150">
        <f t="shared" si="488"/>
        <v>0</v>
      </c>
      <c r="BB394" s="150">
        <f t="shared" si="488"/>
        <v>74750</v>
      </c>
      <c r="BC394" s="150">
        <f t="shared" si="488"/>
        <v>74750</v>
      </c>
      <c r="BD394" s="150">
        <f>BD395+BD398+BD409+BD415+BD418+BD423+BD431+BD437+BD446+BD449+BD440+BD460+BD469</f>
        <v>0</v>
      </c>
      <c r="BE394" s="150">
        <f>BE395+BE398+BE409+BE415+BE418+BE423+BE431+BE437+BE446+BE449+BE440+BE460+BE469</f>
        <v>0</v>
      </c>
      <c r="BF394" s="150">
        <f>BF395+BF398+BF409+BF415+BF418+BF423+BF431+BF437+BF446+BF449+BF440+BF460+BF469</f>
        <v>74750</v>
      </c>
      <c r="BG394" s="150">
        <f>BG395+BG398+BG409+BG415+BG418+BG423+BG431+BG437+BG446+BG449+BG440+BG460+BG469</f>
        <v>74750</v>
      </c>
      <c r="BH394" s="150"/>
      <c r="BI394" s="150"/>
      <c r="BJ394" s="150">
        <f>BJ395+BJ398+BJ409+BJ415+BJ418+BJ423+BJ431+BJ437+BJ446+BJ449+BJ440+BJ460+BJ469</f>
        <v>74750</v>
      </c>
      <c r="BK394" s="150">
        <f>BK395+BK398+BK409+BK415+BK418+BK423+BK431+BK437+BK446+BK449+BK440+BK460+BK469</f>
        <v>74750</v>
      </c>
      <c r="BL394" s="150"/>
      <c r="BM394" s="150"/>
      <c r="BN394" s="150">
        <f aca="true" t="shared" si="489" ref="BN394:BT394">BN395+BN398+BN409+BN415+BN418+BN423+BN431+BN437+BN446+BN449+BN440+BN460+BN469</f>
        <v>81250</v>
      </c>
      <c r="BO394" s="150">
        <f t="shared" si="489"/>
        <v>77150</v>
      </c>
      <c r="BP394" s="150">
        <f t="shared" si="489"/>
        <v>70511</v>
      </c>
      <c r="BQ394" s="150">
        <f t="shared" si="489"/>
        <v>0</v>
      </c>
      <c r="BR394" s="150">
        <f t="shared" si="489"/>
        <v>151761</v>
      </c>
      <c r="BS394" s="150">
        <f t="shared" si="489"/>
        <v>70511</v>
      </c>
      <c r="BT394" s="150">
        <f t="shared" si="489"/>
        <v>77150</v>
      </c>
      <c r="BU394" s="150">
        <f>BU395+BU398+BU409+BU415+BU418+BU423+BU431+BU437+BU446+BU449+BU440+BU460+BU469</f>
        <v>0</v>
      </c>
      <c r="BV394" s="150">
        <f>BV395+BV398+BV409+BV415+BV418+BV423+BV431+BV437+BV446+BV449+BV440+BV460+BV469</f>
        <v>0</v>
      </c>
      <c r="BW394" s="150">
        <f>BW395+BW398+BW409+BW415+BW418+BW423+BW431+BW437+BW446+BW449+BW440+BW460+BW469</f>
        <v>151761</v>
      </c>
      <c r="BX394" s="150">
        <f>BX395+BX398+BX409+BX415+BX418+BX423+BX431+BX437+BX446+BX449+BX440+BX460+BX469</f>
        <v>70511</v>
      </c>
      <c r="BY394" s="150">
        <f>BY395+BY398+BY409+BY415+BY418+BY423+BY431+BY437+BY446+BY449+BY440+BY460+BY469</f>
        <v>77150</v>
      </c>
    </row>
    <row r="395" spans="1:77" s="2" customFormat="1" ht="18.75" hidden="1">
      <c r="A395" s="118"/>
      <c r="B395" s="99" t="s">
        <v>111</v>
      </c>
      <c r="C395" s="100" t="s">
        <v>31</v>
      </c>
      <c r="D395" s="100" t="s">
        <v>54</v>
      </c>
      <c r="E395" s="101"/>
      <c r="F395" s="100"/>
      <c r="G395" s="102">
        <f aca="true" t="shared" si="490" ref="G395:W396">G396</f>
        <v>6711</v>
      </c>
      <c r="H395" s="102">
        <f t="shared" si="490"/>
        <v>6711</v>
      </c>
      <c r="I395" s="102">
        <f t="shared" si="490"/>
        <v>0</v>
      </c>
      <c r="J395" s="102">
        <f t="shared" si="490"/>
        <v>-1070</v>
      </c>
      <c r="K395" s="102">
        <f t="shared" si="490"/>
        <v>5641</v>
      </c>
      <c r="L395" s="102">
        <f t="shared" si="490"/>
        <v>0</v>
      </c>
      <c r="M395" s="102"/>
      <c r="N395" s="102">
        <f t="shared" si="490"/>
        <v>0</v>
      </c>
      <c r="O395" s="102">
        <f t="shared" si="490"/>
        <v>0</v>
      </c>
      <c r="P395" s="102">
        <f t="shared" si="490"/>
        <v>0</v>
      </c>
      <c r="Q395" s="102">
        <f t="shared" si="490"/>
        <v>0</v>
      </c>
      <c r="R395" s="102">
        <f t="shared" si="490"/>
        <v>0</v>
      </c>
      <c r="S395" s="102">
        <f t="shared" si="490"/>
        <v>0</v>
      </c>
      <c r="T395" s="102">
        <f t="shared" si="490"/>
        <v>0</v>
      </c>
      <c r="U395" s="102">
        <f t="shared" si="490"/>
        <v>0</v>
      </c>
      <c r="V395" s="102">
        <f t="shared" si="490"/>
        <v>0</v>
      </c>
      <c r="W395" s="102">
        <f t="shared" si="490"/>
        <v>0</v>
      </c>
      <c r="X395" s="102">
        <f aca="true" t="shared" si="491" ref="W395:AM396">X396</f>
        <v>0</v>
      </c>
      <c r="Y395" s="102">
        <f t="shared" si="491"/>
        <v>0</v>
      </c>
      <c r="Z395" s="102">
        <f t="shared" si="491"/>
        <v>0</v>
      </c>
      <c r="AA395" s="102">
        <f t="shared" si="491"/>
        <v>0</v>
      </c>
      <c r="AB395" s="102">
        <f t="shared" si="491"/>
        <v>0</v>
      </c>
      <c r="AC395" s="102">
        <f t="shared" si="491"/>
        <v>0</v>
      </c>
      <c r="AD395" s="102">
        <f t="shared" si="491"/>
        <v>0</v>
      </c>
      <c r="AE395" s="102">
        <f t="shared" si="491"/>
        <v>0</v>
      </c>
      <c r="AF395" s="102"/>
      <c r="AG395" s="102">
        <f t="shared" si="491"/>
        <v>0</v>
      </c>
      <c r="AH395" s="102">
        <f t="shared" si="491"/>
        <v>0</v>
      </c>
      <c r="AI395" s="102"/>
      <c r="AJ395" s="102">
        <f t="shared" si="491"/>
        <v>0</v>
      </c>
      <c r="AK395" s="102">
        <f t="shared" si="491"/>
        <v>0</v>
      </c>
      <c r="AL395" s="102">
        <f t="shared" si="491"/>
        <v>0</v>
      </c>
      <c r="AM395" s="102">
        <f t="shared" si="491"/>
        <v>0</v>
      </c>
      <c r="AN395" s="102">
        <f aca="true" t="shared" si="492" ref="AK395:AT396">AN396</f>
        <v>0</v>
      </c>
      <c r="AO395" s="102">
        <f t="shared" si="492"/>
        <v>0</v>
      </c>
      <c r="AP395" s="102">
        <f t="shared" si="492"/>
        <v>0</v>
      </c>
      <c r="AQ395" s="102">
        <f t="shared" si="492"/>
        <v>0</v>
      </c>
      <c r="AR395" s="102">
        <f t="shared" si="492"/>
        <v>0</v>
      </c>
      <c r="AS395" s="102">
        <f t="shared" si="492"/>
        <v>0</v>
      </c>
      <c r="AT395" s="102">
        <f t="shared" si="492"/>
        <v>0</v>
      </c>
      <c r="AU395" s="96"/>
      <c r="AV395" s="96"/>
      <c r="AW395" s="96"/>
      <c r="AX395" s="102">
        <f>AX396</f>
        <v>0</v>
      </c>
      <c r="AY395" s="102">
        <f>AY396</f>
        <v>0</v>
      </c>
      <c r="AZ395" s="97"/>
      <c r="BA395" s="97"/>
      <c r="BB395" s="102">
        <f>BB396</f>
        <v>0</v>
      </c>
      <c r="BC395" s="102">
        <f>BC396</f>
        <v>0</v>
      </c>
      <c r="BD395" s="102">
        <f aca="true" t="shared" si="493" ref="BD395:BW396">BD396</f>
        <v>0</v>
      </c>
      <c r="BE395" s="102">
        <f t="shared" si="493"/>
        <v>0</v>
      </c>
      <c r="BF395" s="102">
        <f t="shared" si="493"/>
        <v>0</v>
      </c>
      <c r="BG395" s="102">
        <f t="shared" si="493"/>
        <v>0</v>
      </c>
      <c r="BH395" s="102">
        <f t="shared" si="493"/>
        <v>0</v>
      </c>
      <c r="BI395" s="102">
        <f t="shared" si="493"/>
        <v>0</v>
      </c>
      <c r="BJ395" s="102">
        <f t="shared" si="493"/>
        <v>0</v>
      </c>
      <c r="BK395" s="102">
        <f t="shared" si="493"/>
        <v>0</v>
      </c>
      <c r="BL395" s="102">
        <f t="shared" si="493"/>
        <v>0</v>
      </c>
      <c r="BM395" s="102">
        <f t="shared" si="493"/>
        <v>0</v>
      </c>
      <c r="BN395" s="102">
        <f t="shared" si="493"/>
        <v>0</v>
      </c>
      <c r="BO395" s="102">
        <f t="shared" si="493"/>
        <v>0</v>
      </c>
      <c r="BP395" s="102">
        <f t="shared" si="493"/>
        <v>0</v>
      </c>
      <c r="BQ395" s="102">
        <f t="shared" si="493"/>
        <v>0</v>
      </c>
      <c r="BR395" s="102">
        <f t="shared" si="493"/>
        <v>0</v>
      </c>
      <c r="BS395" s="102"/>
      <c r="BT395" s="102">
        <f t="shared" si="493"/>
        <v>0</v>
      </c>
      <c r="BU395" s="102">
        <f t="shared" si="493"/>
        <v>0</v>
      </c>
      <c r="BV395" s="102">
        <f>BV396</f>
        <v>0</v>
      </c>
      <c r="BW395" s="102">
        <f t="shared" si="493"/>
        <v>0</v>
      </c>
      <c r="BX395" s="102"/>
      <c r="BY395" s="102">
        <f aca="true" t="shared" si="494" ref="BW395:BY396">BY396</f>
        <v>0</v>
      </c>
    </row>
    <row r="396" spans="1:77" s="2" customFormat="1" ht="49.5" hidden="1">
      <c r="A396" s="118"/>
      <c r="B396" s="105" t="s">
        <v>112</v>
      </c>
      <c r="C396" s="106" t="s">
        <v>31</v>
      </c>
      <c r="D396" s="106" t="s">
        <v>54</v>
      </c>
      <c r="E396" s="111" t="s">
        <v>113</v>
      </c>
      <c r="F396" s="106"/>
      <c r="G396" s="108">
        <f>H396+I396</f>
        <v>6711</v>
      </c>
      <c r="H396" s="108">
        <f>H397</f>
        <v>6711</v>
      </c>
      <c r="I396" s="108">
        <f>I397</f>
        <v>0</v>
      </c>
      <c r="J396" s="108">
        <f t="shared" si="490"/>
        <v>-1070</v>
      </c>
      <c r="K396" s="108">
        <f t="shared" si="490"/>
        <v>5641</v>
      </c>
      <c r="L396" s="108">
        <f t="shared" si="490"/>
        <v>0</v>
      </c>
      <c r="M396" s="108"/>
      <c r="N396" s="108">
        <f t="shared" si="490"/>
        <v>0</v>
      </c>
      <c r="O396" s="108">
        <f t="shared" si="490"/>
        <v>0</v>
      </c>
      <c r="P396" s="108">
        <f t="shared" si="490"/>
        <v>0</v>
      </c>
      <c r="Q396" s="108">
        <f t="shared" si="490"/>
        <v>0</v>
      </c>
      <c r="R396" s="108">
        <f t="shared" si="490"/>
        <v>0</v>
      </c>
      <c r="S396" s="108">
        <f t="shared" si="490"/>
        <v>0</v>
      </c>
      <c r="T396" s="108">
        <f t="shared" si="490"/>
        <v>0</v>
      </c>
      <c r="U396" s="108">
        <f t="shared" si="490"/>
        <v>0</v>
      </c>
      <c r="V396" s="108">
        <f t="shared" si="490"/>
        <v>0</v>
      </c>
      <c r="W396" s="108">
        <f t="shared" si="491"/>
        <v>0</v>
      </c>
      <c r="X396" s="108">
        <f t="shared" si="491"/>
        <v>0</v>
      </c>
      <c r="Y396" s="108">
        <f t="shared" si="491"/>
        <v>0</v>
      </c>
      <c r="Z396" s="108">
        <f t="shared" si="491"/>
        <v>0</v>
      </c>
      <c r="AA396" s="108">
        <f t="shared" si="491"/>
        <v>0</v>
      </c>
      <c r="AB396" s="108">
        <f t="shared" si="491"/>
        <v>0</v>
      </c>
      <c r="AC396" s="108">
        <f t="shared" si="491"/>
        <v>0</v>
      </c>
      <c r="AD396" s="108">
        <f t="shared" si="491"/>
        <v>0</v>
      </c>
      <c r="AE396" s="108">
        <f t="shared" si="491"/>
        <v>0</v>
      </c>
      <c r="AF396" s="108"/>
      <c r="AG396" s="108">
        <f t="shared" si="491"/>
        <v>0</v>
      </c>
      <c r="AH396" s="108">
        <f t="shared" si="491"/>
        <v>0</v>
      </c>
      <c r="AI396" s="108"/>
      <c r="AJ396" s="108">
        <f t="shared" si="491"/>
        <v>0</v>
      </c>
      <c r="AK396" s="108">
        <f t="shared" si="492"/>
        <v>0</v>
      </c>
      <c r="AL396" s="108">
        <f t="shared" si="492"/>
        <v>0</v>
      </c>
      <c r="AM396" s="108">
        <f t="shared" si="492"/>
        <v>0</v>
      </c>
      <c r="AN396" s="108">
        <f t="shared" si="492"/>
        <v>0</v>
      </c>
      <c r="AO396" s="108">
        <f t="shared" si="492"/>
        <v>0</v>
      </c>
      <c r="AP396" s="108">
        <f t="shared" si="492"/>
        <v>0</v>
      </c>
      <c r="AQ396" s="108">
        <f t="shared" si="492"/>
        <v>0</v>
      </c>
      <c r="AR396" s="108">
        <f t="shared" si="492"/>
        <v>0</v>
      </c>
      <c r="AS396" s="108">
        <f t="shared" si="492"/>
        <v>0</v>
      </c>
      <c r="AT396" s="108">
        <f t="shared" si="492"/>
        <v>0</v>
      </c>
      <c r="AU396" s="96"/>
      <c r="AV396" s="96"/>
      <c r="AW396" s="96"/>
      <c r="AX396" s="108">
        <f>AX397</f>
        <v>0</v>
      </c>
      <c r="AY396" s="108">
        <f>AY397</f>
        <v>0</v>
      </c>
      <c r="AZ396" s="97"/>
      <c r="BA396" s="97"/>
      <c r="BB396" s="108">
        <f>BB397</f>
        <v>0</v>
      </c>
      <c r="BC396" s="108">
        <f>BC397</f>
        <v>0</v>
      </c>
      <c r="BD396" s="108">
        <f t="shared" si="493"/>
        <v>0</v>
      </c>
      <c r="BE396" s="108">
        <f t="shared" si="493"/>
        <v>0</v>
      </c>
      <c r="BF396" s="108">
        <f t="shared" si="493"/>
        <v>0</v>
      </c>
      <c r="BG396" s="108">
        <f t="shared" si="493"/>
        <v>0</v>
      </c>
      <c r="BH396" s="108">
        <f t="shared" si="493"/>
        <v>0</v>
      </c>
      <c r="BI396" s="108">
        <f t="shared" si="493"/>
        <v>0</v>
      </c>
      <c r="BJ396" s="108">
        <f t="shared" si="493"/>
        <v>0</v>
      </c>
      <c r="BK396" s="108">
        <f t="shared" si="493"/>
        <v>0</v>
      </c>
      <c r="BL396" s="108">
        <f t="shared" si="493"/>
        <v>0</v>
      </c>
      <c r="BM396" s="108">
        <f t="shared" si="493"/>
        <v>0</v>
      </c>
      <c r="BN396" s="108">
        <f t="shared" si="493"/>
        <v>0</v>
      </c>
      <c r="BO396" s="108">
        <f t="shared" si="493"/>
        <v>0</v>
      </c>
      <c r="BP396" s="108">
        <f t="shared" si="493"/>
        <v>0</v>
      </c>
      <c r="BQ396" s="108">
        <f t="shared" si="493"/>
        <v>0</v>
      </c>
      <c r="BR396" s="108">
        <f t="shared" si="493"/>
        <v>0</v>
      </c>
      <c r="BS396" s="108"/>
      <c r="BT396" s="108">
        <f t="shared" si="493"/>
        <v>0</v>
      </c>
      <c r="BU396" s="108">
        <f>BU397</f>
        <v>0</v>
      </c>
      <c r="BV396" s="108">
        <f>BV397</f>
        <v>0</v>
      </c>
      <c r="BW396" s="108">
        <f t="shared" si="494"/>
        <v>0</v>
      </c>
      <c r="BX396" s="108"/>
      <c r="BY396" s="108">
        <f t="shared" si="494"/>
        <v>0</v>
      </c>
    </row>
    <row r="397" spans="1:77" s="2" customFormat="1" ht="99.75" hidden="1">
      <c r="A397" s="118"/>
      <c r="B397" s="105" t="s">
        <v>256</v>
      </c>
      <c r="C397" s="106" t="s">
        <v>31</v>
      </c>
      <c r="D397" s="106" t="s">
        <v>54</v>
      </c>
      <c r="E397" s="111" t="s">
        <v>113</v>
      </c>
      <c r="F397" s="106" t="s">
        <v>114</v>
      </c>
      <c r="G397" s="108">
        <f>H397+I397</f>
        <v>6711</v>
      </c>
      <c r="H397" s="108">
        <v>6711</v>
      </c>
      <c r="I397" s="108"/>
      <c r="J397" s="112">
        <f>K397-G397</f>
        <v>-1070</v>
      </c>
      <c r="K397" s="112">
        <v>5641</v>
      </c>
      <c r="L397" s="112"/>
      <c r="M397" s="112"/>
      <c r="N397" s="108"/>
      <c r="O397" s="103"/>
      <c r="P397" s="112"/>
      <c r="Q397" s="112">
        <f>P397+N397</f>
        <v>0</v>
      </c>
      <c r="R397" s="112">
        <f>O397</f>
        <v>0</v>
      </c>
      <c r="S397" s="112">
        <f>T397-Q397</f>
        <v>0</v>
      </c>
      <c r="T397" s="112">
        <f aca="true" t="shared" si="495" ref="T397:Z397">Q397</f>
        <v>0</v>
      </c>
      <c r="U397" s="112">
        <f t="shared" si="495"/>
        <v>0</v>
      </c>
      <c r="V397" s="112">
        <f t="shared" si="495"/>
        <v>0</v>
      </c>
      <c r="W397" s="112">
        <f t="shared" si="495"/>
        <v>0</v>
      </c>
      <c r="X397" s="112">
        <f t="shared" si="495"/>
        <v>0</v>
      </c>
      <c r="Y397" s="112">
        <f t="shared" si="495"/>
        <v>0</v>
      </c>
      <c r="Z397" s="112">
        <f t="shared" si="495"/>
        <v>0</v>
      </c>
      <c r="AA397" s="112">
        <f>X397</f>
        <v>0</v>
      </c>
      <c r="AB397" s="112">
        <f>Y397</f>
        <v>0</v>
      </c>
      <c r="AC397" s="112">
        <f>Z397</f>
        <v>0</v>
      </c>
      <c r="AD397" s="112">
        <f>AA397</f>
        <v>0</v>
      </c>
      <c r="AE397" s="112">
        <f>AB397</f>
        <v>0</v>
      </c>
      <c r="AF397" s="112"/>
      <c r="AG397" s="112">
        <f>AC397</f>
        <v>0</v>
      </c>
      <c r="AH397" s="112">
        <f>AD397</f>
        <v>0</v>
      </c>
      <c r="AI397" s="112"/>
      <c r="AJ397" s="112">
        <f>AE397</f>
        <v>0</v>
      </c>
      <c r="AK397" s="112">
        <f>AF397</f>
        <v>0</v>
      </c>
      <c r="AL397" s="112">
        <f>AG397</f>
        <v>0</v>
      </c>
      <c r="AM397" s="112">
        <f aca="true" t="shared" si="496" ref="AM397:AT397">AG397</f>
        <v>0</v>
      </c>
      <c r="AN397" s="112">
        <f t="shared" si="496"/>
        <v>0</v>
      </c>
      <c r="AO397" s="112">
        <f t="shared" si="496"/>
        <v>0</v>
      </c>
      <c r="AP397" s="112">
        <f t="shared" si="496"/>
        <v>0</v>
      </c>
      <c r="AQ397" s="112">
        <f t="shared" si="496"/>
        <v>0</v>
      </c>
      <c r="AR397" s="112">
        <f t="shared" si="496"/>
        <v>0</v>
      </c>
      <c r="AS397" s="112">
        <f t="shared" si="496"/>
        <v>0</v>
      </c>
      <c r="AT397" s="112">
        <f t="shared" si="496"/>
        <v>0</v>
      </c>
      <c r="AU397" s="96"/>
      <c r="AV397" s="96"/>
      <c r="AW397" s="96"/>
      <c r="AX397" s="112">
        <f>AR397</f>
        <v>0</v>
      </c>
      <c r="AY397" s="112">
        <f>AS397</f>
        <v>0</v>
      </c>
      <c r="AZ397" s="97"/>
      <c r="BA397" s="97"/>
      <c r="BB397" s="112">
        <f aca="true" t="shared" si="497" ref="BB397:BG397">AU397</f>
        <v>0</v>
      </c>
      <c r="BC397" s="112">
        <f t="shared" si="497"/>
        <v>0</v>
      </c>
      <c r="BD397" s="112">
        <f t="shared" si="497"/>
        <v>0</v>
      </c>
      <c r="BE397" s="112">
        <f t="shared" si="497"/>
        <v>0</v>
      </c>
      <c r="BF397" s="112">
        <f t="shared" si="497"/>
        <v>0</v>
      </c>
      <c r="BG397" s="112">
        <f t="shared" si="497"/>
        <v>0</v>
      </c>
      <c r="BH397" s="112">
        <f aca="true" t="shared" si="498" ref="BH397:BN397">BA397</f>
        <v>0</v>
      </c>
      <c r="BI397" s="112">
        <f t="shared" si="498"/>
        <v>0</v>
      </c>
      <c r="BJ397" s="112">
        <f t="shared" si="498"/>
        <v>0</v>
      </c>
      <c r="BK397" s="112">
        <f t="shared" si="498"/>
        <v>0</v>
      </c>
      <c r="BL397" s="112">
        <f t="shared" si="498"/>
        <v>0</v>
      </c>
      <c r="BM397" s="112">
        <f t="shared" si="498"/>
        <v>0</v>
      </c>
      <c r="BN397" s="112">
        <f t="shared" si="498"/>
        <v>0</v>
      </c>
      <c r="BO397" s="112">
        <f>BH397</f>
        <v>0</v>
      </c>
      <c r="BP397" s="112">
        <f>BI397</f>
        <v>0</v>
      </c>
      <c r="BQ397" s="112">
        <f>BJ397</f>
        <v>0</v>
      </c>
      <c r="BR397" s="112">
        <f>BK397</f>
        <v>0</v>
      </c>
      <c r="BS397" s="112"/>
      <c r="BT397" s="112">
        <f>BL397</f>
        <v>0</v>
      </c>
      <c r="BU397" s="112">
        <f>BN397</f>
        <v>0</v>
      </c>
      <c r="BV397" s="112">
        <f>BO397</f>
        <v>0</v>
      </c>
      <c r="BW397" s="112">
        <f>BP397</f>
        <v>0</v>
      </c>
      <c r="BX397" s="112"/>
      <c r="BY397" s="112">
        <f>BQ397</f>
        <v>0</v>
      </c>
    </row>
    <row r="398" spans="1:77" s="2" customFormat="1" ht="37.5">
      <c r="A398" s="118"/>
      <c r="B398" s="99" t="s">
        <v>17</v>
      </c>
      <c r="C398" s="100" t="s">
        <v>31</v>
      </c>
      <c r="D398" s="100" t="s">
        <v>49</v>
      </c>
      <c r="E398" s="101"/>
      <c r="F398" s="100"/>
      <c r="G398" s="102">
        <f aca="true" t="shared" si="499" ref="G398:L398">G399+G401+G403+G405</f>
        <v>39361</v>
      </c>
      <c r="H398" s="102">
        <f t="shared" si="499"/>
        <v>39361</v>
      </c>
      <c r="I398" s="102">
        <f t="shared" si="499"/>
        <v>0</v>
      </c>
      <c r="J398" s="102">
        <f t="shared" si="499"/>
        <v>-5542</v>
      </c>
      <c r="K398" s="102">
        <f t="shared" si="499"/>
        <v>33819</v>
      </c>
      <c r="L398" s="102">
        <f t="shared" si="499"/>
        <v>0</v>
      </c>
      <c r="M398" s="102"/>
      <c r="N398" s="102">
        <f aca="true" t="shared" si="500" ref="N398:AE398">N399+N401+N403+N405</f>
        <v>35590</v>
      </c>
      <c r="O398" s="102">
        <f t="shared" si="500"/>
        <v>0</v>
      </c>
      <c r="P398" s="102">
        <f t="shared" si="500"/>
        <v>0</v>
      </c>
      <c r="Q398" s="102">
        <f t="shared" si="500"/>
        <v>35590</v>
      </c>
      <c r="R398" s="102">
        <f t="shared" si="500"/>
        <v>0</v>
      </c>
      <c r="S398" s="102">
        <f t="shared" si="500"/>
        <v>-22610</v>
      </c>
      <c r="T398" s="102">
        <f t="shared" si="500"/>
        <v>12980</v>
      </c>
      <c r="U398" s="102">
        <f t="shared" si="500"/>
        <v>0</v>
      </c>
      <c r="V398" s="102">
        <f t="shared" si="500"/>
        <v>12361</v>
      </c>
      <c r="W398" s="102">
        <f t="shared" si="500"/>
        <v>-200</v>
      </c>
      <c r="X398" s="102">
        <f t="shared" si="500"/>
        <v>0</v>
      </c>
      <c r="Y398" s="102">
        <f t="shared" si="500"/>
        <v>12780</v>
      </c>
      <c r="Z398" s="102">
        <f t="shared" si="500"/>
        <v>12361</v>
      </c>
      <c r="AA398" s="102">
        <f t="shared" si="500"/>
        <v>0</v>
      </c>
      <c r="AB398" s="102">
        <f t="shared" si="500"/>
        <v>0</v>
      </c>
      <c r="AC398" s="102">
        <f t="shared" si="500"/>
        <v>19801</v>
      </c>
      <c r="AD398" s="102">
        <f t="shared" si="500"/>
        <v>12361</v>
      </c>
      <c r="AE398" s="102">
        <f t="shared" si="500"/>
        <v>0</v>
      </c>
      <c r="AF398" s="102"/>
      <c r="AG398" s="102">
        <f>AG399+AG401+AG403+AG405</f>
        <v>0</v>
      </c>
      <c r="AH398" s="102">
        <f>AH399+AH401+AH403+AH405</f>
        <v>19801</v>
      </c>
      <c r="AI398" s="102"/>
      <c r="AJ398" s="102">
        <f aca="true" t="shared" si="501" ref="AJ398:AT398">AJ399+AJ401+AJ403+AJ405</f>
        <v>12361</v>
      </c>
      <c r="AK398" s="102">
        <f t="shared" si="501"/>
        <v>0</v>
      </c>
      <c r="AL398" s="102">
        <f t="shared" si="501"/>
        <v>0</v>
      </c>
      <c r="AM398" s="102">
        <f t="shared" si="501"/>
        <v>19801</v>
      </c>
      <c r="AN398" s="102">
        <f t="shared" si="501"/>
        <v>0</v>
      </c>
      <c r="AO398" s="102">
        <f t="shared" si="501"/>
        <v>12361</v>
      </c>
      <c r="AP398" s="102">
        <f t="shared" si="501"/>
        <v>9157</v>
      </c>
      <c r="AQ398" s="102">
        <f t="shared" si="501"/>
        <v>0</v>
      </c>
      <c r="AR398" s="102">
        <f t="shared" si="501"/>
        <v>21518</v>
      </c>
      <c r="AS398" s="102">
        <f t="shared" si="501"/>
        <v>0</v>
      </c>
      <c r="AT398" s="102">
        <f t="shared" si="501"/>
        <v>12397</v>
      </c>
      <c r="AU398" s="96"/>
      <c r="AV398" s="96"/>
      <c r="AW398" s="96"/>
      <c r="AX398" s="102">
        <f aca="true" t="shared" si="502" ref="AX398:BC398">AX399+AX401+AX403+AX405</f>
        <v>21518</v>
      </c>
      <c r="AY398" s="102">
        <f t="shared" si="502"/>
        <v>12397</v>
      </c>
      <c r="AZ398" s="102">
        <f t="shared" si="502"/>
        <v>1850</v>
      </c>
      <c r="BA398" s="102">
        <f t="shared" si="502"/>
        <v>1850</v>
      </c>
      <c r="BB398" s="102">
        <f t="shared" si="502"/>
        <v>23368</v>
      </c>
      <c r="BC398" s="102">
        <f t="shared" si="502"/>
        <v>14247</v>
      </c>
      <c r="BD398" s="102">
        <f aca="true" t="shared" si="503" ref="BD398:BK398">BD399+BD401+BD403+BD405</f>
        <v>0</v>
      </c>
      <c r="BE398" s="102">
        <f t="shared" si="503"/>
        <v>0</v>
      </c>
      <c r="BF398" s="102">
        <f t="shared" si="503"/>
        <v>23368</v>
      </c>
      <c r="BG398" s="102">
        <f t="shared" si="503"/>
        <v>14247</v>
      </c>
      <c r="BH398" s="102">
        <f t="shared" si="503"/>
        <v>0</v>
      </c>
      <c r="BI398" s="102">
        <f t="shared" si="503"/>
        <v>0</v>
      </c>
      <c r="BJ398" s="102">
        <f t="shared" si="503"/>
        <v>23368</v>
      </c>
      <c r="BK398" s="102">
        <f t="shared" si="503"/>
        <v>14247</v>
      </c>
      <c r="BL398" s="102">
        <f aca="true" t="shared" si="504" ref="BL398:BT398">BL399+BL401+BL403+BL405</f>
        <v>0</v>
      </c>
      <c r="BM398" s="102">
        <f t="shared" si="504"/>
        <v>0</v>
      </c>
      <c r="BN398" s="102">
        <f t="shared" si="504"/>
        <v>23368</v>
      </c>
      <c r="BO398" s="102">
        <f t="shared" si="504"/>
        <v>14247</v>
      </c>
      <c r="BP398" s="102">
        <f t="shared" si="504"/>
        <v>0</v>
      </c>
      <c r="BQ398" s="102">
        <f t="shared" si="504"/>
        <v>0</v>
      </c>
      <c r="BR398" s="102">
        <f t="shared" si="504"/>
        <v>23368</v>
      </c>
      <c r="BS398" s="102"/>
      <c r="BT398" s="102">
        <f t="shared" si="504"/>
        <v>14247</v>
      </c>
      <c r="BU398" s="102">
        <f>BU399+BU401+BU403+BU405</f>
        <v>0</v>
      </c>
      <c r="BV398" s="102">
        <f>BV399+BV401+BV403+BV405</f>
        <v>0</v>
      </c>
      <c r="BW398" s="102">
        <f>BW399+BW401+BW403+BW405</f>
        <v>23368</v>
      </c>
      <c r="BX398" s="102"/>
      <c r="BY398" s="102">
        <f>BY399+BY401+BY403+BY405</f>
        <v>14247</v>
      </c>
    </row>
    <row r="399" spans="1:77" s="2" customFormat="1" ht="49.5">
      <c r="A399" s="98"/>
      <c r="B399" s="105" t="s">
        <v>112</v>
      </c>
      <c r="C399" s="106" t="s">
        <v>31</v>
      </c>
      <c r="D399" s="106" t="s">
        <v>49</v>
      </c>
      <c r="E399" s="111" t="s">
        <v>113</v>
      </c>
      <c r="F399" s="106"/>
      <c r="G399" s="108">
        <f>H399+I399</f>
        <v>1259</v>
      </c>
      <c r="H399" s="108">
        <f aca="true" t="shared" si="505" ref="H399:AT399">H400</f>
        <v>1259</v>
      </c>
      <c r="I399" s="108">
        <f t="shared" si="505"/>
        <v>0</v>
      </c>
      <c r="J399" s="108">
        <f t="shared" si="505"/>
        <v>41</v>
      </c>
      <c r="K399" s="108">
        <f t="shared" si="505"/>
        <v>1300</v>
      </c>
      <c r="L399" s="108">
        <f t="shared" si="505"/>
        <v>0</v>
      </c>
      <c r="M399" s="108"/>
      <c r="N399" s="108">
        <f t="shared" si="505"/>
        <v>1300</v>
      </c>
      <c r="O399" s="108">
        <f t="shared" si="505"/>
        <v>0</v>
      </c>
      <c r="P399" s="108">
        <f t="shared" si="505"/>
        <v>0</v>
      </c>
      <c r="Q399" s="108">
        <f t="shared" si="505"/>
        <v>1300</v>
      </c>
      <c r="R399" s="108">
        <f t="shared" si="505"/>
        <v>0</v>
      </c>
      <c r="S399" s="108">
        <f t="shared" si="505"/>
        <v>400</v>
      </c>
      <c r="T399" s="108">
        <f t="shared" si="505"/>
        <v>1700</v>
      </c>
      <c r="U399" s="108">
        <f t="shared" si="505"/>
        <v>0</v>
      </c>
      <c r="V399" s="108">
        <f t="shared" si="505"/>
        <v>1700</v>
      </c>
      <c r="W399" s="108">
        <f t="shared" si="505"/>
        <v>-200</v>
      </c>
      <c r="X399" s="108">
        <f t="shared" si="505"/>
        <v>0</v>
      </c>
      <c r="Y399" s="108">
        <f t="shared" si="505"/>
        <v>1500</v>
      </c>
      <c r="Z399" s="108">
        <f t="shared" si="505"/>
        <v>1700</v>
      </c>
      <c r="AA399" s="108">
        <f t="shared" si="505"/>
        <v>0</v>
      </c>
      <c r="AB399" s="108">
        <f t="shared" si="505"/>
        <v>0</v>
      </c>
      <c r="AC399" s="108">
        <f t="shared" si="505"/>
        <v>1500</v>
      </c>
      <c r="AD399" s="108">
        <f t="shared" si="505"/>
        <v>1700</v>
      </c>
      <c r="AE399" s="108">
        <f t="shared" si="505"/>
        <v>0</v>
      </c>
      <c r="AF399" s="108"/>
      <c r="AG399" s="108">
        <f t="shared" si="505"/>
        <v>0</v>
      </c>
      <c r="AH399" s="108">
        <f t="shared" si="505"/>
        <v>1500</v>
      </c>
      <c r="AI399" s="108"/>
      <c r="AJ399" s="108">
        <f t="shared" si="505"/>
        <v>1700</v>
      </c>
      <c r="AK399" s="108">
        <f t="shared" si="505"/>
        <v>0</v>
      </c>
      <c r="AL399" s="108">
        <f t="shared" si="505"/>
        <v>0</v>
      </c>
      <c r="AM399" s="108">
        <f t="shared" si="505"/>
        <v>1500</v>
      </c>
      <c r="AN399" s="108">
        <f t="shared" si="505"/>
        <v>0</v>
      </c>
      <c r="AO399" s="108">
        <f t="shared" si="505"/>
        <v>1700</v>
      </c>
      <c r="AP399" s="108">
        <f t="shared" si="505"/>
        <v>931</v>
      </c>
      <c r="AQ399" s="108">
        <f t="shared" si="505"/>
        <v>0</v>
      </c>
      <c r="AR399" s="108">
        <f t="shared" si="505"/>
        <v>2631</v>
      </c>
      <c r="AS399" s="108">
        <f t="shared" si="505"/>
        <v>0</v>
      </c>
      <c r="AT399" s="108">
        <f t="shared" si="505"/>
        <v>2631</v>
      </c>
      <c r="AU399" s="96"/>
      <c r="AV399" s="96"/>
      <c r="AW399" s="96"/>
      <c r="AX399" s="108">
        <f aca="true" t="shared" si="506" ref="AX399:BY399">AX400</f>
        <v>2631</v>
      </c>
      <c r="AY399" s="108">
        <f t="shared" si="506"/>
        <v>2631</v>
      </c>
      <c r="AZ399" s="108">
        <f t="shared" si="506"/>
        <v>-150</v>
      </c>
      <c r="BA399" s="108">
        <f t="shared" si="506"/>
        <v>-150</v>
      </c>
      <c r="BB399" s="108">
        <f t="shared" si="506"/>
        <v>2481</v>
      </c>
      <c r="BC399" s="108">
        <f t="shared" si="506"/>
        <v>2481</v>
      </c>
      <c r="BD399" s="108">
        <f t="shared" si="506"/>
        <v>0</v>
      </c>
      <c r="BE399" s="108">
        <f t="shared" si="506"/>
        <v>0</v>
      </c>
      <c r="BF399" s="108">
        <f t="shared" si="506"/>
        <v>2481</v>
      </c>
      <c r="BG399" s="108">
        <f t="shared" si="506"/>
        <v>2481</v>
      </c>
      <c r="BH399" s="108">
        <f t="shared" si="506"/>
        <v>0</v>
      </c>
      <c r="BI399" s="108">
        <f t="shared" si="506"/>
        <v>0</v>
      </c>
      <c r="BJ399" s="108">
        <f t="shared" si="506"/>
        <v>2481</v>
      </c>
      <c r="BK399" s="108">
        <f t="shared" si="506"/>
        <v>2481</v>
      </c>
      <c r="BL399" s="108">
        <f t="shared" si="506"/>
        <v>0</v>
      </c>
      <c r="BM399" s="108">
        <f t="shared" si="506"/>
        <v>0</v>
      </c>
      <c r="BN399" s="108">
        <f t="shared" si="506"/>
        <v>2481</v>
      </c>
      <c r="BO399" s="108">
        <f t="shared" si="506"/>
        <v>2481</v>
      </c>
      <c r="BP399" s="108">
        <f t="shared" si="506"/>
        <v>0</v>
      </c>
      <c r="BQ399" s="108">
        <f t="shared" si="506"/>
        <v>0</v>
      </c>
      <c r="BR399" s="108">
        <f t="shared" si="506"/>
        <v>2481</v>
      </c>
      <c r="BS399" s="108"/>
      <c r="BT399" s="108">
        <f t="shared" si="506"/>
        <v>2481</v>
      </c>
      <c r="BU399" s="108">
        <f t="shared" si="506"/>
        <v>0</v>
      </c>
      <c r="BV399" s="108">
        <f t="shared" si="506"/>
        <v>0</v>
      </c>
      <c r="BW399" s="108">
        <f t="shared" si="506"/>
        <v>2481</v>
      </c>
      <c r="BX399" s="108"/>
      <c r="BY399" s="108">
        <f t="shared" si="506"/>
        <v>2481</v>
      </c>
    </row>
    <row r="400" spans="1:77" s="2" customFormat="1" ht="99.75">
      <c r="A400" s="118"/>
      <c r="B400" s="105" t="s">
        <v>256</v>
      </c>
      <c r="C400" s="106" t="s">
        <v>31</v>
      </c>
      <c r="D400" s="106" t="s">
        <v>49</v>
      </c>
      <c r="E400" s="111" t="s">
        <v>113</v>
      </c>
      <c r="F400" s="106" t="s">
        <v>114</v>
      </c>
      <c r="G400" s="108">
        <f>H400+I400</f>
        <v>1259</v>
      </c>
      <c r="H400" s="108">
        <v>1259</v>
      </c>
      <c r="I400" s="108"/>
      <c r="J400" s="112">
        <f>K400-G400</f>
        <v>41</v>
      </c>
      <c r="K400" s="112">
        <v>1300</v>
      </c>
      <c r="L400" s="112"/>
      <c r="M400" s="112"/>
      <c r="N400" s="108">
        <v>1300</v>
      </c>
      <c r="O400" s="103"/>
      <c r="P400" s="112"/>
      <c r="Q400" s="112">
        <f>P400+N400</f>
        <v>1300</v>
      </c>
      <c r="R400" s="112">
        <f>O400</f>
        <v>0</v>
      </c>
      <c r="S400" s="112">
        <f>T400-Q400</f>
        <v>400</v>
      </c>
      <c r="T400" s="112">
        <v>1700</v>
      </c>
      <c r="U400" s="112">
        <f>R400</f>
        <v>0</v>
      </c>
      <c r="V400" s="112">
        <v>1700</v>
      </c>
      <c r="W400" s="112">
        <v>-200</v>
      </c>
      <c r="X400" s="112"/>
      <c r="Y400" s="112">
        <f>W400+T400</f>
        <v>1500</v>
      </c>
      <c r="Z400" s="112">
        <f>X400+V400</f>
        <v>1700</v>
      </c>
      <c r="AA400" s="112"/>
      <c r="AB400" s="112"/>
      <c r="AC400" s="112">
        <f>AA400+Y400</f>
        <v>1500</v>
      </c>
      <c r="AD400" s="112">
        <f>AB400+Z400</f>
        <v>1700</v>
      </c>
      <c r="AE400" s="112"/>
      <c r="AF400" s="112"/>
      <c r="AG400" s="112"/>
      <c r="AH400" s="112">
        <f>AE400+AC400</f>
        <v>1500</v>
      </c>
      <c r="AI400" s="112"/>
      <c r="AJ400" s="112">
        <f>AG400+AD400</f>
        <v>1700</v>
      </c>
      <c r="AK400" s="151"/>
      <c r="AL400" s="151"/>
      <c r="AM400" s="112">
        <f>AK400+AH400</f>
        <v>1500</v>
      </c>
      <c r="AN400" s="112">
        <f>AI400</f>
        <v>0</v>
      </c>
      <c r="AO400" s="112">
        <f>AJ400</f>
        <v>1700</v>
      </c>
      <c r="AP400" s="112">
        <f>AR400-AO400</f>
        <v>931</v>
      </c>
      <c r="AQ400" s="112"/>
      <c r="AR400" s="112">
        <v>2631</v>
      </c>
      <c r="AS400" s="112"/>
      <c r="AT400" s="112">
        <v>2631</v>
      </c>
      <c r="AU400" s="96"/>
      <c r="AV400" s="96"/>
      <c r="AW400" s="96"/>
      <c r="AX400" s="112">
        <v>2631</v>
      </c>
      <c r="AY400" s="112">
        <v>2631</v>
      </c>
      <c r="AZ400" s="97">
        <v>-150</v>
      </c>
      <c r="BA400" s="97">
        <v>-150</v>
      </c>
      <c r="BB400" s="112">
        <f>AX400+AZ400</f>
        <v>2481</v>
      </c>
      <c r="BC400" s="112">
        <f>AY400+BA400</f>
        <v>2481</v>
      </c>
      <c r="BD400" s="138"/>
      <c r="BE400" s="139"/>
      <c r="BF400" s="112">
        <f>BD400+BB400</f>
        <v>2481</v>
      </c>
      <c r="BG400" s="112">
        <f>BE400+BC400</f>
        <v>2481</v>
      </c>
      <c r="BH400" s="138"/>
      <c r="BI400" s="139"/>
      <c r="BJ400" s="112">
        <f>BH400+BF400</f>
        <v>2481</v>
      </c>
      <c r="BK400" s="112">
        <f>BI400+BG400</f>
        <v>2481</v>
      </c>
      <c r="BL400" s="138"/>
      <c r="BM400" s="139"/>
      <c r="BN400" s="112">
        <f>BL400+BJ400</f>
        <v>2481</v>
      </c>
      <c r="BO400" s="112">
        <f>BM400+BK400</f>
        <v>2481</v>
      </c>
      <c r="BP400" s="140"/>
      <c r="BQ400" s="140"/>
      <c r="BR400" s="108">
        <f>BN400+BP400</f>
        <v>2481</v>
      </c>
      <c r="BS400" s="108"/>
      <c r="BT400" s="108">
        <f>BO400+BQ400</f>
        <v>2481</v>
      </c>
      <c r="BU400" s="140"/>
      <c r="BV400" s="140"/>
      <c r="BW400" s="108">
        <f>BR400+BU400</f>
        <v>2481</v>
      </c>
      <c r="BX400" s="108"/>
      <c r="BY400" s="108">
        <f>BT400+BV400</f>
        <v>2481</v>
      </c>
    </row>
    <row r="401" spans="1:77" s="2" customFormat="1" ht="33.75">
      <c r="A401" s="98"/>
      <c r="B401" s="105" t="s">
        <v>115</v>
      </c>
      <c r="C401" s="106" t="s">
        <v>31</v>
      </c>
      <c r="D401" s="106" t="s">
        <v>49</v>
      </c>
      <c r="E401" s="111" t="s">
        <v>116</v>
      </c>
      <c r="F401" s="175"/>
      <c r="G401" s="108">
        <f>H401+I401</f>
        <v>16100</v>
      </c>
      <c r="H401" s="108">
        <f aca="true" t="shared" si="507" ref="H401:R401">H402</f>
        <v>16100</v>
      </c>
      <c r="I401" s="108">
        <f t="shared" si="507"/>
        <v>0</v>
      </c>
      <c r="J401" s="108">
        <f t="shared" si="507"/>
        <v>16419</v>
      </c>
      <c r="K401" s="108">
        <f t="shared" si="507"/>
        <v>32519</v>
      </c>
      <c r="L401" s="108">
        <f t="shared" si="507"/>
        <v>0</v>
      </c>
      <c r="M401" s="108"/>
      <c r="N401" s="108">
        <f t="shared" si="507"/>
        <v>34290</v>
      </c>
      <c r="O401" s="108">
        <f t="shared" si="507"/>
        <v>0</v>
      </c>
      <c r="P401" s="108">
        <f t="shared" si="507"/>
        <v>0</v>
      </c>
      <c r="Q401" s="108">
        <f t="shared" si="507"/>
        <v>34290</v>
      </c>
      <c r="R401" s="108">
        <f t="shared" si="507"/>
        <v>0</v>
      </c>
      <c r="S401" s="108">
        <f aca="true" t="shared" si="508" ref="S401:AE401">S402+S407</f>
        <v>-23010</v>
      </c>
      <c r="T401" s="108">
        <f t="shared" si="508"/>
        <v>11280</v>
      </c>
      <c r="U401" s="108">
        <f t="shared" si="508"/>
        <v>0</v>
      </c>
      <c r="V401" s="108">
        <f t="shared" si="508"/>
        <v>10661</v>
      </c>
      <c r="W401" s="108">
        <f t="shared" si="508"/>
        <v>0</v>
      </c>
      <c r="X401" s="108">
        <f t="shared" si="508"/>
        <v>0</v>
      </c>
      <c r="Y401" s="108">
        <f t="shared" si="508"/>
        <v>11280</v>
      </c>
      <c r="Z401" s="108">
        <f t="shared" si="508"/>
        <v>10661</v>
      </c>
      <c r="AA401" s="108">
        <f t="shared" si="508"/>
        <v>0</v>
      </c>
      <c r="AB401" s="108">
        <f t="shared" si="508"/>
        <v>0</v>
      </c>
      <c r="AC401" s="108">
        <f t="shared" si="508"/>
        <v>18301</v>
      </c>
      <c r="AD401" s="108">
        <f t="shared" si="508"/>
        <v>10661</v>
      </c>
      <c r="AE401" s="108">
        <f t="shared" si="508"/>
        <v>0</v>
      </c>
      <c r="AF401" s="108"/>
      <c r="AG401" s="108">
        <f>AG402+AG407</f>
        <v>0</v>
      </c>
      <c r="AH401" s="108">
        <f>AH402+AH407</f>
        <v>18301</v>
      </c>
      <c r="AI401" s="108"/>
      <c r="AJ401" s="108">
        <f aca="true" t="shared" si="509" ref="AJ401:AT401">AJ402+AJ407</f>
        <v>10661</v>
      </c>
      <c r="AK401" s="108">
        <f t="shared" si="509"/>
        <v>0</v>
      </c>
      <c r="AL401" s="108">
        <f t="shared" si="509"/>
        <v>0</v>
      </c>
      <c r="AM401" s="108">
        <f t="shared" si="509"/>
        <v>18301</v>
      </c>
      <c r="AN401" s="108">
        <f t="shared" si="509"/>
        <v>0</v>
      </c>
      <c r="AO401" s="108">
        <f t="shared" si="509"/>
        <v>10661</v>
      </c>
      <c r="AP401" s="108">
        <f t="shared" si="509"/>
        <v>8226</v>
      </c>
      <c r="AQ401" s="108">
        <f t="shared" si="509"/>
        <v>0</v>
      </c>
      <c r="AR401" s="108">
        <f t="shared" si="509"/>
        <v>18887</v>
      </c>
      <c r="AS401" s="108">
        <f t="shared" si="509"/>
        <v>0</v>
      </c>
      <c r="AT401" s="108">
        <f t="shared" si="509"/>
        <v>9766</v>
      </c>
      <c r="AU401" s="96"/>
      <c r="AV401" s="96"/>
      <c r="AW401" s="96"/>
      <c r="AX401" s="108">
        <f aca="true" t="shared" si="510" ref="AX401:BG401">AX402+AX407</f>
        <v>18887</v>
      </c>
      <c r="AY401" s="108">
        <f t="shared" si="510"/>
        <v>9766</v>
      </c>
      <c r="AZ401" s="108">
        <f t="shared" si="510"/>
        <v>2000</v>
      </c>
      <c r="BA401" s="108">
        <f t="shared" si="510"/>
        <v>2000</v>
      </c>
      <c r="BB401" s="108">
        <f t="shared" si="510"/>
        <v>20887</v>
      </c>
      <c r="BC401" s="108">
        <f t="shared" si="510"/>
        <v>11766</v>
      </c>
      <c r="BD401" s="108">
        <f t="shared" si="510"/>
        <v>0</v>
      </c>
      <c r="BE401" s="108">
        <f t="shared" si="510"/>
        <v>0</v>
      </c>
      <c r="BF401" s="108">
        <f t="shared" si="510"/>
        <v>20887</v>
      </c>
      <c r="BG401" s="108">
        <f t="shared" si="510"/>
        <v>11766</v>
      </c>
      <c r="BH401" s="108">
        <f aca="true" t="shared" si="511" ref="BH401:BT401">BH402+BH407</f>
        <v>0</v>
      </c>
      <c r="BI401" s="108">
        <f t="shared" si="511"/>
        <v>0</v>
      </c>
      <c r="BJ401" s="108">
        <f t="shared" si="511"/>
        <v>20887</v>
      </c>
      <c r="BK401" s="108">
        <f t="shared" si="511"/>
        <v>11766</v>
      </c>
      <c r="BL401" s="108">
        <f t="shared" si="511"/>
        <v>0</v>
      </c>
      <c r="BM401" s="108">
        <f t="shared" si="511"/>
        <v>0</v>
      </c>
      <c r="BN401" s="108">
        <f t="shared" si="511"/>
        <v>20887</v>
      </c>
      <c r="BO401" s="108">
        <f t="shared" si="511"/>
        <v>11766</v>
      </c>
      <c r="BP401" s="108">
        <f t="shared" si="511"/>
        <v>0</v>
      </c>
      <c r="BQ401" s="108">
        <f t="shared" si="511"/>
        <v>0</v>
      </c>
      <c r="BR401" s="108">
        <f t="shared" si="511"/>
        <v>20887</v>
      </c>
      <c r="BS401" s="108"/>
      <c r="BT401" s="108">
        <f t="shared" si="511"/>
        <v>11766</v>
      </c>
      <c r="BU401" s="108">
        <f>BU402+BU407</f>
        <v>0</v>
      </c>
      <c r="BV401" s="108">
        <f>BV402+BV407</f>
        <v>0</v>
      </c>
      <c r="BW401" s="108">
        <f>BW402+BW407</f>
        <v>20887</v>
      </c>
      <c r="BX401" s="108"/>
      <c r="BY401" s="108">
        <f>BY402+BY407</f>
        <v>11766</v>
      </c>
    </row>
    <row r="402" spans="1:77" s="2" customFormat="1" ht="66.75">
      <c r="A402" s="118"/>
      <c r="B402" s="105" t="s">
        <v>260</v>
      </c>
      <c r="C402" s="106" t="s">
        <v>31</v>
      </c>
      <c r="D402" s="106" t="s">
        <v>49</v>
      </c>
      <c r="E402" s="111" t="s">
        <v>116</v>
      </c>
      <c r="F402" s="106" t="s">
        <v>39</v>
      </c>
      <c r="G402" s="108">
        <f>H402+I402</f>
        <v>16100</v>
      </c>
      <c r="H402" s="108">
        <v>16100</v>
      </c>
      <c r="I402" s="108"/>
      <c r="J402" s="112">
        <f>K402-G402</f>
        <v>16419</v>
      </c>
      <c r="K402" s="112">
        <v>32519</v>
      </c>
      <c r="L402" s="112"/>
      <c r="M402" s="112"/>
      <c r="N402" s="108">
        <v>34290</v>
      </c>
      <c r="O402" s="103"/>
      <c r="P402" s="112"/>
      <c r="Q402" s="112">
        <f>P402+N402</f>
        <v>34290</v>
      </c>
      <c r="R402" s="112">
        <f>O402</f>
        <v>0</v>
      </c>
      <c r="S402" s="112">
        <f>T402-Q402</f>
        <v>-27378</v>
      </c>
      <c r="T402" s="112">
        <v>6912</v>
      </c>
      <c r="U402" s="112">
        <f>R402</f>
        <v>0</v>
      </c>
      <c r="V402" s="112">
        <v>6293</v>
      </c>
      <c r="W402" s="112"/>
      <c r="X402" s="112"/>
      <c r="Y402" s="112">
        <f>W402+T402</f>
        <v>6912</v>
      </c>
      <c r="Z402" s="112">
        <f>X402+V402</f>
        <v>6293</v>
      </c>
      <c r="AA402" s="112"/>
      <c r="AB402" s="112"/>
      <c r="AC402" s="112">
        <f>AA402+Y402+7021</f>
        <v>13933</v>
      </c>
      <c r="AD402" s="112">
        <f>AB402+Z402</f>
        <v>6293</v>
      </c>
      <c r="AE402" s="112"/>
      <c r="AF402" s="112"/>
      <c r="AG402" s="112"/>
      <c r="AH402" s="112">
        <f>AE402+AC402</f>
        <v>13933</v>
      </c>
      <c r="AI402" s="112"/>
      <c r="AJ402" s="112">
        <f>AG402+AD402</f>
        <v>6293</v>
      </c>
      <c r="AK402" s="151"/>
      <c r="AL402" s="151"/>
      <c r="AM402" s="112">
        <f>AK402+AH402</f>
        <v>13933</v>
      </c>
      <c r="AN402" s="112">
        <f>AI402</f>
        <v>0</v>
      </c>
      <c r="AO402" s="112">
        <f>AJ402</f>
        <v>6293</v>
      </c>
      <c r="AP402" s="112">
        <f>AR402-AO402</f>
        <v>12594</v>
      </c>
      <c r="AQ402" s="112"/>
      <c r="AR402" s="112">
        <f>14519+4368</f>
        <v>18887</v>
      </c>
      <c r="AS402" s="112"/>
      <c r="AT402" s="112">
        <f>5398+4368</f>
        <v>9766</v>
      </c>
      <c r="AU402" s="96"/>
      <c r="AV402" s="96"/>
      <c r="AW402" s="96"/>
      <c r="AX402" s="112">
        <f>14519+4368</f>
        <v>18887</v>
      </c>
      <c r="AY402" s="112">
        <f>5398+4368</f>
        <v>9766</v>
      </c>
      <c r="AZ402" s="97">
        <v>2000</v>
      </c>
      <c r="BA402" s="97">
        <v>2000</v>
      </c>
      <c r="BB402" s="112">
        <f>AX402+AZ402</f>
        <v>20887</v>
      </c>
      <c r="BC402" s="112">
        <f>AY402+BA402</f>
        <v>11766</v>
      </c>
      <c r="BD402" s="138"/>
      <c r="BE402" s="139"/>
      <c r="BF402" s="112">
        <f>BD402+BB402</f>
        <v>20887</v>
      </c>
      <c r="BG402" s="112">
        <f>BE402+BC402</f>
        <v>11766</v>
      </c>
      <c r="BH402" s="138"/>
      <c r="BI402" s="139"/>
      <c r="BJ402" s="112">
        <f>BH402+BF402</f>
        <v>20887</v>
      </c>
      <c r="BK402" s="112">
        <f>BI402+BG402</f>
        <v>11766</v>
      </c>
      <c r="BL402" s="138"/>
      <c r="BM402" s="139"/>
      <c r="BN402" s="112">
        <f>BL402+BJ402</f>
        <v>20887</v>
      </c>
      <c r="BO402" s="112">
        <f>BM402+BK402</f>
        <v>11766</v>
      </c>
      <c r="BP402" s="140"/>
      <c r="BQ402" s="140"/>
      <c r="BR402" s="108">
        <f>BN402+BP402</f>
        <v>20887</v>
      </c>
      <c r="BS402" s="108"/>
      <c r="BT402" s="108">
        <f>BO402+BQ402</f>
        <v>11766</v>
      </c>
      <c r="BU402" s="140"/>
      <c r="BV402" s="140"/>
      <c r="BW402" s="108">
        <f>BR402+BU402</f>
        <v>20887</v>
      </c>
      <c r="BX402" s="108"/>
      <c r="BY402" s="108">
        <f>BT402+BV402</f>
        <v>11766</v>
      </c>
    </row>
    <row r="403" spans="1:77" s="2" customFormat="1" ht="33" hidden="1">
      <c r="A403" s="118"/>
      <c r="B403" s="105" t="s">
        <v>18</v>
      </c>
      <c r="C403" s="106" t="s">
        <v>31</v>
      </c>
      <c r="D403" s="106" t="s">
        <v>49</v>
      </c>
      <c r="E403" s="143" t="s">
        <v>101</v>
      </c>
      <c r="F403" s="106"/>
      <c r="G403" s="108">
        <f aca="true" t="shared" si="512" ref="G403:AJ403">G404</f>
        <v>22002</v>
      </c>
      <c r="H403" s="108">
        <f t="shared" si="512"/>
        <v>22002</v>
      </c>
      <c r="I403" s="108">
        <f t="shared" si="512"/>
        <v>0</v>
      </c>
      <c r="J403" s="108">
        <f t="shared" si="512"/>
        <v>-22002</v>
      </c>
      <c r="K403" s="108">
        <f t="shared" si="512"/>
        <v>0</v>
      </c>
      <c r="L403" s="108">
        <f t="shared" si="512"/>
        <v>0</v>
      </c>
      <c r="M403" s="108"/>
      <c r="N403" s="108">
        <f t="shared" si="512"/>
        <v>0</v>
      </c>
      <c r="O403" s="108">
        <f t="shared" si="512"/>
        <v>0</v>
      </c>
      <c r="P403" s="108">
        <f t="shared" si="512"/>
        <v>0</v>
      </c>
      <c r="Q403" s="108">
        <f t="shared" si="512"/>
        <v>0</v>
      </c>
      <c r="R403" s="108">
        <f t="shared" si="512"/>
        <v>0</v>
      </c>
      <c r="S403" s="112"/>
      <c r="T403" s="108">
        <f t="shared" si="512"/>
        <v>0</v>
      </c>
      <c r="U403" s="108">
        <f t="shared" si="512"/>
        <v>0</v>
      </c>
      <c r="V403" s="108">
        <f t="shared" si="512"/>
        <v>0</v>
      </c>
      <c r="W403" s="108">
        <f t="shared" si="512"/>
        <v>0</v>
      </c>
      <c r="X403" s="108">
        <f t="shared" si="512"/>
        <v>0</v>
      </c>
      <c r="Y403" s="108">
        <f t="shared" si="512"/>
        <v>0</v>
      </c>
      <c r="Z403" s="108">
        <f t="shared" si="512"/>
        <v>0</v>
      </c>
      <c r="AA403" s="108">
        <f t="shared" si="512"/>
        <v>0</v>
      </c>
      <c r="AB403" s="108">
        <f t="shared" si="512"/>
        <v>0</v>
      </c>
      <c r="AC403" s="108">
        <f t="shared" si="512"/>
        <v>0</v>
      </c>
      <c r="AD403" s="108">
        <f t="shared" si="512"/>
        <v>0</v>
      </c>
      <c r="AE403" s="108">
        <f t="shared" si="512"/>
        <v>0</v>
      </c>
      <c r="AF403" s="108"/>
      <c r="AG403" s="108">
        <f t="shared" si="512"/>
        <v>0</v>
      </c>
      <c r="AH403" s="108">
        <f t="shared" si="512"/>
        <v>0</v>
      </c>
      <c r="AI403" s="108"/>
      <c r="AJ403" s="108">
        <f t="shared" si="512"/>
        <v>0</v>
      </c>
      <c r="AK403" s="151"/>
      <c r="AL403" s="151"/>
      <c r="AM403" s="126"/>
      <c r="AN403" s="126"/>
      <c r="AO403" s="126"/>
      <c r="AP403" s="112"/>
      <c r="AQ403" s="112"/>
      <c r="AR403" s="112"/>
      <c r="AS403" s="112"/>
      <c r="AT403" s="112"/>
      <c r="AU403" s="96"/>
      <c r="AV403" s="96"/>
      <c r="AW403" s="96"/>
      <c r="AX403" s="112"/>
      <c r="AY403" s="112"/>
      <c r="AZ403" s="97"/>
      <c r="BA403" s="97"/>
      <c r="BB403" s="112"/>
      <c r="BC403" s="112"/>
      <c r="BD403" s="138"/>
      <c r="BE403" s="139"/>
      <c r="BF403" s="151"/>
      <c r="BG403" s="151"/>
      <c r="BH403" s="138"/>
      <c r="BI403" s="139"/>
      <c r="BJ403" s="151"/>
      <c r="BK403" s="151"/>
      <c r="BL403" s="138"/>
      <c r="BM403" s="139"/>
      <c r="BN403" s="151"/>
      <c r="BO403" s="151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</row>
    <row r="404" spans="1:77" s="2" customFormat="1" ht="66.75" hidden="1">
      <c r="A404" s="118"/>
      <c r="B404" s="105" t="s">
        <v>260</v>
      </c>
      <c r="C404" s="106" t="s">
        <v>31</v>
      </c>
      <c r="D404" s="106" t="s">
        <v>49</v>
      </c>
      <c r="E404" s="143" t="s">
        <v>101</v>
      </c>
      <c r="F404" s="106" t="s">
        <v>39</v>
      </c>
      <c r="G404" s="108">
        <f>H404</f>
        <v>22002</v>
      </c>
      <c r="H404" s="108">
        <v>22002</v>
      </c>
      <c r="I404" s="108"/>
      <c r="J404" s="112">
        <f>K404-G404</f>
        <v>-22002</v>
      </c>
      <c r="K404" s="112"/>
      <c r="L404" s="112"/>
      <c r="M404" s="112"/>
      <c r="N404" s="108"/>
      <c r="O404" s="103"/>
      <c r="P404" s="112"/>
      <c r="Q404" s="112">
        <f>P404+N404</f>
        <v>0</v>
      </c>
      <c r="R404" s="112">
        <f>O404</f>
        <v>0</v>
      </c>
      <c r="S404" s="112"/>
      <c r="T404" s="112">
        <f aca="true" t="shared" si="513" ref="T404:Z404">Q404</f>
        <v>0</v>
      </c>
      <c r="U404" s="112">
        <f t="shared" si="513"/>
        <v>0</v>
      </c>
      <c r="V404" s="112">
        <f t="shared" si="513"/>
        <v>0</v>
      </c>
      <c r="W404" s="112">
        <f t="shared" si="513"/>
        <v>0</v>
      </c>
      <c r="X404" s="112">
        <f t="shared" si="513"/>
        <v>0</v>
      </c>
      <c r="Y404" s="112">
        <f t="shared" si="513"/>
        <v>0</v>
      </c>
      <c r="Z404" s="112">
        <f t="shared" si="513"/>
        <v>0</v>
      </c>
      <c r="AA404" s="112">
        <f>X404</f>
        <v>0</v>
      </c>
      <c r="AB404" s="112">
        <f>Y404</f>
        <v>0</v>
      </c>
      <c r="AC404" s="112">
        <f>Z404</f>
        <v>0</v>
      </c>
      <c r="AD404" s="112">
        <f>AA404</f>
        <v>0</v>
      </c>
      <c r="AE404" s="112">
        <f>AB404</f>
        <v>0</v>
      </c>
      <c r="AF404" s="112"/>
      <c r="AG404" s="112">
        <f>AC404</f>
        <v>0</v>
      </c>
      <c r="AH404" s="112">
        <f>AD404</f>
        <v>0</v>
      </c>
      <c r="AI404" s="112"/>
      <c r="AJ404" s="112">
        <f>AE404</f>
        <v>0</v>
      </c>
      <c r="AK404" s="151"/>
      <c r="AL404" s="151"/>
      <c r="AM404" s="126"/>
      <c r="AN404" s="126"/>
      <c r="AO404" s="126"/>
      <c r="AP404" s="112"/>
      <c r="AQ404" s="112"/>
      <c r="AR404" s="112"/>
      <c r="AS404" s="112"/>
      <c r="AT404" s="112"/>
      <c r="AU404" s="96"/>
      <c r="AV404" s="96"/>
      <c r="AW404" s="96"/>
      <c r="AX404" s="112"/>
      <c r="AY404" s="112"/>
      <c r="AZ404" s="97"/>
      <c r="BA404" s="97"/>
      <c r="BB404" s="112"/>
      <c r="BC404" s="112"/>
      <c r="BD404" s="138"/>
      <c r="BE404" s="139"/>
      <c r="BF404" s="151"/>
      <c r="BG404" s="151"/>
      <c r="BH404" s="138"/>
      <c r="BI404" s="139"/>
      <c r="BJ404" s="151"/>
      <c r="BK404" s="151"/>
      <c r="BL404" s="138"/>
      <c r="BM404" s="139"/>
      <c r="BN404" s="151"/>
      <c r="BO404" s="151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</row>
    <row r="405" spans="1:77" s="2" customFormat="1" ht="33" hidden="1">
      <c r="A405" s="118"/>
      <c r="B405" s="105" t="s">
        <v>222</v>
      </c>
      <c r="C405" s="106" t="s">
        <v>31</v>
      </c>
      <c r="D405" s="106" t="s">
        <v>49</v>
      </c>
      <c r="E405" s="136" t="s">
        <v>221</v>
      </c>
      <c r="F405" s="106"/>
      <c r="G405" s="108">
        <f>G406</f>
        <v>0</v>
      </c>
      <c r="H405" s="108">
        <f aca="true" t="shared" si="514" ref="H405:AJ405">H406</f>
        <v>0</v>
      </c>
      <c r="I405" s="108">
        <f t="shared" si="514"/>
        <v>0</v>
      </c>
      <c r="J405" s="108">
        <f t="shared" si="514"/>
        <v>0</v>
      </c>
      <c r="K405" s="108">
        <f t="shared" si="514"/>
        <v>0</v>
      </c>
      <c r="L405" s="108">
        <f t="shared" si="514"/>
        <v>0</v>
      </c>
      <c r="M405" s="108"/>
      <c r="N405" s="108">
        <f t="shared" si="514"/>
        <v>0</v>
      </c>
      <c r="O405" s="108">
        <f t="shared" si="514"/>
        <v>0</v>
      </c>
      <c r="P405" s="108">
        <f t="shared" si="514"/>
        <v>0</v>
      </c>
      <c r="Q405" s="108">
        <f t="shared" si="514"/>
        <v>0</v>
      </c>
      <c r="R405" s="108">
        <f t="shared" si="514"/>
        <v>0</v>
      </c>
      <c r="S405" s="112"/>
      <c r="T405" s="108">
        <f t="shared" si="514"/>
        <v>0</v>
      </c>
      <c r="U405" s="108">
        <f t="shared" si="514"/>
        <v>0</v>
      </c>
      <c r="V405" s="108">
        <f t="shared" si="514"/>
        <v>0</v>
      </c>
      <c r="W405" s="108">
        <f t="shared" si="514"/>
        <v>0</v>
      </c>
      <c r="X405" s="108">
        <f t="shared" si="514"/>
        <v>0</v>
      </c>
      <c r="Y405" s="108">
        <f t="shared" si="514"/>
        <v>0</v>
      </c>
      <c r="Z405" s="108">
        <f t="shared" si="514"/>
        <v>0</v>
      </c>
      <c r="AA405" s="108">
        <f t="shared" si="514"/>
        <v>0</v>
      </c>
      <c r="AB405" s="108">
        <f t="shared" si="514"/>
        <v>0</v>
      </c>
      <c r="AC405" s="108">
        <f t="shared" si="514"/>
        <v>0</v>
      </c>
      <c r="AD405" s="108">
        <f t="shared" si="514"/>
        <v>0</v>
      </c>
      <c r="AE405" s="108">
        <f t="shared" si="514"/>
        <v>0</v>
      </c>
      <c r="AF405" s="108"/>
      <c r="AG405" s="108">
        <f t="shared" si="514"/>
        <v>0</v>
      </c>
      <c r="AH405" s="108">
        <f t="shared" si="514"/>
        <v>0</v>
      </c>
      <c r="AI405" s="108"/>
      <c r="AJ405" s="108">
        <f t="shared" si="514"/>
        <v>0</v>
      </c>
      <c r="AK405" s="151"/>
      <c r="AL405" s="151"/>
      <c r="AM405" s="126"/>
      <c r="AN405" s="126"/>
      <c r="AO405" s="126"/>
      <c r="AP405" s="112"/>
      <c r="AQ405" s="112"/>
      <c r="AR405" s="112"/>
      <c r="AS405" s="112"/>
      <c r="AT405" s="112"/>
      <c r="AU405" s="96"/>
      <c r="AV405" s="96"/>
      <c r="AW405" s="96"/>
      <c r="AX405" s="112"/>
      <c r="AY405" s="112"/>
      <c r="AZ405" s="97"/>
      <c r="BA405" s="97"/>
      <c r="BB405" s="112"/>
      <c r="BC405" s="112"/>
      <c r="BD405" s="138"/>
      <c r="BE405" s="139"/>
      <c r="BF405" s="151"/>
      <c r="BG405" s="151"/>
      <c r="BH405" s="138"/>
      <c r="BI405" s="139"/>
      <c r="BJ405" s="151"/>
      <c r="BK405" s="151"/>
      <c r="BL405" s="138"/>
      <c r="BM405" s="139"/>
      <c r="BN405" s="151"/>
      <c r="BO405" s="151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</row>
    <row r="406" spans="1:77" s="2" customFormat="1" ht="99.75" hidden="1">
      <c r="A406" s="118"/>
      <c r="B406" s="105" t="s">
        <v>228</v>
      </c>
      <c r="C406" s="106" t="s">
        <v>31</v>
      </c>
      <c r="D406" s="106" t="s">
        <v>49</v>
      </c>
      <c r="E406" s="136" t="s">
        <v>221</v>
      </c>
      <c r="F406" s="106" t="s">
        <v>50</v>
      </c>
      <c r="G406" s="108"/>
      <c r="H406" s="108"/>
      <c r="I406" s="108"/>
      <c r="J406" s="112">
        <f>K406-G406</f>
        <v>0</v>
      </c>
      <c r="K406" s="112">
        <f>32519-32519</f>
        <v>0</v>
      </c>
      <c r="L406" s="112"/>
      <c r="M406" s="112"/>
      <c r="N406" s="108">
        <f>34290-34290</f>
        <v>0</v>
      </c>
      <c r="O406" s="103"/>
      <c r="P406" s="112"/>
      <c r="Q406" s="112">
        <f>P406+N406</f>
        <v>0</v>
      </c>
      <c r="R406" s="112">
        <f>O406</f>
        <v>0</v>
      </c>
      <c r="S406" s="112"/>
      <c r="T406" s="112">
        <f aca="true" t="shared" si="515" ref="T406:Z406">Q406</f>
        <v>0</v>
      </c>
      <c r="U406" s="112">
        <f t="shared" si="515"/>
        <v>0</v>
      </c>
      <c r="V406" s="112">
        <f t="shared" si="515"/>
        <v>0</v>
      </c>
      <c r="W406" s="112">
        <f t="shared" si="515"/>
        <v>0</v>
      </c>
      <c r="X406" s="112">
        <f t="shared" si="515"/>
        <v>0</v>
      </c>
      <c r="Y406" s="112">
        <f t="shared" si="515"/>
        <v>0</v>
      </c>
      <c r="Z406" s="112">
        <f t="shared" si="515"/>
        <v>0</v>
      </c>
      <c r="AA406" s="112">
        <f>X406</f>
        <v>0</v>
      </c>
      <c r="AB406" s="112">
        <f>Y406</f>
        <v>0</v>
      </c>
      <c r="AC406" s="112">
        <f>Z406</f>
        <v>0</v>
      </c>
      <c r="AD406" s="112">
        <f>AA406</f>
        <v>0</v>
      </c>
      <c r="AE406" s="112">
        <f>AB406</f>
        <v>0</v>
      </c>
      <c r="AF406" s="112"/>
      <c r="AG406" s="112">
        <f>AC406</f>
        <v>0</v>
      </c>
      <c r="AH406" s="112">
        <f>AD406</f>
        <v>0</v>
      </c>
      <c r="AI406" s="112"/>
      <c r="AJ406" s="112">
        <f>AE406</f>
        <v>0</v>
      </c>
      <c r="AK406" s="151"/>
      <c r="AL406" s="151"/>
      <c r="AM406" s="126"/>
      <c r="AN406" s="126"/>
      <c r="AO406" s="126"/>
      <c r="AP406" s="112"/>
      <c r="AQ406" s="112"/>
      <c r="AR406" s="112"/>
      <c r="AS406" s="112"/>
      <c r="AT406" s="112"/>
      <c r="AU406" s="96"/>
      <c r="AV406" s="96"/>
      <c r="AW406" s="96"/>
      <c r="AX406" s="112"/>
      <c r="AY406" s="112"/>
      <c r="AZ406" s="97"/>
      <c r="BA406" s="97"/>
      <c r="BB406" s="112"/>
      <c r="BC406" s="112"/>
      <c r="BD406" s="138"/>
      <c r="BE406" s="139"/>
      <c r="BF406" s="151"/>
      <c r="BG406" s="151"/>
      <c r="BH406" s="138"/>
      <c r="BI406" s="139"/>
      <c r="BJ406" s="151"/>
      <c r="BK406" s="151"/>
      <c r="BL406" s="138"/>
      <c r="BM406" s="139"/>
      <c r="BN406" s="151"/>
      <c r="BO406" s="151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</row>
    <row r="407" spans="1:77" s="2" customFormat="1" ht="141" customHeight="1" hidden="1">
      <c r="A407" s="118"/>
      <c r="B407" s="105" t="s">
        <v>237</v>
      </c>
      <c r="C407" s="106" t="s">
        <v>31</v>
      </c>
      <c r="D407" s="106" t="s">
        <v>49</v>
      </c>
      <c r="E407" s="111" t="s">
        <v>238</v>
      </c>
      <c r="F407" s="106"/>
      <c r="G407" s="108"/>
      <c r="H407" s="108"/>
      <c r="I407" s="108"/>
      <c r="J407" s="112"/>
      <c r="K407" s="112"/>
      <c r="L407" s="112"/>
      <c r="M407" s="112"/>
      <c r="N407" s="108"/>
      <c r="O407" s="103"/>
      <c r="P407" s="112"/>
      <c r="Q407" s="112"/>
      <c r="R407" s="112"/>
      <c r="S407" s="112">
        <f aca="true" t="shared" si="516" ref="S407:AT407">S408</f>
        <v>4368</v>
      </c>
      <c r="T407" s="112">
        <f t="shared" si="516"/>
        <v>4368</v>
      </c>
      <c r="U407" s="112">
        <f t="shared" si="516"/>
        <v>0</v>
      </c>
      <c r="V407" s="112">
        <f t="shared" si="516"/>
        <v>4368</v>
      </c>
      <c r="W407" s="112">
        <f t="shared" si="516"/>
        <v>0</v>
      </c>
      <c r="X407" s="112">
        <f t="shared" si="516"/>
        <v>0</v>
      </c>
      <c r="Y407" s="112">
        <f t="shared" si="516"/>
        <v>4368</v>
      </c>
      <c r="Z407" s="112">
        <f t="shared" si="516"/>
        <v>4368</v>
      </c>
      <c r="AA407" s="112">
        <f t="shared" si="516"/>
        <v>0</v>
      </c>
      <c r="AB407" s="112">
        <f t="shared" si="516"/>
        <v>0</v>
      </c>
      <c r="AC407" s="112">
        <f t="shared" si="516"/>
        <v>4368</v>
      </c>
      <c r="AD407" s="112">
        <f t="shared" si="516"/>
        <v>4368</v>
      </c>
      <c r="AE407" s="112">
        <f t="shared" si="516"/>
        <v>0</v>
      </c>
      <c r="AF407" s="112"/>
      <c r="AG407" s="112">
        <f t="shared" si="516"/>
        <v>0</v>
      </c>
      <c r="AH407" s="112">
        <f t="shared" si="516"/>
        <v>4368</v>
      </c>
      <c r="AI407" s="112"/>
      <c r="AJ407" s="112">
        <f t="shared" si="516"/>
        <v>4368</v>
      </c>
      <c r="AK407" s="112">
        <f t="shared" si="516"/>
        <v>0</v>
      </c>
      <c r="AL407" s="112">
        <f t="shared" si="516"/>
        <v>0</v>
      </c>
      <c r="AM407" s="112">
        <f t="shared" si="516"/>
        <v>4368</v>
      </c>
      <c r="AN407" s="112">
        <f t="shared" si="516"/>
        <v>0</v>
      </c>
      <c r="AO407" s="112">
        <f t="shared" si="516"/>
        <v>4368</v>
      </c>
      <c r="AP407" s="112">
        <f t="shared" si="516"/>
        <v>-4368</v>
      </c>
      <c r="AQ407" s="112">
        <f t="shared" si="516"/>
        <v>0</v>
      </c>
      <c r="AR407" s="112">
        <f t="shared" si="516"/>
        <v>0</v>
      </c>
      <c r="AS407" s="112">
        <f t="shared" si="516"/>
        <v>0</v>
      </c>
      <c r="AT407" s="112">
        <f t="shared" si="516"/>
        <v>0</v>
      </c>
      <c r="AU407" s="96"/>
      <c r="AV407" s="96"/>
      <c r="AW407" s="96"/>
      <c r="AX407" s="112">
        <f>AX408</f>
        <v>0</v>
      </c>
      <c r="AY407" s="112">
        <f>AY408</f>
        <v>0</v>
      </c>
      <c r="AZ407" s="97"/>
      <c r="BA407" s="97"/>
      <c r="BB407" s="112">
        <f>BB408</f>
        <v>0</v>
      </c>
      <c r="BC407" s="112">
        <f>BC408</f>
        <v>0</v>
      </c>
      <c r="BD407" s="138"/>
      <c r="BE407" s="139"/>
      <c r="BF407" s="151"/>
      <c r="BG407" s="151"/>
      <c r="BH407" s="138"/>
      <c r="BI407" s="139"/>
      <c r="BJ407" s="151"/>
      <c r="BK407" s="151"/>
      <c r="BL407" s="138"/>
      <c r="BM407" s="139"/>
      <c r="BN407" s="151"/>
      <c r="BO407" s="151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</row>
    <row r="408" spans="1:77" s="2" customFormat="1" ht="83.25" hidden="1">
      <c r="A408" s="118"/>
      <c r="B408" s="105" t="s">
        <v>239</v>
      </c>
      <c r="C408" s="106" t="s">
        <v>31</v>
      </c>
      <c r="D408" s="106" t="s">
        <v>49</v>
      </c>
      <c r="E408" s="111" t="s">
        <v>238</v>
      </c>
      <c r="F408" s="106" t="s">
        <v>225</v>
      </c>
      <c r="G408" s="108"/>
      <c r="H408" s="108"/>
      <c r="I408" s="108"/>
      <c r="J408" s="112"/>
      <c r="K408" s="112"/>
      <c r="L408" s="112"/>
      <c r="M408" s="112"/>
      <c r="N408" s="108"/>
      <c r="O408" s="103"/>
      <c r="P408" s="112"/>
      <c r="Q408" s="112"/>
      <c r="R408" s="112"/>
      <c r="S408" s="112">
        <f>T408-Q408</f>
        <v>4368</v>
      </c>
      <c r="T408" s="112">
        <v>4368</v>
      </c>
      <c r="U408" s="112"/>
      <c r="V408" s="112">
        <v>4368</v>
      </c>
      <c r="W408" s="112"/>
      <c r="X408" s="112"/>
      <c r="Y408" s="112">
        <f>W408+T408</f>
        <v>4368</v>
      </c>
      <c r="Z408" s="112">
        <f>X408+V408</f>
        <v>4368</v>
      </c>
      <c r="AA408" s="112"/>
      <c r="AB408" s="112"/>
      <c r="AC408" s="112">
        <f>AA408+Y408</f>
        <v>4368</v>
      </c>
      <c r="AD408" s="112">
        <f>AB408+Z408</f>
        <v>4368</v>
      </c>
      <c r="AE408" s="112"/>
      <c r="AF408" s="112"/>
      <c r="AG408" s="112"/>
      <c r="AH408" s="112">
        <f>AE408+AC408</f>
        <v>4368</v>
      </c>
      <c r="AI408" s="112"/>
      <c r="AJ408" s="112">
        <f>AG408+AD408</f>
        <v>4368</v>
      </c>
      <c r="AK408" s="151"/>
      <c r="AL408" s="151"/>
      <c r="AM408" s="112">
        <f>AK408+AH408</f>
        <v>4368</v>
      </c>
      <c r="AN408" s="112">
        <f>AI408</f>
        <v>0</v>
      </c>
      <c r="AO408" s="112">
        <f>AJ408</f>
        <v>4368</v>
      </c>
      <c r="AP408" s="112">
        <f>AR408-AO408</f>
        <v>-4368</v>
      </c>
      <c r="AQ408" s="112"/>
      <c r="AR408" s="112"/>
      <c r="AS408" s="112"/>
      <c r="AT408" s="112"/>
      <c r="AU408" s="96"/>
      <c r="AV408" s="96"/>
      <c r="AW408" s="96"/>
      <c r="AX408" s="112"/>
      <c r="AY408" s="112"/>
      <c r="AZ408" s="97"/>
      <c r="BA408" s="97"/>
      <c r="BB408" s="112"/>
      <c r="BC408" s="112"/>
      <c r="BD408" s="138"/>
      <c r="BE408" s="139"/>
      <c r="BF408" s="151"/>
      <c r="BG408" s="151"/>
      <c r="BH408" s="138"/>
      <c r="BI408" s="139"/>
      <c r="BJ408" s="151"/>
      <c r="BK408" s="151"/>
      <c r="BL408" s="138"/>
      <c r="BM408" s="139"/>
      <c r="BN408" s="151"/>
      <c r="BO408" s="151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</row>
    <row r="409" spans="1:77" s="2" customFormat="1" ht="18.75">
      <c r="A409" s="118"/>
      <c r="B409" s="99" t="s">
        <v>102</v>
      </c>
      <c r="C409" s="100" t="s">
        <v>55</v>
      </c>
      <c r="D409" s="100" t="s">
        <v>28</v>
      </c>
      <c r="E409" s="101"/>
      <c r="F409" s="100"/>
      <c r="G409" s="102">
        <f aca="true" t="shared" si="517" ref="G409:W410">G410</f>
        <v>8395</v>
      </c>
      <c r="H409" s="102">
        <f t="shared" si="517"/>
        <v>8395</v>
      </c>
      <c r="I409" s="102">
        <f t="shared" si="517"/>
        <v>0</v>
      </c>
      <c r="J409" s="102">
        <f t="shared" si="517"/>
        <v>-8395</v>
      </c>
      <c r="K409" s="102">
        <f t="shared" si="517"/>
        <v>0</v>
      </c>
      <c r="L409" s="102">
        <f t="shared" si="517"/>
        <v>0</v>
      </c>
      <c r="M409" s="102"/>
      <c r="N409" s="102">
        <f t="shared" si="517"/>
        <v>0</v>
      </c>
      <c r="O409" s="102">
        <f t="shared" si="517"/>
        <v>0</v>
      </c>
      <c r="P409" s="102">
        <f t="shared" si="517"/>
        <v>0</v>
      </c>
      <c r="Q409" s="102">
        <f t="shared" si="517"/>
        <v>0</v>
      </c>
      <c r="R409" s="102">
        <f t="shared" si="517"/>
        <v>0</v>
      </c>
      <c r="S409" s="102">
        <f t="shared" si="517"/>
        <v>4000</v>
      </c>
      <c r="T409" s="102">
        <f t="shared" si="517"/>
        <v>4000</v>
      </c>
      <c r="U409" s="102">
        <f t="shared" si="517"/>
        <v>0</v>
      </c>
      <c r="V409" s="102">
        <f t="shared" si="517"/>
        <v>4000</v>
      </c>
      <c r="W409" s="102">
        <f t="shared" si="517"/>
        <v>0</v>
      </c>
      <c r="X409" s="102">
        <f aca="true" t="shared" si="518" ref="W409:AM410">X410</f>
        <v>0</v>
      </c>
      <c r="Y409" s="102">
        <f t="shared" si="518"/>
        <v>4000</v>
      </c>
      <c r="Z409" s="102">
        <f t="shared" si="518"/>
        <v>4000</v>
      </c>
      <c r="AA409" s="102">
        <f t="shared" si="518"/>
        <v>0</v>
      </c>
      <c r="AB409" s="102">
        <f t="shared" si="518"/>
        <v>0</v>
      </c>
      <c r="AC409" s="102">
        <f t="shared" si="518"/>
        <v>4000</v>
      </c>
      <c r="AD409" s="102">
        <f t="shared" si="518"/>
        <v>4000</v>
      </c>
      <c r="AE409" s="102">
        <f t="shared" si="518"/>
        <v>0</v>
      </c>
      <c r="AF409" s="102"/>
      <c r="AG409" s="102">
        <f t="shared" si="518"/>
        <v>0</v>
      </c>
      <c r="AH409" s="102">
        <f t="shared" si="518"/>
        <v>4000</v>
      </c>
      <c r="AI409" s="102"/>
      <c r="AJ409" s="102">
        <f t="shared" si="518"/>
        <v>4000</v>
      </c>
      <c r="AK409" s="102">
        <f t="shared" si="518"/>
        <v>0</v>
      </c>
      <c r="AL409" s="102">
        <f t="shared" si="518"/>
        <v>0</v>
      </c>
      <c r="AM409" s="102">
        <f t="shared" si="518"/>
        <v>4000</v>
      </c>
      <c r="AN409" s="102">
        <f aca="true" t="shared" si="519" ref="AM409:AT410">AN410</f>
        <v>0</v>
      </c>
      <c r="AO409" s="102">
        <f t="shared" si="519"/>
        <v>4000</v>
      </c>
      <c r="AP409" s="102">
        <f t="shared" si="519"/>
        <v>-4000</v>
      </c>
      <c r="AQ409" s="102">
        <f t="shared" si="519"/>
        <v>0</v>
      </c>
      <c r="AR409" s="102">
        <f t="shared" si="519"/>
        <v>0</v>
      </c>
      <c r="AS409" s="102">
        <f t="shared" si="519"/>
        <v>0</v>
      </c>
      <c r="AT409" s="102">
        <f t="shared" si="519"/>
        <v>0</v>
      </c>
      <c r="AU409" s="96"/>
      <c r="AV409" s="96"/>
      <c r="AW409" s="96"/>
      <c r="AX409" s="102">
        <f aca="true" t="shared" si="520" ref="AX409:BN410">AX410</f>
        <v>0</v>
      </c>
      <c r="AY409" s="102">
        <f t="shared" si="520"/>
        <v>0</v>
      </c>
      <c r="AZ409" s="102">
        <f t="shared" si="520"/>
        <v>11579</v>
      </c>
      <c r="BA409" s="102">
        <f t="shared" si="520"/>
        <v>4705</v>
      </c>
      <c r="BB409" s="102">
        <f t="shared" si="520"/>
        <v>11579</v>
      </c>
      <c r="BC409" s="102">
        <f t="shared" si="520"/>
        <v>4705</v>
      </c>
      <c r="BD409" s="102">
        <f t="shared" si="520"/>
        <v>0</v>
      </c>
      <c r="BE409" s="102">
        <f t="shared" si="520"/>
        <v>0</v>
      </c>
      <c r="BF409" s="102">
        <f t="shared" si="520"/>
        <v>11579</v>
      </c>
      <c r="BG409" s="102">
        <f t="shared" si="520"/>
        <v>4705</v>
      </c>
      <c r="BH409" s="102">
        <f t="shared" si="520"/>
        <v>0</v>
      </c>
      <c r="BI409" s="102">
        <f t="shared" si="520"/>
        <v>0</v>
      </c>
      <c r="BJ409" s="102">
        <f t="shared" si="520"/>
        <v>11579</v>
      </c>
      <c r="BK409" s="102">
        <f t="shared" si="520"/>
        <v>4705</v>
      </c>
      <c r="BL409" s="102">
        <f t="shared" si="520"/>
        <v>0</v>
      </c>
      <c r="BM409" s="102">
        <f t="shared" si="520"/>
        <v>0</v>
      </c>
      <c r="BN409" s="102">
        <f t="shared" si="520"/>
        <v>11579</v>
      </c>
      <c r="BO409" s="102">
        <f aca="true" t="shared" si="521" ref="BO409:BY410">BO410</f>
        <v>4705</v>
      </c>
      <c r="BP409" s="102">
        <f t="shared" si="521"/>
        <v>0</v>
      </c>
      <c r="BQ409" s="102">
        <f t="shared" si="521"/>
        <v>0</v>
      </c>
      <c r="BR409" s="102">
        <f t="shared" si="521"/>
        <v>11579</v>
      </c>
      <c r="BS409" s="102"/>
      <c r="BT409" s="102">
        <f t="shared" si="521"/>
        <v>4705</v>
      </c>
      <c r="BU409" s="102">
        <f>BU410+BU412</f>
        <v>0</v>
      </c>
      <c r="BV409" s="102">
        <f>BV410+BV412</f>
        <v>0</v>
      </c>
      <c r="BW409" s="102">
        <f>BW410+BW412</f>
        <v>11579</v>
      </c>
      <c r="BX409" s="102">
        <f>BX410+BX412</f>
        <v>0</v>
      </c>
      <c r="BY409" s="102">
        <f>BY410+BY412</f>
        <v>4705</v>
      </c>
    </row>
    <row r="410" spans="1:77" s="2" customFormat="1" ht="49.5" hidden="1">
      <c r="A410" s="98"/>
      <c r="B410" s="105" t="s">
        <v>112</v>
      </c>
      <c r="C410" s="106" t="s">
        <v>55</v>
      </c>
      <c r="D410" s="106" t="s">
        <v>28</v>
      </c>
      <c r="E410" s="111" t="s">
        <v>113</v>
      </c>
      <c r="F410" s="106"/>
      <c r="G410" s="108">
        <f t="shared" si="517"/>
        <v>8395</v>
      </c>
      <c r="H410" s="108">
        <f t="shared" si="517"/>
        <v>8395</v>
      </c>
      <c r="I410" s="108">
        <f t="shared" si="517"/>
        <v>0</v>
      </c>
      <c r="J410" s="108">
        <f t="shared" si="517"/>
        <v>-8395</v>
      </c>
      <c r="K410" s="108">
        <f t="shared" si="517"/>
        <v>0</v>
      </c>
      <c r="L410" s="108">
        <f t="shared" si="517"/>
        <v>0</v>
      </c>
      <c r="M410" s="108"/>
      <c r="N410" s="108">
        <f t="shared" si="517"/>
        <v>0</v>
      </c>
      <c r="O410" s="108">
        <f t="shared" si="517"/>
        <v>0</v>
      </c>
      <c r="P410" s="108">
        <f t="shared" si="517"/>
        <v>0</v>
      </c>
      <c r="Q410" s="108">
        <f t="shared" si="517"/>
        <v>0</v>
      </c>
      <c r="R410" s="108">
        <f t="shared" si="517"/>
        <v>0</v>
      </c>
      <c r="S410" s="108">
        <f t="shared" si="517"/>
        <v>4000</v>
      </c>
      <c r="T410" s="108">
        <f t="shared" si="517"/>
        <v>4000</v>
      </c>
      <c r="U410" s="108">
        <f t="shared" si="517"/>
        <v>0</v>
      </c>
      <c r="V410" s="108">
        <f t="shared" si="517"/>
        <v>4000</v>
      </c>
      <c r="W410" s="108">
        <f t="shared" si="518"/>
        <v>0</v>
      </c>
      <c r="X410" s="108">
        <f t="shared" si="518"/>
        <v>0</v>
      </c>
      <c r="Y410" s="108">
        <f t="shared" si="518"/>
        <v>4000</v>
      </c>
      <c r="Z410" s="108">
        <f t="shared" si="518"/>
        <v>4000</v>
      </c>
      <c r="AA410" s="108">
        <f t="shared" si="518"/>
        <v>0</v>
      </c>
      <c r="AB410" s="108">
        <f t="shared" si="518"/>
        <v>0</v>
      </c>
      <c r="AC410" s="108">
        <f t="shared" si="518"/>
        <v>4000</v>
      </c>
      <c r="AD410" s="108">
        <f t="shared" si="518"/>
        <v>4000</v>
      </c>
      <c r="AE410" s="108">
        <f t="shared" si="518"/>
        <v>0</v>
      </c>
      <c r="AF410" s="108"/>
      <c r="AG410" s="108">
        <f t="shared" si="518"/>
        <v>0</v>
      </c>
      <c r="AH410" s="108">
        <f t="shared" si="518"/>
        <v>4000</v>
      </c>
      <c r="AI410" s="108"/>
      <c r="AJ410" s="108">
        <f t="shared" si="518"/>
        <v>4000</v>
      </c>
      <c r="AK410" s="108">
        <f>AK411</f>
        <v>0</v>
      </c>
      <c r="AL410" s="108">
        <f>AL411</f>
        <v>0</v>
      </c>
      <c r="AM410" s="108">
        <f t="shared" si="519"/>
        <v>4000</v>
      </c>
      <c r="AN410" s="108">
        <f t="shared" si="519"/>
        <v>0</v>
      </c>
      <c r="AO410" s="108">
        <f t="shared" si="519"/>
        <v>4000</v>
      </c>
      <c r="AP410" s="108">
        <f t="shared" si="519"/>
        <v>-4000</v>
      </c>
      <c r="AQ410" s="108">
        <f t="shared" si="519"/>
        <v>0</v>
      </c>
      <c r="AR410" s="108">
        <f t="shared" si="519"/>
        <v>0</v>
      </c>
      <c r="AS410" s="108">
        <f t="shared" si="519"/>
        <v>0</v>
      </c>
      <c r="AT410" s="108">
        <f t="shared" si="519"/>
        <v>0</v>
      </c>
      <c r="AU410" s="96"/>
      <c r="AV410" s="96"/>
      <c r="AW410" s="96"/>
      <c r="AX410" s="108">
        <f t="shared" si="520"/>
        <v>0</v>
      </c>
      <c r="AY410" s="108">
        <f t="shared" si="520"/>
        <v>0</v>
      </c>
      <c r="AZ410" s="108">
        <f t="shared" si="520"/>
        <v>11579</v>
      </c>
      <c r="BA410" s="108">
        <f t="shared" si="520"/>
        <v>4705</v>
      </c>
      <c r="BB410" s="108">
        <f t="shared" si="520"/>
        <v>11579</v>
      </c>
      <c r="BC410" s="108">
        <f t="shared" si="520"/>
        <v>4705</v>
      </c>
      <c r="BD410" s="108">
        <f t="shared" si="520"/>
        <v>0</v>
      </c>
      <c r="BE410" s="108">
        <f t="shared" si="520"/>
        <v>0</v>
      </c>
      <c r="BF410" s="108">
        <f t="shared" si="520"/>
        <v>11579</v>
      </c>
      <c r="BG410" s="108">
        <f t="shared" si="520"/>
        <v>4705</v>
      </c>
      <c r="BH410" s="108">
        <f t="shared" si="520"/>
        <v>0</v>
      </c>
      <c r="BI410" s="108">
        <f t="shared" si="520"/>
        <v>0</v>
      </c>
      <c r="BJ410" s="108">
        <f t="shared" si="520"/>
        <v>11579</v>
      </c>
      <c r="BK410" s="108">
        <f t="shared" si="520"/>
        <v>4705</v>
      </c>
      <c r="BL410" s="108">
        <f t="shared" si="520"/>
        <v>0</v>
      </c>
      <c r="BM410" s="108">
        <f t="shared" si="520"/>
        <v>0</v>
      </c>
      <c r="BN410" s="108">
        <f>BN411</f>
        <v>11579</v>
      </c>
      <c r="BO410" s="108">
        <f t="shared" si="521"/>
        <v>4705</v>
      </c>
      <c r="BP410" s="108">
        <f t="shared" si="521"/>
        <v>0</v>
      </c>
      <c r="BQ410" s="108">
        <f t="shared" si="521"/>
        <v>0</v>
      </c>
      <c r="BR410" s="108">
        <f t="shared" si="521"/>
        <v>11579</v>
      </c>
      <c r="BS410" s="108"/>
      <c r="BT410" s="108">
        <f t="shared" si="521"/>
        <v>4705</v>
      </c>
      <c r="BU410" s="108">
        <f t="shared" si="521"/>
        <v>-11579</v>
      </c>
      <c r="BV410" s="108">
        <f t="shared" si="521"/>
        <v>-4705</v>
      </c>
      <c r="BW410" s="108">
        <f t="shared" si="521"/>
        <v>0</v>
      </c>
      <c r="BX410" s="108"/>
      <c r="BY410" s="108">
        <f t="shared" si="521"/>
        <v>0</v>
      </c>
    </row>
    <row r="411" spans="1:77" s="2" customFormat="1" ht="106.5" customHeight="1" hidden="1">
      <c r="A411" s="118"/>
      <c r="B411" s="105" t="s">
        <v>256</v>
      </c>
      <c r="C411" s="106" t="s">
        <v>55</v>
      </c>
      <c r="D411" s="106" t="s">
        <v>28</v>
      </c>
      <c r="E411" s="111" t="s">
        <v>113</v>
      </c>
      <c r="F411" s="106" t="s">
        <v>114</v>
      </c>
      <c r="G411" s="108">
        <f>H411+I411</f>
        <v>8395</v>
      </c>
      <c r="H411" s="108">
        <v>8395</v>
      </c>
      <c r="I411" s="108"/>
      <c r="J411" s="112">
        <f>K411-G411</f>
        <v>-8395</v>
      </c>
      <c r="K411" s="112"/>
      <c r="L411" s="112"/>
      <c r="M411" s="112"/>
      <c r="N411" s="108"/>
      <c r="O411" s="103"/>
      <c r="P411" s="112"/>
      <c r="Q411" s="112">
        <f>P411+N411</f>
        <v>0</v>
      </c>
      <c r="R411" s="112">
        <f>O411</f>
        <v>0</v>
      </c>
      <c r="S411" s="112">
        <f>T411-Q411</f>
        <v>4000</v>
      </c>
      <c r="T411" s="112">
        <v>4000</v>
      </c>
      <c r="U411" s="112">
        <f>R411</f>
        <v>0</v>
      </c>
      <c r="V411" s="112">
        <f>S411</f>
        <v>4000</v>
      </c>
      <c r="W411" s="112"/>
      <c r="X411" s="112"/>
      <c r="Y411" s="112">
        <f>W411+T411</f>
        <v>4000</v>
      </c>
      <c r="Z411" s="112">
        <f>X411+V411</f>
        <v>4000</v>
      </c>
      <c r="AA411" s="112"/>
      <c r="AB411" s="112"/>
      <c r="AC411" s="112">
        <f>AA411+Y411</f>
        <v>4000</v>
      </c>
      <c r="AD411" s="112">
        <f>AB411+Z411</f>
        <v>4000</v>
      </c>
      <c r="AE411" s="112"/>
      <c r="AF411" s="112"/>
      <c r="AG411" s="112"/>
      <c r="AH411" s="112">
        <f>AE411+AC411</f>
        <v>4000</v>
      </c>
      <c r="AI411" s="112"/>
      <c r="AJ411" s="112">
        <f>AG411+AD411</f>
        <v>4000</v>
      </c>
      <c r="AK411" s="151"/>
      <c r="AL411" s="151"/>
      <c r="AM411" s="112">
        <f>AK411+AH411</f>
        <v>4000</v>
      </c>
      <c r="AN411" s="112">
        <f>AI411</f>
        <v>0</v>
      </c>
      <c r="AO411" s="112">
        <f>AJ411</f>
        <v>4000</v>
      </c>
      <c r="AP411" s="112">
        <f>AR411-AO411</f>
        <v>-4000</v>
      </c>
      <c r="AQ411" s="112"/>
      <c r="AR411" s="112"/>
      <c r="AS411" s="112"/>
      <c r="AT411" s="112"/>
      <c r="AU411" s="96"/>
      <c r="AV411" s="96"/>
      <c r="AW411" s="96"/>
      <c r="AX411" s="112"/>
      <c r="AY411" s="112"/>
      <c r="AZ411" s="97">
        <v>11579</v>
      </c>
      <c r="BA411" s="97">
        <v>4705</v>
      </c>
      <c r="BB411" s="112">
        <f>AX411+AZ411</f>
        <v>11579</v>
      </c>
      <c r="BC411" s="112">
        <f>AY411+BA411</f>
        <v>4705</v>
      </c>
      <c r="BD411" s="138"/>
      <c r="BE411" s="139"/>
      <c r="BF411" s="112">
        <f>BD411+BB411</f>
        <v>11579</v>
      </c>
      <c r="BG411" s="112">
        <f>BE411+BC411</f>
        <v>4705</v>
      </c>
      <c r="BH411" s="138"/>
      <c r="BI411" s="139"/>
      <c r="BJ411" s="112">
        <f>BH411+BF411</f>
        <v>11579</v>
      </c>
      <c r="BK411" s="112">
        <f>BI411+BG411</f>
        <v>4705</v>
      </c>
      <c r="BL411" s="138"/>
      <c r="BM411" s="139"/>
      <c r="BN411" s="112">
        <f>BL411+BJ411</f>
        <v>11579</v>
      </c>
      <c r="BO411" s="112">
        <f>BM411+BK411</f>
        <v>4705</v>
      </c>
      <c r="BP411" s="140"/>
      <c r="BQ411" s="140"/>
      <c r="BR411" s="108">
        <f>BN411+BP411</f>
        <v>11579</v>
      </c>
      <c r="BS411" s="108"/>
      <c r="BT411" s="108">
        <f>BO411+BQ411</f>
        <v>4705</v>
      </c>
      <c r="BU411" s="126">
        <v>-11579</v>
      </c>
      <c r="BV411" s="112">
        <v>-4705</v>
      </c>
      <c r="BW411" s="108">
        <f>BR411+BU411</f>
        <v>0</v>
      </c>
      <c r="BX411" s="108"/>
      <c r="BY411" s="108">
        <f>BT411+BV411</f>
        <v>0</v>
      </c>
    </row>
    <row r="412" spans="1:77" s="2" customFormat="1" ht="33.75">
      <c r="A412" s="118"/>
      <c r="B412" s="105" t="s">
        <v>79</v>
      </c>
      <c r="C412" s="106" t="s">
        <v>55</v>
      </c>
      <c r="D412" s="106" t="s">
        <v>28</v>
      </c>
      <c r="E412" s="111" t="s">
        <v>117</v>
      </c>
      <c r="F412" s="106"/>
      <c r="G412" s="108"/>
      <c r="H412" s="108"/>
      <c r="I412" s="108"/>
      <c r="J412" s="112"/>
      <c r="K412" s="112"/>
      <c r="L412" s="112"/>
      <c r="M412" s="112"/>
      <c r="N412" s="108"/>
      <c r="O412" s="103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51"/>
      <c r="AL412" s="151"/>
      <c r="AM412" s="112"/>
      <c r="AN412" s="112"/>
      <c r="AO412" s="112"/>
      <c r="AP412" s="112"/>
      <c r="AQ412" s="112"/>
      <c r="AR412" s="112"/>
      <c r="AS412" s="112"/>
      <c r="AT412" s="112"/>
      <c r="AU412" s="96"/>
      <c r="AV412" s="96"/>
      <c r="AW412" s="96"/>
      <c r="AX412" s="112"/>
      <c r="AY412" s="112"/>
      <c r="AZ412" s="97"/>
      <c r="BA412" s="97"/>
      <c r="BB412" s="112"/>
      <c r="BC412" s="112"/>
      <c r="BD412" s="138"/>
      <c r="BE412" s="139"/>
      <c r="BF412" s="112"/>
      <c r="BG412" s="112"/>
      <c r="BH412" s="138"/>
      <c r="BI412" s="139"/>
      <c r="BJ412" s="112"/>
      <c r="BK412" s="112"/>
      <c r="BL412" s="138"/>
      <c r="BM412" s="139"/>
      <c r="BN412" s="112"/>
      <c r="BO412" s="112"/>
      <c r="BP412" s="140"/>
      <c r="BQ412" s="140"/>
      <c r="BR412" s="108"/>
      <c r="BS412" s="108"/>
      <c r="BT412" s="108"/>
      <c r="BU412" s="126">
        <f>BU413</f>
        <v>11579</v>
      </c>
      <c r="BV412" s="126">
        <f aca="true" t="shared" si="522" ref="BV412:BY413">BV413</f>
        <v>4705</v>
      </c>
      <c r="BW412" s="126">
        <f t="shared" si="522"/>
        <v>11579</v>
      </c>
      <c r="BX412" s="126">
        <f t="shared" si="522"/>
        <v>0</v>
      </c>
      <c r="BY412" s="126">
        <f t="shared" si="522"/>
        <v>4705</v>
      </c>
    </row>
    <row r="413" spans="1:77" s="2" customFormat="1" ht="66.75">
      <c r="A413" s="118"/>
      <c r="B413" s="105" t="s">
        <v>386</v>
      </c>
      <c r="C413" s="106" t="s">
        <v>55</v>
      </c>
      <c r="D413" s="106" t="s">
        <v>28</v>
      </c>
      <c r="E413" s="111" t="s">
        <v>385</v>
      </c>
      <c r="F413" s="106"/>
      <c r="G413" s="108"/>
      <c r="H413" s="108"/>
      <c r="I413" s="108"/>
      <c r="J413" s="112"/>
      <c r="K413" s="112"/>
      <c r="L413" s="112"/>
      <c r="M413" s="112"/>
      <c r="N413" s="108"/>
      <c r="O413" s="103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51"/>
      <c r="AL413" s="151"/>
      <c r="AM413" s="112"/>
      <c r="AN413" s="112"/>
      <c r="AO413" s="112"/>
      <c r="AP413" s="112"/>
      <c r="AQ413" s="112"/>
      <c r="AR413" s="112"/>
      <c r="AS413" s="112"/>
      <c r="AT413" s="112"/>
      <c r="AU413" s="96"/>
      <c r="AV413" s="96"/>
      <c r="AW413" s="96"/>
      <c r="AX413" s="112"/>
      <c r="AY413" s="112"/>
      <c r="AZ413" s="97"/>
      <c r="BA413" s="97"/>
      <c r="BB413" s="112"/>
      <c r="BC413" s="112"/>
      <c r="BD413" s="138"/>
      <c r="BE413" s="139"/>
      <c r="BF413" s="112"/>
      <c r="BG413" s="112"/>
      <c r="BH413" s="138"/>
      <c r="BI413" s="139"/>
      <c r="BJ413" s="112"/>
      <c r="BK413" s="112"/>
      <c r="BL413" s="138"/>
      <c r="BM413" s="139"/>
      <c r="BN413" s="112"/>
      <c r="BO413" s="112"/>
      <c r="BP413" s="140"/>
      <c r="BQ413" s="140"/>
      <c r="BR413" s="108"/>
      <c r="BS413" s="108"/>
      <c r="BT413" s="108"/>
      <c r="BU413" s="126">
        <f>BU414</f>
        <v>11579</v>
      </c>
      <c r="BV413" s="126">
        <f t="shared" si="522"/>
        <v>4705</v>
      </c>
      <c r="BW413" s="126">
        <f t="shared" si="522"/>
        <v>11579</v>
      </c>
      <c r="BX413" s="126">
        <f t="shared" si="522"/>
        <v>0</v>
      </c>
      <c r="BY413" s="108">
        <f>BY414</f>
        <v>4705</v>
      </c>
    </row>
    <row r="414" spans="1:77" s="2" customFormat="1" ht="99.75">
      <c r="A414" s="118"/>
      <c r="B414" s="105" t="s">
        <v>256</v>
      </c>
      <c r="C414" s="106" t="s">
        <v>55</v>
      </c>
      <c r="D414" s="106" t="s">
        <v>28</v>
      </c>
      <c r="E414" s="111" t="s">
        <v>385</v>
      </c>
      <c r="F414" s="106" t="s">
        <v>114</v>
      </c>
      <c r="G414" s="108"/>
      <c r="H414" s="108"/>
      <c r="I414" s="108"/>
      <c r="J414" s="112"/>
      <c r="K414" s="112"/>
      <c r="L414" s="112"/>
      <c r="M414" s="112"/>
      <c r="N414" s="108"/>
      <c r="O414" s="103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51"/>
      <c r="AL414" s="151"/>
      <c r="AM414" s="112"/>
      <c r="AN414" s="112"/>
      <c r="AO414" s="112"/>
      <c r="AP414" s="112"/>
      <c r="AQ414" s="112"/>
      <c r="AR414" s="112"/>
      <c r="AS414" s="112"/>
      <c r="AT414" s="112"/>
      <c r="AU414" s="96"/>
      <c r="AV414" s="96"/>
      <c r="AW414" s="96"/>
      <c r="AX414" s="112"/>
      <c r="AY414" s="112"/>
      <c r="AZ414" s="97"/>
      <c r="BA414" s="97"/>
      <c r="BB414" s="112"/>
      <c r="BC414" s="112"/>
      <c r="BD414" s="138"/>
      <c r="BE414" s="139"/>
      <c r="BF414" s="112"/>
      <c r="BG414" s="112"/>
      <c r="BH414" s="138"/>
      <c r="BI414" s="139"/>
      <c r="BJ414" s="112"/>
      <c r="BK414" s="112"/>
      <c r="BL414" s="138"/>
      <c r="BM414" s="139"/>
      <c r="BN414" s="112"/>
      <c r="BO414" s="112"/>
      <c r="BP414" s="140"/>
      <c r="BQ414" s="140"/>
      <c r="BR414" s="108"/>
      <c r="BS414" s="108"/>
      <c r="BT414" s="108"/>
      <c r="BU414" s="126">
        <v>11579</v>
      </c>
      <c r="BV414" s="112">
        <v>4705</v>
      </c>
      <c r="BW414" s="108">
        <f>BR414+BU414</f>
        <v>11579</v>
      </c>
      <c r="BX414" s="108"/>
      <c r="BY414" s="108">
        <f>BV414+BT414</f>
        <v>4705</v>
      </c>
    </row>
    <row r="415" spans="1:77" s="2" customFormat="1" ht="18.75">
      <c r="A415" s="118"/>
      <c r="B415" s="99" t="s">
        <v>104</v>
      </c>
      <c r="C415" s="100" t="s">
        <v>55</v>
      </c>
      <c r="D415" s="100" t="s">
        <v>29</v>
      </c>
      <c r="E415" s="101"/>
      <c r="F415" s="100"/>
      <c r="G415" s="102">
        <f>G416</f>
        <v>17592</v>
      </c>
      <c r="H415" s="102">
        <f aca="true" t="shared" si="523" ref="H415:AT415">H416</f>
        <v>17592</v>
      </c>
      <c r="I415" s="102">
        <f t="shared" si="523"/>
        <v>0</v>
      </c>
      <c r="J415" s="102">
        <f t="shared" si="523"/>
        <v>3251</v>
      </c>
      <c r="K415" s="102">
        <f t="shared" si="523"/>
        <v>20843</v>
      </c>
      <c r="L415" s="102">
        <f t="shared" si="523"/>
        <v>0</v>
      </c>
      <c r="M415" s="102"/>
      <c r="N415" s="102">
        <f t="shared" si="523"/>
        <v>22551</v>
      </c>
      <c r="O415" s="102">
        <f t="shared" si="523"/>
        <v>0</v>
      </c>
      <c r="P415" s="102">
        <f t="shared" si="523"/>
        <v>0</v>
      </c>
      <c r="Q415" s="102">
        <f t="shared" si="523"/>
        <v>22551</v>
      </c>
      <c r="R415" s="102">
        <f t="shared" si="523"/>
        <v>0</v>
      </c>
      <c r="S415" s="102">
        <f t="shared" si="523"/>
        <v>-21051</v>
      </c>
      <c r="T415" s="102">
        <f t="shared" si="523"/>
        <v>1500</v>
      </c>
      <c r="U415" s="102">
        <f t="shared" si="523"/>
        <v>0</v>
      </c>
      <c r="V415" s="102">
        <f t="shared" si="523"/>
        <v>3313</v>
      </c>
      <c r="W415" s="102">
        <f t="shared" si="523"/>
        <v>0</v>
      </c>
      <c r="X415" s="102">
        <f t="shared" si="523"/>
        <v>0</v>
      </c>
      <c r="Y415" s="102">
        <f t="shared" si="523"/>
        <v>1500</v>
      </c>
      <c r="Z415" s="102">
        <f t="shared" si="523"/>
        <v>3313</v>
      </c>
      <c r="AA415" s="102">
        <f t="shared" si="523"/>
        <v>0</v>
      </c>
      <c r="AB415" s="102">
        <f t="shared" si="523"/>
        <v>0</v>
      </c>
      <c r="AC415" s="102">
        <f t="shared" si="523"/>
        <v>1500</v>
      </c>
      <c r="AD415" s="102">
        <f t="shared" si="523"/>
        <v>3313</v>
      </c>
      <c r="AE415" s="102">
        <f t="shared" si="523"/>
        <v>0</v>
      </c>
      <c r="AF415" s="102"/>
      <c r="AG415" s="102">
        <f t="shared" si="523"/>
        <v>0</v>
      </c>
      <c r="AH415" s="102">
        <f t="shared" si="523"/>
        <v>1500</v>
      </c>
      <c r="AI415" s="102"/>
      <c r="AJ415" s="102">
        <f t="shared" si="523"/>
        <v>3313</v>
      </c>
      <c r="AK415" s="102">
        <f t="shared" si="523"/>
        <v>0</v>
      </c>
      <c r="AL415" s="102">
        <f t="shared" si="523"/>
        <v>0</v>
      </c>
      <c r="AM415" s="102">
        <f t="shared" si="523"/>
        <v>1500</v>
      </c>
      <c r="AN415" s="102">
        <f t="shared" si="523"/>
        <v>0</v>
      </c>
      <c r="AO415" s="102">
        <f t="shared" si="523"/>
        <v>3313</v>
      </c>
      <c r="AP415" s="102">
        <f t="shared" si="523"/>
        <v>11314</v>
      </c>
      <c r="AQ415" s="102">
        <f t="shared" si="523"/>
        <v>0</v>
      </c>
      <c r="AR415" s="102">
        <f t="shared" si="523"/>
        <v>14627</v>
      </c>
      <c r="AS415" s="102">
        <f t="shared" si="523"/>
        <v>0</v>
      </c>
      <c r="AT415" s="102">
        <f t="shared" si="523"/>
        <v>16064</v>
      </c>
      <c r="AU415" s="96"/>
      <c r="AV415" s="96"/>
      <c r="AW415" s="96"/>
      <c r="AX415" s="102">
        <f aca="true" t="shared" si="524" ref="AX415:BN416">AX416</f>
        <v>14627</v>
      </c>
      <c r="AY415" s="102">
        <f t="shared" si="524"/>
        <v>16064</v>
      </c>
      <c r="AZ415" s="102">
        <f t="shared" si="524"/>
        <v>-6000</v>
      </c>
      <c r="BA415" s="102">
        <f t="shared" si="524"/>
        <v>-2300</v>
      </c>
      <c r="BB415" s="102">
        <f t="shared" si="524"/>
        <v>8627</v>
      </c>
      <c r="BC415" s="102">
        <f t="shared" si="524"/>
        <v>13764</v>
      </c>
      <c r="BD415" s="102">
        <f t="shared" si="524"/>
        <v>0</v>
      </c>
      <c r="BE415" s="102">
        <f t="shared" si="524"/>
        <v>0</v>
      </c>
      <c r="BF415" s="102">
        <f t="shared" si="524"/>
        <v>8627</v>
      </c>
      <c r="BG415" s="102">
        <f t="shared" si="524"/>
        <v>13764</v>
      </c>
      <c r="BH415" s="102">
        <f t="shared" si="524"/>
        <v>0</v>
      </c>
      <c r="BI415" s="102">
        <f t="shared" si="524"/>
        <v>0</v>
      </c>
      <c r="BJ415" s="102">
        <f t="shared" si="524"/>
        <v>8627</v>
      </c>
      <c r="BK415" s="102">
        <f t="shared" si="524"/>
        <v>13764</v>
      </c>
      <c r="BL415" s="102">
        <f t="shared" si="524"/>
        <v>0</v>
      </c>
      <c r="BM415" s="102">
        <f t="shared" si="524"/>
        <v>0</v>
      </c>
      <c r="BN415" s="102">
        <f t="shared" si="524"/>
        <v>8627</v>
      </c>
      <c r="BO415" s="102">
        <f>BO416</f>
        <v>13764</v>
      </c>
      <c r="BP415" s="102">
        <f aca="true" t="shared" si="525" ref="BP415:BY416">BP416</f>
        <v>0</v>
      </c>
      <c r="BQ415" s="102">
        <f t="shared" si="525"/>
        <v>0</v>
      </c>
      <c r="BR415" s="102">
        <f t="shared" si="525"/>
        <v>8627</v>
      </c>
      <c r="BS415" s="102"/>
      <c r="BT415" s="102">
        <f t="shared" si="525"/>
        <v>13764</v>
      </c>
      <c r="BU415" s="102">
        <f t="shared" si="525"/>
        <v>0</v>
      </c>
      <c r="BV415" s="102">
        <f t="shared" si="525"/>
        <v>0</v>
      </c>
      <c r="BW415" s="102">
        <f t="shared" si="525"/>
        <v>8627</v>
      </c>
      <c r="BX415" s="102"/>
      <c r="BY415" s="102">
        <f t="shared" si="525"/>
        <v>13764</v>
      </c>
    </row>
    <row r="416" spans="1:77" s="2" customFormat="1" ht="49.5">
      <c r="A416" s="98"/>
      <c r="B416" s="105" t="s">
        <v>112</v>
      </c>
      <c r="C416" s="106" t="s">
        <v>55</v>
      </c>
      <c r="D416" s="106" t="s">
        <v>29</v>
      </c>
      <c r="E416" s="111" t="s">
        <v>113</v>
      </c>
      <c r="F416" s="106"/>
      <c r="G416" s="108">
        <f aca="true" t="shared" si="526" ref="G416:AT416">G417</f>
        <v>17592</v>
      </c>
      <c r="H416" s="108">
        <f t="shared" si="526"/>
        <v>17592</v>
      </c>
      <c r="I416" s="108">
        <f t="shared" si="526"/>
        <v>0</v>
      </c>
      <c r="J416" s="108">
        <f t="shared" si="526"/>
        <v>3251</v>
      </c>
      <c r="K416" s="108">
        <f t="shared" si="526"/>
        <v>20843</v>
      </c>
      <c r="L416" s="108">
        <f t="shared" si="526"/>
        <v>0</v>
      </c>
      <c r="M416" s="108"/>
      <c r="N416" s="108">
        <f t="shared" si="526"/>
        <v>22551</v>
      </c>
      <c r="O416" s="108">
        <f t="shared" si="526"/>
        <v>0</v>
      </c>
      <c r="P416" s="108">
        <f t="shared" si="526"/>
        <v>0</v>
      </c>
      <c r="Q416" s="108">
        <f t="shared" si="526"/>
        <v>22551</v>
      </c>
      <c r="R416" s="108">
        <f t="shared" si="526"/>
        <v>0</v>
      </c>
      <c r="S416" s="108">
        <f t="shared" si="526"/>
        <v>-21051</v>
      </c>
      <c r="T416" s="108">
        <f t="shared" si="526"/>
        <v>1500</v>
      </c>
      <c r="U416" s="108">
        <f t="shared" si="526"/>
        <v>0</v>
      </c>
      <c r="V416" s="108">
        <f t="shared" si="526"/>
        <v>3313</v>
      </c>
      <c r="W416" s="108">
        <f t="shared" si="526"/>
        <v>0</v>
      </c>
      <c r="X416" s="108">
        <f t="shared" si="526"/>
        <v>0</v>
      </c>
      <c r="Y416" s="108">
        <f t="shared" si="526"/>
        <v>1500</v>
      </c>
      <c r="Z416" s="108">
        <f t="shared" si="526"/>
        <v>3313</v>
      </c>
      <c r="AA416" s="108">
        <f t="shared" si="526"/>
        <v>0</v>
      </c>
      <c r="AB416" s="108">
        <f t="shared" si="526"/>
        <v>0</v>
      </c>
      <c r="AC416" s="108">
        <f t="shared" si="526"/>
        <v>1500</v>
      </c>
      <c r="AD416" s="108">
        <f t="shared" si="526"/>
        <v>3313</v>
      </c>
      <c r="AE416" s="108">
        <f t="shared" si="526"/>
        <v>0</v>
      </c>
      <c r="AF416" s="108"/>
      <c r="AG416" s="108">
        <f t="shared" si="526"/>
        <v>0</v>
      </c>
      <c r="AH416" s="108">
        <f t="shared" si="526"/>
        <v>1500</v>
      </c>
      <c r="AI416" s="108"/>
      <c r="AJ416" s="108">
        <f t="shared" si="526"/>
        <v>3313</v>
      </c>
      <c r="AK416" s="108">
        <f t="shared" si="526"/>
        <v>0</v>
      </c>
      <c r="AL416" s="108">
        <f t="shared" si="526"/>
        <v>0</v>
      </c>
      <c r="AM416" s="108">
        <f t="shared" si="526"/>
        <v>1500</v>
      </c>
      <c r="AN416" s="108">
        <f t="shared" si="526"/>
        <v>0</v>
      </c>
      <c r="AO416" s="108">
        <f t="shared" si="526"/>
        <v>3313</v>
      </c>
      <c r="AP416" s="108">
        <f t="shared" si="526"/>
        <v>11314</v>
      </c>
      <c r="AQ416" s="108">
        <f t="shared" si="526"/>
        <v>0</v>
      </c>
      <c r="AR416" s="108">
        <f t="shared" si="526"/>
        <v>14627</v>
      </c>
      <c r="AS416" s="108">
        <f t="shared" si="526"/>
        <v>0</v>
      </c>
      <c r="AT416" s="108">
        <f t="shared" si="526"/>
        <v>16064</v>
      </c>
      <c r="AU416" s="96"/>
      <c r="AV416" s="96"/>
      <c r="AW416" s="96"/>
      <c r="AX416" s="108">
        <f t="shared" si="524"/>
        <v>14627</v>
      </c>
      <c r="AY416" s="108">
        <f t="shared" si="524"/>
        <v>16064</v>
      </c>
      <c r="AZ416" s="108">
        <f t="shared" si="524"/>
        <v>-6000</v>
      </c>
      <c r="BA416" s="108">
        <f t="shared" si="524"/>
        <v>-2300</v>
      </c>
      <c r="BB416" s="108">
        <f t="shared" si="524"/>
        <v>8627</v>
      </c>
      <c r="BC416" s="108">
        <f t="shared" si="524"/>
        <v>13764</v>
      </c>
      <c r="BD416" s="108">
        <f t="shared" si="524"/>
        <v>0</v>
      </c>
      <c r="BE416" s="108">
        <f t="shared" si="524"/>
        <v>0</v>
      </c>
      <c r="BF416" s="108">
        <f t="shared" si="524"/>
        <v>8627</v>
      </c>
      <c r="BG416" s="108">
        <f t="shared" si="524"/>
        <v>13764</v>
      </c>
      <c r="BH416" s="108">
        <f t="shared" si="524"/>
        <v>0</v>
      </c>
      <c r="BI416" s="108">
        <f t="shared" si="524"/>
        <v>0</v>
      </c>
      <c r="BJ416" s="108">
        <f t="shared" si="524"/>
        <v>8627</v>
      </c>
      <c r="BK416" s="108">
        <f t="shared" si="524"/>
        <v>13764</v>
      </c>
      <c r="BL416" s="108">
        <f t="shared" si="524"/>
        <v>0</v>
      </c>
      <c r="BM416" s="108">
        <f t="shared" si="524"/>
        <v>0</v>
      </c>
      <c r="BN416" s="108">
        <f>BN417</f>
        <v>8627</v>
      </c>
      <c r="BO416" s="108">
        <f>BO417</f>
        <v>13764</v>
      </c>
      <c r="BP416" s="108">
        <f t="shared" si="525"/>
        <v>0</v>
      </c>
      <c r="BQ416" s="108">
        <f t="shared" si="525"/>
        <v>0</v>
      </c>
      <c r="BR416" s="108">
        <f t="shared" si="525"/>
        <v>8627</v>
      </c>
      <c r="BS416" s="108"/>
      <c r="BT416" s="108">
        <f t="shared" si="525"/>
        <v>13764</v>
      </c>
      <c r="BU416" s="108">
        <f t="shared" si="525"/>
        <v>0</v>
      </c>
      <c r="BV416" s="108">
        <f t="shared" si="525"/>
        <v>0</v>
      </c>
      <c r="BW416" s="108">
        <f t="shared" si="525"/>
        <v>8627</v>
      </c>
      <c r="BX416" s="108"/>
      <c r="BY416" s="108">
        <f t="shared" si="525"/>
        <v>13764</v>
      </c>
    </row>
    <row r="417" spans="1:77" s="2" customFormat="1" ht="99.75">
      <c r="A417" s="118"/>
      <c r="B417" s="105" t="s">
        <v>256</v>
      </c>
      <c r="C417" s="106" t="s">
        <v>55</v>
      </c>
      <c r="D417" s="106" t="s">
        <v>29</v>
      </c>
      <c r="E417" s="111" t="s">
        <v>113</v>
      </c>
      <c r="F417" s="106" t="s">
        <v>114</v>
      </c>
      <c r="G417" s="108">
        <f>H417+I417</f>
        <v>17592</v>
      </c>
      <c r="H417" s="108">
        <v>17592</v>
      </c>
      <c r="I417" s="108"/>
      <c r="J417" s="112">
        <f>K417-G417</f>
        <v>3251</v>
      </c>
      <c r="K417" s="112">
        <v>20843</v>
      </c>
      <c r="L417" s="112"/>
      <c r="M417" s="112"/>
      <c r="N417" s="108">
        <v>22551</v>
      </c>
      <c r="O417" s="103"/>
      <c r="P417" s="112"/>
      <c r="Q417" s="112">
        <f>P417+N417</f>
        <v>22551</v>
      </c>
      <c r="R417" s="112">
        <f>O417</f>
        <v>0</v>
      </c>
      <c r="S417" s="112">
        <f>T417-Q417</f>
        <v>-21051</v>
      </c>
      <c r="T417" s="112">
        <v>1500</v>
      </c>
      <c r="U417" s="112">
        <f>R417</f>
        <v>0</v>
      </c>
      <c r="V417" s="112">
        <v>3313</v>
      </c>
      <c r="W417" s="112"/>
      <c r="X417" s="112"/>
      <c r="Y417" s="112">
        <f>W417+T417</f>
        <v>1500</v>
      </c>
      <c r="Z417" s="112">
        <f>X417+V417</f>
        <v>3313</v>
      </c>
      <c r="AA417" s="112"/>
      <c r="AB417" s="112"/>
      <c r="AC417" s="112">
        <f>AA417+Y417</f>
        <v>1500</v>
      </c>
      <c r="AD417" s="112">
        <f>AB417+Z417</f>
        <v>3313</v>
      </c>
      <c r="AE417" s="112"/>
      <c r="AF417" s="112"/>
      <c r="AG417" s="112"/>
      <c r="AH417" s="112">
        <f>AE417+AC417</f>
        <v>1500</v>
      </c>
      <c r="AI417" s="112"/>
      <c r="AJ417" s="112">
        <f>AG417+AD417</f>
        <v>3313</v>
      </c>
      <c r="AK417" s="151"/>
      <c r="AL417" s="151"/>
      <c r="AM417" s="112">
        <f>AK417+AH417</f>
        <v>1500</v>
      </c>
      <c r="AN417" s="112">
        <f>AI417</f>
        <v>0</v>
      </c>
      <c r="AO417" s="112">
        <f>AJ417</f>
        <v>3313</v>
      </c>
      <c r="AP417" s="112">
        <f>AR417-AO417</f>
        <v>11314</v>
      </c>
      <c r="AQ417" s="112"/>
      <c r="AR417" s="112">
        <v>14627</v>
      </c>
      <c r="AS417" s="112"/>
      <c r="AT417" s="112">
        <v>16064</v>
      </c>
      <c r="AU417" s="96"/>
      <c r="AV417" s="96"/>
      <c r="AW417" s="96"/>
      <c r="AX417" s="112">
        <v>14627</v>
      </c>
      <c r="AY417" s="112">
        <v>16064</v>
      </c>
      <c r="AZ417" s="97">
        <v>-6000</v>
      </c>
      <c r="BA417" s="97">
        <v>-2300</v>
      </c>
      <c r="BB417" s="112">
        <f>AX417+AZ417</f>
        <v>8627</v>
      </c>
      <c r="BC417" s="112">
        <f>AY417+BA417</f>
        <v>13764</v>
      </c>
      <c r="BD417" s="138"/>
      <c r="BE417" s="139"/>
      <c r="BF417" s="112">
        <f>BD417+BB417</f>
        <v>8627</v>
      </c>
      <c r="BG417" s="112">
        <f>BE417+BC417</f>
        <v>13764</v>
      </c>
      <c r="BH417" s="138"/>
      <c r="BI417" s="139"/>
      <c r="BJ417" s="112">
        <f>BH417+BF417</f>
        <v>8627</v>
      </c>
      <c r="BK417" s="112">
        <f>BI417+BG417</f>
        <v>13764</v>
      </c>
      <c r="BL417" s="138"/>
      <c r="BM417" s="139"/>
      <c r="BN417" s="112">
        <f>BL417+BJ417</f>
        <v>8627</v>
      </c>
      <c r="BO417" s="112">
        <f>BM417+BK417</f>
        <v>13764</v>
      </c>
      <c r="BP417" s="140"/>
      <c r="BQ417" s="140"/>
      <c r="BR417" s="108">
        <f>BN417+BP417</f>
        <v>8627</v>
      </c>
      <c r="BS417" s="108"/>
      <c r="BT417" s="108">
        <f>BO417+BQ417</f>
        <v>13764</v>
      </c>
      <c r="BU417" s="140"/>
      <c r="BV417" s="140"/>
      <c r="BW417" s="108">
        <f>BR417+BU417</f>
        <v>8627</v>
      </c>
      <c r="BX417" s="108"/>
      <c r="BY417" s="108">
        <f>BT417+BV417</f>
        <v>13764</v>
      </c>
    </row>
    <row r="418" spans="1:77" s="2" customFormat="1" ht="37.5" hidden="1">
      <c r="A418" s="118"/>
      <c r="B418" s="99" t="s">
        <v>118</v>
      </c>
      <c r="C418" s="100" t="s">
        <v>54</v>
      </c>
      <c r="D418" s="100" t="s">
        <v>55</v>
      </c>
      <c r="E418" s="101"/>
      <c r="F418" s="100"/>
      <c r="G418" s="102">
        <f aca="true" t="shared" si="527" ref="G418:L418">G419+G421</f>
        <v>1617</v>
      </c>
      <c r="H418" s="102">
        <f t="shared" si="527"/>
        <v>1617</v>
      </c>
      <c r="I418" s="102">
        <f t="shared" si="527"/>
        <v>0</v>
      </c>
      <c r="J418" s="102">
        <f>J419+J421</f>
        <v>51126</v>
      </c>
      <c r="K418" s="102">
        <f t="shared" si="527"/>
        <v>52743</v>
      </c>
      <c r="L418" s="102">
        <f t="shared" si="527"/>
        <v>50000</v>
      </c>
      <c r="M418" s="102"/>
      <c r="N418" s="102">
        <f>N421</f>
        <v>4263</v>
      </c>
      <c r="O418" s="102">
        <f aca="true" t="shared" si="528" ref="O418:V418">O419+O421</f>
        <v>0</v>
      </c>
      <c r="P418" s="102">
        <f t="shared" si="528"/>
        <v>0</v>
      </c>
      <c r="Q418" s="102">
        <f t="shared" si="528"/>
        <v>4263</v>
      </c>
      <c r="R418" s="102">
        <f t="shared" si="528"/>
        <v>0</v>
      </c>
      <c r="S418" s="102">
        <f t="shared" si="528"/>
        <v>-4263</v>
      </c>
      <c r="T418" s="102">
        <f t="shared" si="528"/>
        <v>0</v>
      </c>
      <c r="U418" s="102">
        <f t="shared" si="528"/>
        <v>0</v>
      </c>
      <c r="V418" s="102">
        <f t="shared" si="528"/>
        <v>0</v>
      </c>
      <c r="W418" s="102">
        <f aca="true" t="shared" si="529" ref="W418:AD418">W419+W421</f>
        <v>0</v>
      </c>
      <c r="X418" s="102">
        <f t="shared" si="529"/>
        <v>0</v>
      </c>
      <c r="Y418" s="102">
        <f t="shared" si="529"/>
        <v>0</v>
      </c>
      <c r="Z418" s="102">
        <f t="shared" si="529"/>
        <v>0</v>
      </c>
      <c r="AA418" s="102">
        <f t="shared" si="529"/>
        <v>0</v>
      </c>
      <c r="AB418" s="102">
        <f t="shared" si="529"/>
        <v>0</v>
      </c>
      <c r="AC418" s="102">
        <f t="shared" si="529"/>
        <v>0</v>
      </c>
      <c r="AD418" s="102">
        <f t="shared" si="529"/>
        <v>0</v>
      </c>
      <c r="AE418" s="102">
        <f>AE419+AE421</f>
        <v>0</v>
      </c>
      <c r="AF418" s="102"/>
      <c r="AG418" s="102">
        <f>AG419+AG421</f>
        <v>0</v>
      </c>
      <c r="AH418" s="102">
        <f>AH419+AH421</f>
        <v>0</v>
      </c>
      <c r="AI418" s="102"/>
      <c r="AJ418" s="102">
        <f>AJ419+AJ421</f>
        <v>0</v>
      </c>
      <c r="AK418" s="151"/>
      <c r="AL418" s="151"/>
      <c r="AM418" s="151"/>
      <c r="AN418" s="151"/>
      <c r="AO418" s="151"/>
      <c r="AP418" s="163"/>
      <c r="AQ418" s="163"/>
      <c r="AR418" s="163"/>
      <c r="AS418" s="163"/>
      <c r="AT418" s="163"/>
      <c r="AU418" s="96"/>
      <c r="AV418" s="96"/>
      <c r="AW418" s="96"/>
      <c r="AX418" s="163"/>
      <c r="AY418" s="163"/>
      <c r="AZ418" s="97"/>
      <c r="BA418" s="97"/>
      <c r="BB418" s="163"/>
      <c r="BC418" s="163"/>
      <c r="BD418" s="138"/>
      <c r="BE418" s="139"/>
      <c r="BF418" s="151"/>
      <c r="BG418" s="151"/>
      <c r="BH418" s="138"/>
      <c r="BI418" s="139"/>
      <c r="BJ418" s="151"/>
      <c r="BK418" s="151"/>
      <c r="BL418" s="138"/>
      <c r="BM418" s="139"/>
      <c r="BN418" s="151"/>
      <c r="BO418" s="151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</row>
    <row r="419" spans="1:77" s="2" customFormat="1" ht="49.5" hidden="1">
      <c r="A419" s="118"/>
      <c r="B419" s="105" t="s">
        <v>112</v>
      </c>
      <c r="C419" s="106" t="s">
        <v>54</v>
      </c>
      <c r="D419" s="106" t="s">
        <v>55</v>
      </c>
      <c r="E419" s="111" t="s">
        <v>113</v>
      </c>
      <c r="F419" s="106"/>
      <c r="G419" s="108">
        <f>G420</f>
        <v>0</v>
      </c>
      <c r="H419" s="108">
        <f>H420</f>
        <v>0</v>
      </c>
      <c r="I419" s="167">
        <f>I420</f>
        <v>0</v>
      </c>
      <c r="J419" s="126"/>
      <c r="K419" s="126"/>
      <c r="L419" s="126"/>
      <c r="M419" s="126"/>
      <c r="N419" s="108">
        <f>N420</f>
        <v>0</v>
      </c>
      <c r="O419" s="112"/>
      <c r="P419" s="112"/>
      <c r="Q419" s="126"/>
      <c r="R419" s="126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51"/>
      <c r="AL419" s="151"/>
      <c r="AM419" s="151"/>
      <c r="AN419" s="151"/>
      <c r="AO419" s="151"/>
      <c r="AP419" s="163"/>
      <c r="AQ419" s="163"/>
      <c r="AR419" s="163"/>
      <c r="AS419" s="163"/>
      <c r="AT419" s="163"/>
      <c r="AU419" s="96"/>
      <c r="AV419" s="96"/>
      <c r="AW419" s="96"/>
      <c r="AX419" s="163"/>
      <c r="AY419" s="163"/>
      <c r="AZ419" s="97"/>
      <c r="BA419" s="97"/>
      <c r="BB419" s="163"/>
      <c r="BC419" s="163"/>
      <c r="BD419" s="138"/>
      <c r="BE419" s="139"/>
      <c r="BF419" s="151"/>
      <c r="BG419" s="151"/>
      <c r="BH419" s="138"/>
      <c r="BI419" s="139"/>
      <c r="BJ419" s="151"/>
      <c r="BK419" s="151"/>
      <c r="BL419" s="138"/>
      <c r="BM419" s="139"/>
      <c r="BN419" s="151"/>
      <c r="BO419" s="151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</row>
    <row r="420" spans="1:77" s="2" customFormat="1" ht="50.25" hidden="1">
      <c r="A420" s="118"/>
      <c r="B420" s="105" t="s">
        <v>261</v>
      </c>
      <c r="C420" s="106" t="s">
        <v>54</v>
      </c>
      <c r="D420" s="106" t="s">
        <v>55</v>
      </c>
      <c r="E420" s="111" t="s">
        <v>113</v>
      </c>
      <c r="F420" s="106" t="s">
        <v>120</v>
      </c>
      <c r="G420" s="108">
        <f>H420+I420</f>
        <v>0</v>
      </c>
      <c r="H420" s="108">
        <f>1617-1617</f>
        <v>0</v>
      </c>
      <c r="I420" s="108"/>
      <c r="J420" s="126"/>
      <c r="K420" s="126"/>
      <c r="L420" s="126"/>
      <c r="M420" s="126"/>
      <c r="N420" s="108"/>
      <c r="O420" s="103"/>
      <c r="P420" s="112"/>
      <c r="Q420" s="112">
        <f>P420+N420</f>
        <v>0</v>
      </c>
      <c r="R420" s="112">
        <f>O420</f>
        <v>0</v>
      </c>
      <c r="S420" s="112">
        <f>T420-Q420</f>
        <v>0</v>
      </c>
      <c r="T420" s="112">
        <f aca="true" t="shared" si="530" ref="T420:Z420">Q420</f>
        <v>0</v>
      </c>
      <c r="U420" s="112">
        <f t="shared" si="530"/>
        <v>0</v>
      </c>
      <c r="V420" s="112">
        <f t="shared" si="530"/>
        <v>0</v>
      </c>
      <c r="W420" s="112">
        <f t="shared" si="530"/>
        <v>0</v>
      </c>
      <c r="X420" s="112">
        <f t="shared" si="530"/>
        <v>0</v>
      </c>
      <c r="Y420" s="112">
        <f t="shared" si="530"/>
        <v>0</v>
      </c>
      <c r="Z420" s="112">
        <f t="shared" si="530"/>
        <v>0</v>
      </c>
      <c r="AA420" s="112">
        <f>X420</f>
        <v>0</v>
      </c>
      <c r="AB420" s="112">
        <f>Y420</f>
        <v>0</v>
      </c>
      <c r="AC420" s="112">
        <f>Z420</f>
        <v>0</v>
      </c>
      <c r="AD420" s="112">
        <f>AA420</f>
        <v>0</v>
      </c>
      <c r="AE420" s="112">
        <f>AB420</f>
        <v>0</v>
      </c>
      <c r="AF420" s="112"/>
      <c r="AG420" s="112">
        <f>AC420</f>
        <v>0</v>
      </c>
      <c r="AH420" s="112">
        <f>AD420</f>
        <v>0</v>
      </c>
      <c r="AI420" s="112"/>
      <c r="AJ420" s="112">
        <f>AE420</f>
        <v>0</v>
      </c>
      <c r="AK420" s="151"/>
      <c r="AL420" s="151"/>
      <c r="AM420" s="151"/>
      <c r="AN420" s="151"/>
      <c r="AO420" s="151"/>
      <c r="AP420" s="163"/>
      <c r="AQ420" s="163"/>
      <c r="AR420" s="163"/>
      <c r="AS420" s="163"/>
      <c r="AT420" s="163"/>
      <c r="AU420" s="96"/>
      <c r="AV420" s="96"/>
      <c r="AW420" s="96"/>
      <c r="AX420" s="163"/>
      <c r="AY420" s="163"/>
      <c r="AZ420" s="97"/>
      <c r="BA420" s="97"/>
      <c r="BB420" s="163"/>
      <c r="BC420" s="163"/>
      <c r="BD420" s="138"/>
      <c r="BE420" s="139"/>
      <c r="BF420" s="151"/>
      <c r="BG420" s="151"/>
      <c r="BH420" s="138"/>
      <c r="BI420" s="139"/>
      <c r="BJ420" s="151"/>
      <c r="BK420" s="151"/>
      <c r="BL420" s="138"/>
      <c r="BM420" s="139"/>
      <c r="BN420" s="151"/>
      <c r="BO420" s="151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</row>
    <row r="421" spans="1:77" s="2" customFormat="1" ht="18.75" hidden="1">
      <c r="A421" s="118"/>
      <c r="B421" s="105" t="s">
        <v>203</v>
      </c>
      <c r="C421" s="106" t="s">
        <v>54</v>
      </c>
      <c r="D421" s="106" t="s">
        <v>55</v>
      </c>
      <c r="E421" s="111" t="s">
        <v>202</v>
      </c>
      <c r="F421" s="106"/>
      <c r="G421" s="108">
        <f aca="true" t="shared" si="531" ref="G421:AJ421">G422</f>
        <v>1617</v>
      </c>
      <c r="H421" s="108">
        <f t="shared" si="531"/>
        <v>1617</v>
      </c>
      <c r="I421" s="108">
        <f t="shared" si="531"/>
        <v>0</v>
      </c>
      <c r="J421" s="108">
        <f t="shared" si="531"/>
        <v>51126</v>
      </c>
      <c r="K421" s="108">
        <f t="shared" si="531"/>
        <v>52743</v>
      </c>
      <c r="L421" s="108">
        <f t="shared" si="531"/>
        <v>50000</v>
      </c>
      <c r="M421" s="108"/>
      <c r="N421" s="108">
        <f t="shared" si="531"/>
        <v>4263</v>
      </c>
      <c r="O421" s="108">
        <f t="shared" si="531"/>
        <v>0</v>
      </c>
      <c r="P421" s="108">
        <f t="shared" si="531"/>
        <v>0</v>
      </c>
      <c r="Q421" s="108">
        <f t="shared" si="531"/>
        <v>4263</v>
      </c>
      <c r="R421" s="108">
        <f t="shared" si="531"/>
        <v>0</v>
      </c>
      <c r="S421" s="108">
        <f t="shared" si="531"/>
        <v>-4263</v>
      </c>
      <c r="T421" s="108">
        <f t="shared" si="531"/>
        <v>0</v>
      </c>
      <c r="U421" s="108">
        <f t="shared" si="531"/>
        <v>0</v>
      </c>
      <c r="V421" s="108">
        <f t="shared" si="531"/>
        <v>0</v>
      </c>
      <c r="W421" s="108">
        <f t="shared" si="531"/>
        <v>0</v>
      </c>
      <c r="X421" s="108">
        <f t="shared" si="531"/>
        <v>0</v>
      </c>
      <c r="Y421" s="108">
        <f t="shared" si="531"/>
        <v>0</v>
      </c>
      <c r="Z421" s="108">
        <f t="shared" si="531"/>
        <v>0</v>
      </c>
      <c r="AA421" s="108">
        <f t="shared" si="531"/>
        <v>0</v>
      </c>
      <c r="AB421" s="108">
        <f t="shared" si="531"/>
        <v>0</v>
      </c>
      <c r="AC421" s="108">
        <f t="shared" si="531"/>
        <v>0</v>
      </c>
      <c r="AD421" s="108">
        <f t="shared" si="531"/>
        <v>0</v>
      </c>
      <c r="AE421" s="108">
        <f t="shared" si="531"/>
        <v>0</v>
      </c>
      <c r="AF421" s="108"/>
      <c r="AG421" s="108">
        <f t="shared" si="531"/>
        <v>0</v>
      </c>
      <c r="AH421" s="108">
        <f t="shared" si="531"/>
        <v>0</v>
      </c>
      <c r="AI421" s="108"/>
      <c r="AJ421" s="108">
        <f t="shared" si="531"/>
        <v>0</v>
      </c>
      <c r="AK421" s="151"/>
      <c r="AL421" s="151"/>
      <c r="AM421" s="151"/>
      <c r="AN421" s="151"/>
      <c r="AO421" s="151"/>
      <c r="AP421" s="163"/>
      <c r="AQ421" s="163"/>
      <c r="AR421" s="163"/>
      <c r="AS421" s="163"/>
      <c r="AT421" s="163"/>
      <c r="AU421" s="96"/>
      <c r="AV421" s="96"/>
      <c r="AW421" s="96"/>
      <c r="AX421" s="163"/>
      <c r="AY421" s="163"/>
      <c r="AZ421" s="97"/>
      <c r="BA421" s="97"/>
      <c r="BB421" s="163"/>
      <c r="BC421" s="163"/>
      <c r="BD421" s="138"/>
      <c r="BE421" s="139"/>
      <c r="BF421" s="151"/>
      <c r="BG421" s="151"/>
      <c r="BH421" s="138"/>
      <c r="BI421" s="139"/>
      <c r="BJ421" s="151"/>
      <c r="BK421" s="151"/>
      <c r="BL421" s="138"/>
      <c r="BM421" s="139"/>
      <c r="BN421" s="151"/>
      <c r="BO421" s="151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</row>
    <row r="422" spans="1:77" s="2" customFormat="1" ht="50.25" hidden="1">
      <c r="A422" s="118"/>
      <c r="B422" s="105" t="s">
        <v>119</v>
      </c>
      <c r="C422" s="106" t="s">
        <v>54</v>
      </c>
      <c r="D422" s="106" t="s">
        <v>55</v>
      </c>
      <c r="E422" s="111" t="s">
        <v>202</v>
      </c>
      <c r="F422" s="106" t="s">
        <v>120</v>
      </c>
      <c r="G422" s="108">
        <f>H422</f>
        <v>1617</v>
      </c>
      <c r="H422" s="108">
        <v>1617</v>
      </c>
      <c r="I422" s="108"/>
      <c r="J422" s="112">
        <f>K422-G422</f>
        <v>51126</v>
      </c>
      <c r="K422" s="112">
        <v>52743</v>
      </c>
      <c r="L422" s="112">
        <v>50000</v>
      </c>
      <c r="M422" s="112"/>
      <c r="N422" s="108">
        <v>4263</v>
      </c>
      <c r="O422" s="103"/>
      <c r="P422" s="112"/>
      <c r="Q422" s="112">
        <f>P422+N422</f>
        <v>4263</v>
      </c>
      <c r="R422" s="112">
        <f>O422</f>
        <v>0</v>
      </c>
      <c r="S422" s="112">
        <f>T422-Q422</f>
        <v>-4263</v>
      </c>
      <c r="T422" s="112"/>
      <c r="U422" s="112">
        <f>R422</f>
        <v>0</v>
      </c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51"/>
      <c r="AL422" s="151"/>
      <c r="AM422" s="151"/>
      <c r="AN422" s="151"/>
      <c r="AO422" s="151"/>
      <c r="AP422" s="163"/>
      <c r="AQ422" s="163"/>
      <c r="AR422" s="163"/>
      <c r="AS422" s="163"/>
      <c r="AT422" s="163"/>
      <c r="AU422" s="96"/>
      <c r="AV422" s="96"/>
      <c r="AW422" s="96"/>
      <c r="AX422" s="163"/>
      <c r="AY422" s="163"/>
      <c r="AZ422" s="97"/>
      <c r="BA422" s="97"/>
      <c r="BB422" s="163"/>
      <c r="BC422" s="163"/>
      <c r="BD422" s="138"/>
      <c r="BE422" s="139"/>
      <c r="BF422" s="151"/>
      <c r="BG422" s="151"/>
      <c r="BH422" s="138"/>
      <c r="BI422" s="139"/>
      <c r="BJ422" s="151"/>
      <c r="BK422" s="151"/>
      <c r="BL422" s="138"/>
      <c r="BM422" s="139"/>
      <c r="BN422" s="151"/>
      <c r="BO422" s="151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</row>
    <row r="423" spans="1:77" s="6" customFormat="1" ht="18.75">
      <c r="A423" s="118"/>
      <c r="B423" s="99" t="s">
        <v>65</v>
      </c>
      <c r="C423" s="100" t="s">
        <v>40</v>
      </c>
      <c r="D423" s="100" t="s">
        <v>28</v>
      </c>
      <c r="E423" s="101"/>
      <c r="F423" s="100"/>
      <c r="G423" s="102">
        <f aca="true" t="shared" si="532" ref="G423:W424">G424</f>
        <v>2195</v>
      </c>
      <c r="H423" s="102">
        <f t="shared" si="532"/>
        <v>2195</v>
      </c>
      <c r="I423" s="102">
        <f t="shared" si="532"/>
        <v>0</v>
      </c>
      <c r="J423" s="102">
        <f t="shared" si="532"/>
        <v>13840</v>
      </c>
      <c r="K423" s="102">
        <f t="shared" si="532"/>
        <v>16035</v>
      </c>
      <c r="L423" s="102">
        <f t="shared" si="532"/>
        <v>0</v>
      </c>
      <c r="M423" s="102"/>
      <c r="N423" s="102">
        <f t="shared" si="532"/>
        <v>27790</v>
      </c>
      <c r="O423" s="102">
        <f t="shared" si="532"/>
        <v>0</v>
      </c>
      <c r="P423" s="102">
        <f t="shared" si="532"/>
        <v>0</v>
      </c>
      <c r="Q423" s="102">
        <f t="shared" si="532"/>
        <v>27790</v>
      </c>
      <c r="R423" s="102">
        <f t="shared" si="532"/>
        <v>0</v>
      </c>
      <c r="S423" s="102">
        <f>S424</f>
        <v>-22290</v>
      </c>
      <c r="T423" s="102">
        <f>T424</f>
        <v>5500</v>
      </c>
      <c r="U423" s="102">
        <f t="shared" si="532"/>
        <v>0</v>
      </c>
      <c r="V423" s="102">
        <f t="shared" si="532"/>
        <v>8000</v>
      </c>
      <c r="W423" s="102">
        <f aca="true" t="shared" si="533" ref="W423:AM424">W424</f>
        <v>-1000</v>
      </c>
      <c r="X423" s="102">
        <f t="shared" si="533"/>
        <v>0</v>
      </c>
      <c r="Y423" s="102">
        <f t="shared" si="533"/>
        <v>4500</v>
      </c>
      <c r="Z423" s="102">
        <f t="shared" si="533"/>
        <v>8000</v>
      </c>
      <c r="AA423" s="102">
        <f t="shared" si="533"/>
        <v>0</v>
      </c>
      <c r="AB423" s="102">
        <f t="shared" si="533"/>
        <v>0</v>
      </c>
      <c r="AC423" s="102">
        <f t="shared" si="533"/>
        <v>4500</v>
      </c>
      <c r="AD423" s="102">
        <f t="shared" si="533"/>
        <v>8000</v>
      </c>
      <c r="AE423" s="102">
        <f t="shared" si="533"/>
        <v>0</v>
      </c>
      <c r="AF423" s="102"/>
      <c r="AG423" s="102">
        <f t="shared" si="533"/>
        <v>0</v>
      </c>
      <c r="AH423" s="102">
        <f t="shared" si="533"/>
        <v>4500</v>
      </c>
      <c r="AI423" s="102"/>
      <c r="AJ423" s="102">
        <f t="shared" si="533"/>
        <v>8000</v>
      </c>
      <c r="AK423" s="102">
        <f t="shared" si="533"/>
        <v>47380</v>
      </c>
      <c r="AL423" s="102">
        <f t="shared" si="533"/>
        <v>6263</v>
      </c>
      <c r="AM423" s="102">
        <f t="shared" si="533"/>
        <v>51880</v>
      </c>
      <c r="AN423" s="102">
        <f aca="true" t="shared" si="534" ref="AK423:AT424">AN424</f>
        <v>0</v>
      </c>
      <c r="AO423" s="102">
        <f t="shared" si="534"/>
        <v>14263</v>
      </c>
      <c r="AP423" s="102">
        <f>AP424+AP428</f>
        <v>-1742</v>
      </c>
      <c r="AQ423" s="102">
        <f>AQ424+AQ428</f>
        <v>0</v>
      </c>
      <c r="AR423" s="102">
        <f>AR424+AR428</f>
        <v>12521</v>
      </c>
      <c r="AS423" s="102">
        <f>AS424+AS428</f>
        <v>0</v>
      </c>
      <c r="AT423" s="102">
        <f>AT424+AT428</f>
        <v>7330</v>
      </c>
      <c r="AU423" s="119"/>
      <c r="AV423" s="119"/>
      <c r="AW423" s="119"/>
      <c r="AX423" s="102">
        <f aca="true" t="shared" si="535" ref="AX423:BC423">AX424+AX428</f>
        <v>12521</v>
      </c>
      <c r="AY423" s="102">
        <f t="shared" si="535"/>
        <v>7330</v>
      </c>
      <c r="AZ423" s="102">
        <f t="shared" si="535"/>
        <v>1384</v>
      </c>
      <c r="BA423" s="102">
        <f t="shared" si="535"/>
        <v>8013</v>
      </c>
      <c r="BB423" s="102">
        <f t="shared" si="535"/>
        <v>13905</v>
      </c>
      <c r="BC423" s="102">
        <f t="shared" si="535"/>
        <v>15343</v>
      </c>
      <c r="BD423" s="102">
        <f aca="true" t="shared" si="536" ref="BD423:BK423">BD424+BD428</f>
        <v>0</v>
      </c>
      <c r="BE423" s="102">
        <f t="shared" si="536"/>
        <v>0</v>
      </c>
      <c r="BF423" s="102">
        <f t="shared" si="536"/>
        <v>13905</v>
      </c>
      <c r="BG423" s="102">
        <f t="shared" si="536"/>
        <v>15343</v>
      </c>
      <c r="BH423" s="102">
        <f t="shared" si="536"/>
        <v>0</v>
      </c>
      <c r="BI423" s="102">
        <f t="shared" si="536"/>
        <v>0</v>
      </c>
      <c r="BJ423" s="102">
        <f t="shared" si="536"/>
        <v>13905</v>
      </c>
      <c r="BK423" s="102">
        <f t="shared" si="536"/>
        <v>15343</v>
      </c>
      <c r="BL423" s="102">
        <f>BL424+BL428</f>
        <v>0</v>
      </c>
      <c r="BM423" s="102">
        <f>BM424+BM428</f>
        <v>0</v>
      </c>
      <c r="BN423" s="102">
        <f>BN424+BN428</f>
        <v>13905</v>
      </c>
      <c r="BO423" s="102">
        <f>BO424+BO428</f>
        <v>15343</v>
      </c>
      <c r="BP423" s="102">
        <f aca="true" t="shared" si="537" ref="BP423:BY423">BP424+BP428+BP426</f>
        <v>70511</v>
      </c>
      <c r="BQ423" s="102">
        <f t="shared" si="537"/>
        <v>0</v>
      </c>
      <c r="BR423" s="102">
        <f t="shared" si="537"/>
        <v>84416</v>
      </c>
      <c r="BS423" s="102">
        <f t="shared" si="537"/>
        <v>70511</v>
      </c>
      <c r="BT423" s="102">
        <f t="shared" si="537"/>
        <v>15343</v>
      </c>
      <c r="BU423" s="102">
        <f t="shared" si="537"/>
        <v>0</v>
      </c>
      <c r="BV423" s="102">
        <f t="shared" si="537"/>
        <v>0</v>
      </c>
      <c r="BW423" s="102">
        <f t="shared" si="537"/>
        <v>84416</v>
      </c>
      <c r="BX423" s="102">
        <f t="shared" si="537"/>
        <v>70511</v>
      </c>
      <c r="BY423" s="102">
        <f t="shared" si="537"/>
        <v>15343</v>
      </c>
    </row>
    <row r="424" spans="1:77" s="2" customFormat="1" ht="49.5" hidden="1">
      <c r="A424" s="118"/>
      <c r="B424" s="105" t="s">
        <v>112</v>
      </c>
      <c r="C424" s="106" t="s">
        <v>40</v>
      </c>
      <c r="D424" s="106" t="s">
        <v>28</v>
      </c>
      <c r="E424" s="111" t="s">
        <v>113</v>
      </c>
      <c r="F424" s="106"/>
      <c r="G424" s="108">
        <f t="shared" si="532"/>
        <v>2195</v>
      </c>
      <c r="H424" s="108">
        <f t="shared" si="532"/>
        <v>2195</v>
      </c>
      <c r="I424" s="108">
        <f t="shared" si="532"/>
        <v>0</v>
      </c>
      <c r="J424" s="108">
        <f t="shared" si="532"/>
        <v>13840</v>
      </c>
      <c r="K424" s="108">
        <f t="shared" si="532"/>
        <v>16035</v>
      </c>
      <c r="L424" s="108">
        <f t="shared" si="532"/>
        <v>0</v>
      </c>
      <c r="M424" s="108"/>
      <c r="N424" s="108">
        <f t="shared" si="532"/>
        <v>27790</v>
      </c>
      <c r="O424" s="108">
        <f t="shared" si="532"/>
        <v>0</v>
      </c>
      <c r="P424" s="108">
        <f t="shared" si="532"/>
        <v>0</v>
      </c>
      <c r="Q424" s="108">
        <f t="shared" si="532"/>
        <v>27790</v>
      </c>
      <c r="R424" s="108">
        <f t="shared" si="532"/>
        <v>0</v>
      </c>
      <c r="S424" s="108">
        <f t="shared" si="532"/>
        <v>-22290</v>
      </c>
      <c r="T424" s="108">
        <f t="shared" si="532"/>
        <v>5500</v>
      </c>
      <c r="U424" s="108">
        <f t="shared" si="532"/>
        <v>0</v>
      </c>
      <c r="V424" s="108">
        <f t="shared" si="532"/>
        <v>8000</v>
      </c>
      <c r="W424" s="108">
        <f t="shared" si="532"/>
        <v>-1000</v>
      </c>
      <c r="X424" s="108">
        <f t="shared" si="533"/>
        <v>0</v>
      </c>
      <c r="Y424" s="108">
        <f t="shared" si="533"/>
        <v>4500</v>
      </c>
      <c r="Z424" s="108">
        <f t="shared" si="533"/>
        <v>8000</v>
      </c>
      <c r="AA424" s="108">
        <f t="shared" si="533"/>
        <v>0</v>
      </c>
      <c r="AB424" s="108">
        <f t="shared" si="533"/>
        <v>0</v>
      </c>
      <c r="AC424" s="108">
        <f t="shared" si="533"/>
        <v>4500</v>
      </c>
      <c r="AD424" s="108">
        <f t="shared" si="533"/>
        <v>8000</v>
      </c>
      <c r="AE424" s="108">
        <f t="shared" si="533"/>
        <v>0</v>
      </c>
      <c r="AF424" s="108"/>
      <c r="AG424" s="108">
        <f t="shared" si="533"/>
        <v>0</v>
      </c>
      <c r="AH424" s="108">
        <f t="shared" si="533"/>
        <v>4500</v>
      </c>
      <c r="AI424" s="108"/>
      <c r="AJ424" s="108">
        <f t="shared" si="533"/>
        <v>8000</v>
      </c>
      <c r="AK424" s="108">
        <f t="shared" si="534"/>
        <v>47380</v>
      </c>
      <c r="AL424" s="108">
        <f t="shared" si="534"/>
        <v>6263</v>
      </c>
      <c r="AM424" s="108">
        <f t="shared" si="534"/>
        <v>51880</v>
      </c>
      <c r="AN424" s="108">
        <f t="shared" si="534"/>
        <v>0</v>
      </c>
      <c r="AO424" s="108">
        <f t="shared" si="534"/>
        <v>14263</v>
      </c>
      <c r="AP424" s="108">
        <f t="shared" si="534"/>
        <v>-14263</v>
      </c>
      <c r="AQ424" s="108">
        <f t="shared" si="534"/>
        <v>0</v>
      </c>
      <c r="AR424" s="108">
        <f t="shared" si="534"/>
        <v>0</v>
      </c>
      <c r="AS424" s="108">
        <f t="shared" si="534"/>
        <v>0</v>
      </c>
      <c r="AT424" s="108">
        <f t="shared" si="534"/>
        <v>0</v>
      </c>
      <c r="AU424" s="96"/>
      <c r="AV424" s="96"/>
      <c r="AW424" s="96"/>
      <c r="AX424" s="108">
        <f>AX425</f>
        <v>0</v>
      </c>
      <c r="AY424" s="108">
        <f>AY425</f>
        <v>0</v>
      </c>
      <c r="AZ424" s="97"/>
      <c r="BA424" s="97"/>
      <c r="BB424" s="108">
        <f aca="true" t="shared" si="538" ref="BB424:BO424">BB425</f>
        <v>0</v>
      </c>
      <c r="BC424" s="108">
        <f t="shared" si="538"/>
        <v>0</v>
      </c>
      <c r="BD424" s="108">
        <f t="shared" si="538"/>
        <v>0</v>
      </c>
      <c r="BE424" s="108">
        <f t="shared" si="538"/>
        <v>0</v>
      </c>
      <c r="BF424" s="108">
        <f t="shared" si="538"/>
        <v>0</v>
      </c>
      <c r="BG424" s="108">
        <f t="shared" si="538"/>
        <v>0</v>
      </c>
      <c r="BH424" s="108">
        <f t="shared" si="538"/>
        <v>0</v>
      </c>
      <c r="BI424" s="108">
        <f t="shared" si="538"/>
        <v>0</v>
      </c>
      <c r="BJ424" s="108">
        <f t="shared" si="538"/>
        <v>0</v>
      </c>
      <c r="BK424" s="108">
        <f t="shared" si="538"/>
        <v>0</v>
      </c>
      <c r="BL424" s="108">
        <f t="shared" si="538"/>
        <v>0</v>
      </c>
      <c r="BM424" s="108">
        <f t="shared" si="538"/>
        <v>0</v>
      </c>
      <c r="BN424" s="108">
        <f t="shared" si="538"/>
        <v>0</v>
      </c>
      <c r="BO424" s="108">
        <f t="shared" si="538"/>
        <v>0</v>
      </c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</row>
    <row r="425" spans="1:77" s="2" customFormat="1" ht="99.75" hidden="1">
      <c r="A425" s="118"/>
      <c r="B425" s="105" t="s">
        <v>256</v>
      </c>
      <c r="C425" s="106" t="s">
        <v>40</v>
      </c>
      <c r="D425" s="106" t="s">
        <v>28</v>
      </c>
      <c r="E425" s="111" t="s">
        <v>113</v>
      </c>
      <c r="F425" s="106" t="s">
        <v>114</v>
      </c>
      <c r="G425" s="108">
        <f>H425+I425</f>
        <v>2195</v>
      </c>
      <c r="H425" s="108">
        <v>2195</v>
      </c>
      <c r="I425" s="108"/>
      <c r="J425" s="112">
        <f>K425-G425</f>
        <v>13840</v>
      </c>
      <c r="K425" s="112">
        <v>16035</v>
      </c>
      <c r="L425" s="112"/>
      <c r="M425" s="112"/>
      <c r="N425" s="108">
        <v>27790</v>
      </c>
      <c r="O425" s="103"/>
      <c r="P425" s="112"/>
      <c r="Q425" s="112">
        <f>P425+N425</f>
        <v>27790</v>
      </c>
      <c r="R425" s="112">
        <f>O425</f>
        <v>0</v>
      </c>
      <c r="S425" s="112">
        <f>T425-Q425</f>
        <v>-22290</v>
      </c>
      <c r="T425" s="112">
        <v>5500</v>
      </c>
      <c r="U425" s="112">
        <f>R425</f>
        <v>0</v>
      </c>
      <c r="V425" s="112">
        <v>8000</v>
      </c>
      <c r="W425" s="112">
        <v>-1000</v>
      </c>
      <c r="X425" s="112"/>
      <c r="Y425" s="112">
        <f>W425+T425</f>
        <v>4500</v>
      </c>
      <c r="Z425" s="112">
        <f>X425+V425</f>
        <v>8000</v>
      </c>
      <c r="AA425" s="112"/>
      <c r="AB425" s="112"/>
      <c r="AC425" s="112">
        <f>AA425+Y425</f>
        <v>4500</v>
      </c>
      <c r="AD425" s="112">
        <f>AB425+Z425</f>
        <v>8000</v>
      </c>
      <c r="AE425" s="112"/>
      <c r="AF425" s="112"/>
      <c r="AG425" s="112"/>
      <c r="AH425" s="112">
        <f>AE425+AC425</f>
        <v>4500</v>
      </c>
      <c r="AI425" s="112"/>
      <c r="AJ425" s="112">
        <f>AG425+AD425</f>
        <v>8000</v>
      </c>
      <c r="AK425" s="112">
        <v>47380</v>
      </c>
      <c r="AL425" s="112">
        <v>6263</v>
      </c>
      <c r="AM425" s="112">
        <f>AK425+AH425</f>
        <v>51880</v>
      </c>
      <c r="AN425" s="112">
        <f>AI425</f>
        <v>0</v>
      </c>
      <c r="AO425" s="112">
        <f>AJ425+AL425</f>
        <v>14263</v>
      </c>
      <c r="AP425" s="112">
        <f>AR425-AO425</f>
        <v>-14263</v>
      </c>
      <c r="AQ425" s="112"/>
      <c r="AR425" s="112"/>
      <c r="AS425" s="112"/>
      <c r="AT425" s="112"/>
      <c r="AU425" s="96"/>
      <c r="AV425" s="96"/>
      <c r="AW425" s="96"/>
      <c r="AX425" s="112"/>
      <c r="AY425" s="112"/>
      <c r="AZ425" s="97"/>
      <c r="BA425" s="97"/>
      <c r="BB425" s="112"/>
      <c r="BC425" s="112"/>
      <c r="BD425" s="112"/>
      <c r="BE425" s="112"/>
      <c r="BF425" s="112"/>
      <c r="BG425" s="112"/>
      <c r="BH425" s="112"/>
      <c r="BI425" s="112"/>
      <c r="BJ425" s="112"/>
      <c r="BK425" s="112"/>
      <c r="BL425" s="112"/>
      <c r="BM425" s="112"/>
      <c r="BN425" s="112"/>
      <c r="BO425" s="112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</row>
    <row r="426" spans="1:77" s="2" customFormat="1" ht="66.75">
      <c r="A426" s="118"/>
      <c r="B426" s="105" t="s">
        <v>381</v>
      </c>
      <c r="C426" s="106" t="s">
        <v>40</v>
      </c>
      <c r="D426" s="106" t="s">
        <v>28</v>
      </c>
      <c r="E426" s="111" t="s">
        <v>380</v>
      </c>
      <c r="F426" s="106"/>
      <c r="G426" s="108"/>
      <c r="H426" s="108"/>
      <c r="I426" s="108"/>
      <c r="J426" s="112"/>
      <c r="K426" s="112"/>
      <c r="L426" s="112"/>
      <c r="M426" s="112"/>
      <c r="N426" s="108"/>
      <c r="O426" s="103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  <c r="AO426" s="112"/>
      <c r="AP426" s="112"/>
      <c r="AQ426" s="112"/>
      <c r="AR426" s="112"/>
      <c r="AS426" s="112"/>
      <c r="AT426" s="112"/>
      <c r="AU426" s="96"/>
      <c r="AV426" s="96"/>
      <c r="AW426" s="96"/>
      <c r="AX426" s="112"/>
      <c r="AY426" s="112"/>
      <c r="AZ426" s="97"/>
      <c r="BA426" s="97"/>
      <c r="BB426" s="112"/>
      <c r="BC426" s="112"/>
      <c r="BD426" s="112"/>
      <c r="BE426" s="112"/>
      <c r="BF426" s="112"/>
      <c r="BG426" s="112"/>
      <c r="BH426" s="112"/>
      <c r="BI426" s="112"/>
      <c r="BJ426" s="112"/>
      <c r="BK426" s="112"/>
      <c r="BL426" s="112"/>
      <c r="BM426" s="112"/>
      <c r="BN426" s="112"/>
      <c r="BO426" s="112"/>
      <c r="BP426" s="112">
        <f aca="true" t="shared" si="539" ref="BP426:BY426">BP427</f>
        <v>70511</v>
      </c>
      <c r="BQ426" s="140">
        <f t="shared" si="539"/>
        <v>0</v>
      </c>
      <c r="BR426" s="112">
        <f t="shared" si="539"/>
        <v>70511</v>
      </c>
      <c r="BS426" s="112">
        <f t="shared" si="539"/>
        <v>70511</v>
      </c>
      <c r="BT426" s="112">
        <f t="shared" si="539"/>
        <v>0</v>
      </c>
      <c r="BU426" s="112">
        <f t="shared" si="539"/>
        <v>0</v>
      </c>
      <c r="BV426" s="140">
        <f t="shared" si="539"/>
        <v>0</v>
      </c>
      <c r="BW426" s="112">
        <f t="shared" si="539"/>
        <v>70511</v>
      </c>
      <c r="BX426" s="112">
        <f t="shared" si="539"/>
        <v>70511</v>
      </c>
      <c r="BY426" s="112">
        <f t="shared" si="539"/>
        <v>0</v>
      </c>
    </row>
    <row r="427" spans="1:77" s="2" customFormat="1" ht="99.75">
      <c r="A427" s="118"/>
      <c r="B427" s="105" t="s">
        <v>256</v>
      </c>
      <c r="C427" s="106" t="s">
        <v>40</v>
      </c>
      <c r="D427" s="106" t="s">
        <v>28</v>
      </c>
      <c r="E427" s="111" t="s">
        <v>380</v>
      </c>
      <c r="F427" s="106" t="s">
        <v>114</v>
      </c>
      <c r="G427" s="108"/>
      <c r="H427" s="108"/>
      <c r="I427" s="108"/>
      <c r="J427" s="112"/>
      <c r="K427" s="112"/>
      <c r="L427" s="112"/>
      <c r="M427" s="112"/>
      <c r="N427" s="108"/>
      <c r="O427" s="103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  <c r="AM427" s="112"/>
      <c r="AN427" s="112"/>
      <c r="AO427" s="112"/>
      <c r="AP427" s="112"/>
      <c r="AQ427" s="112"/>
      <c r="AR427" s="112"/>
      <c r="AS427" s="112"/>
      <c r="AT427" s="112"/>
      <c r="AU427" s="96"/>
      <c r="AV427" s="96"/>
      <c r="AW427" s="96"/>
      <c r="AX427" s="112"/>
      <c r="AY427" s="112"/>
      <c r="AZ427" s="97"/>
      <c r="BA427" s="97"/>
      <c r="BB427" s="112"/>
      <c r="BC427" s="112"/>
      <c r="BD427" s="112"/>
      <c r="BE427" s="112"/>
      <c r="BF427" s="112"/>
      <c r="BG427" s="112"/>
      <c r="BH427" s="112"/>
      <c r="BI427" s="112"/>
      <c r="BJ427" s="112"/>
      <c r="BK427" s="112"/>
      <c r="BL427" s="112"/>
      <c r="BM427" s="112"/>
      <c r="BN427" s="112"/>
      <c r="BO427" s="112"/>
      <c r="BP427" s="112">
        <v>70511</v>
      </c>
      <c r="BQ427" s="140"/>
      <c r="BR427" s="112">
        <f>BN427+BP427</f>
        <v>70511</v>
      </c>
      <c r="BS427" s="112">
        <f>BP427</f>
        <v>70511</v>
      </c>
      <c r="BT427" s="112">
        <f>BO427+BQ427</f>
        <v>0</v>
      </c>
      <c r="BU427" s="112"/>
      <c r="BV427" s="140"/>
      <c r="BW427" s="112">
        <f>BS427+BU427</f>
        <v>70511</v>
      </c>
      <c r="BX427" s="112">
        <f>BV427+BS427</f>
        <v>70511</v>
      </c>
      <c r="BY427" s="112">
        <f>BT427+BV427</f>
        <v>0</v>
      </c>
    </row>
    <row r="428" spans="1:77" s="2" customFormat="1" ht="33.75">
      <c r="A428" s="118"/>
      <c r="B428" s="105" t="s">
        <v>79</v>
      </c>
      <c r="C428" s="106" t="s">
        <v>40</v>
      </c>
      <c r="D428" s="106" t="s">
        <v>28</v>
      </c>
      <c r="E428" s="136" t="s">
        <v>117</v>
      </c>
      <c r="F428" s="106"/>
      <c r="G428" s="108"/>
      <c r="H428" s="108"/>
      <c r="I428" s="108"/>
      <c r="J428" s="112"/>
      <c r="K428" s="112"/>
      <c r="L428" s="112"/>
      <c r="M428" s="112"/>
      <c r="N428" s="108"/>
      <c r="O428" s="103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  <c r="AO428" s="112"/>
      <c r="AP428" s="112">
        <f aca="true" t="shared" si="540" ref="AP428:AT429">AP429</f>
        <v>12521</v>
      </c>
      <c r="AQ428" s="112">
        <f t="shared" si="540"/>
        <v>0</v>
      </c>
      <c r="AR428" s="112">
        <f t="shared" si="540"/>
        <v>12521</v>
      </c>
      <c r="AS428" s="112">
        <f t="shared" si="540"/>
        <v>0</v>
      </c>
      <c r="AT428" s="112">
        <f t="shared" si="540"/>
        <v>7330</v>
      </c>
      <c r="AU428" s="96"/>
      <c r="AV428" s="96"/>
      <c r="AW428" s="96"/>
      <c r="AX428" s="112">
        <f aca="true" t="shared" si="541" ref="AX428:BN429">AX429</f>
        <v>12521</v>
      </c>
      <c r="AY428" s="112">
        <f t="shared" si="541"/>
        <v>7330</v>
      </c>
      <c r="AZ428" s="112">
        <f t="shared" si="541"/>
        <v>1384</v>
      </c>
      <c r="BA428" s="112">
        <f t="shared" si="541"/>
        <v>8013</v>
      </c>
      <c r="BB428" s="112">
        <f t="shared" si="541"/>
        <v>13905</v>
      </c>
      <c r="BC428" s="112">
        <f t="shared" si="541"/>
        <v>15343</v>
      </c>
      <c r="BD428" s="112">
        <f t="shared" si="541"/>
        <v>0</v>
      </c>
      <c r="BE428" s="112">
        <f t="shared" si="541"/>
        <v>0</v>
      </c>
      <c r="BF428" s="112">
        <f t="shared" si="541"/>
        <v>13905</v>
      </c>
      <c r="BG428" s="112">
        <f t="shared" si="541"/>
        <v>15343</v>
      </c>
      <c r="BH428" s="112">
        <f t="shared" si="541"/>
        <v>0</v>
      </c>
      <c r="BI428" s="112">
        <f t="shared" si="541"/>
        <v>0</v>
      </c>
      <c r="BJ428" s="112">
        <f t="shared" si="541"/>
        <v>13905</v>
      </c>
      <c r="BK428" s="112">
        <f t="shared" si="541"/>
        <v>15343</v>
      </c>
      <c r="BL428" s="112">
        <f t="shared" si="541"/>
        <v>0</v>
      </c>
      <c r="BM428" s="112">
        <f t="shared" si="541"/>
        <v>0</v>
      </c>
      <c r="BN428" s="112">
        <f t="shared" si="541"/>
        <v>13905</v>
      </c>
      <c r="BO428" s="112">
        <f>BO429</f>
        <v>15343</v>
      </c>
      <c r="BP428" s="112">
        <f aca="true" t="shared" si="542" ref="BP428:BY429">BP429</f>
        <v>0</v>
      </c>
      <c r="BQ428" s="112">
        <f t="shared" si="542"/>
        <v>0</v>
      </c>
      <c r="BR428" s="112">
        <f t="shared" si="542"/>
        <v>13905</v>
      </c>
      <c r="BS428" s="112"/>
      <c r="BT428" s="112">
        <f t="shared" si="542"/>
        <v>15343</v>
      </c>
      <c r="BU428" s="112">
        <f t="shared" si="542"/>
        <v>0</v>
      </c>
      <c r="BV428" s="112">
        <f t="shared" si="542"/>
        <v>0</v>
      </c>
      <c r="BW428" s="112">
        <f t="shared" si="542"/>
        <v>13905</v>
      </c>
      <c r="BX428" s="112"/>
      <c r="BY428" s="112">
        <f t="shared" si="542"/>
        <v>15343</v>
      </c>
    </row>
    <row r="429" spans="1:77" s="2" customFormat="1" ht="50.25">
      <c r="A429" s="118"/>
      <c r="B429" s="105" t="s">
        <v>372</v>
      </c>
      <c r="C429" s="106" t="s">
        <v>40</v>
      </c>
      <c r="D429" s="106" t="s">
        <v>28</v>
      </c>
      <c r="E429" s="136" t="s">
        <v>274</v>
      </c>
      <c r="F429" s="106"/>
      <c r="G429" s="108"/>
      <c r="H429" s="108"/>
      <c r="I429" s="108"/>
      <c r="J429" s="112"/>
      <c r="K429" s="112"/>
      <c r="L429" s="112"/>
      <c r="M429" s="112"/>
      <c r="N429" s="108"/>
      <c r="O429" s="103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  <c r="AO429" s="112"/>
      <c r="AP429" s="112">
        <f t="shared" si="540"/>
        <v>12521</v>
      </c>
      <c r="AQ429" s="112">
        <f t="shared" si="540"/>
        <v>0</v>
      </c>
      <c r="AR429" s="112">
        <f t="shared" si="540"/>
        <v>12521</v>
      </c>
      <c r="AS429" s="112">
        <f t="shared" si="540"/>
        <v>0</v>
      </c>
      <c r="AT429" s="112">
        <f t="shared" si="540"/>
        <v>7330</v>
      </c>
      <c r="AU429" s="96"/>
      <c r="AV429" s="96"/>
      <c r="AW429" s="96"/>
      <c r="AX429" s="112">
        <f t="shared" si="541"/>
        <v>12521</v>
      </c>
      <c r="AY429" s="112">
        <f t="shared" si="541"/>
        <v>7330</v>
      </c>
      <c r="AZ429" s="112">
        <f t="shared" si="541"/>
        <v>1384</v>
      </c>
      <c r="BA429" s="112">
        <f t="shared" si="541"/>
        <v>8013</v>
      </c>
      <c r="BB429" s="112">
        <f t="shared" si="541"/>
        <v>13905</v>
      </c>
      <c r="BC429" s="112">
        <f t="shared" si="541"/>
        <v>15343</v>
      </c>
      <c r="BD429" s="112">
        <f t="shared" si="541"/>
        <v>0</v>
      </c>
      <c r="BE429" s="112">
        <f t="shared" si="541"/>
        <v>0</v>
      </c>
      <c r="BF429" s="112">
        <f t="shared" si="541"/>
        <v>13905</v>
      </c>
      <c r="BG429" s="112">
        <f t="shared" si="541"/>
        <v>15343</v>
      </c>
      <c r="BH429" s="112">
        <f t="shared" si="541"/>
        <v>0</v>
      </c>
      <c r="BI429" s="112">
        <f t="shared" si="541"/>
        <v>0</v>
      </c>
      <c r="BJ429" s="112">
        <f t="shared" si="541"/>
        <v>13905</v>
      </c>
      <c r="BK429" s="112">
        <f t="shared" si="541"/>
        <v>15343</v>
      </c>
      <c r="BL429" s="112">
        <f t="shared" si="541"/>
        <v>0</v>
      </c>
      <c r="BM429" s="112">
        <f t="shared" si="541"/>
        <v>0</v>
      </c>
      <c r="BN429" s="112">
        <f>BN430</f>
        <v>13905</v>
      </c>
      <c r="BO429" s="112">
        <f>BO430</f>
        <v>15343</v>
      </c>
      <c r="BP429" s="112">
        <f t="shared" si="542"/>
        <v>0</v>
      </c>
      <c r="BQ429" s="112">
        <f t="shared" si="542"/>
        <v>0</v>
      </c>
      <c r="BR429" s="112">
        <f t="shared" si="542"/>
        <v>13905</v>
      </c>
      <c r="BS429" s="112"/>
      <c r="BT429" s="112">
        <f t="shared" si="542"/>
        <v>15343</v>
      </c>
      <c r="BU429" s="112">
        <f t="shared" si="542"/>
        <v>0</v>
      </c>
      <c r="BV429" s="112">
        <f t="shared" si="542"/>
        <v>0</v>
      </c>
      <c r="BW429" s="112">
        <f t="shared" si="542"/>
        <v>13905</v>
      </c>
      <c r="BX429" s="112"/>
      <c r="BY429" s="112">
        <f t="shared" si="542"/>
        <v>15343</v>
      </c>
    </row>
    <row r="430" spans="1:77" s="2" customFormat="1" ht="99.75">
      <c r="A430" s="118"/>
      <c r="B430" s="105" t="s">
        <v>256</v>
      </c>
      <c r="C430" s="106" t="s">
        <v>40</v>
      </c>
      <c r="D430" s="106" t="s">
        <v>28</v>
      </c>
      <c r="E430" s="136" t="s">
        <v>274</v>
      </c>
      <c r="F430" s="106" t="s">
        <v>114</v>
      </c>
      <c r="G430" s="108"/>
      <c r="H430" s="108"/>
      <c r="I430" s="108"/>
      <c r="J430" s="112"/>
      <c r="K430" s="112"/>
      <c r="L430" s="112"/>
      <c r="M430" s="112"/>
      <c r="N430" s="108"/>
      <c r="O430" s="103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  <c r="AN430" s="112"/>
      <c r="AO430" s="112"/>
      <c r="AP430" s="112">
        <f>AR430-AO430</f>
        <v>12521</v>
      </c>
      <c r="AQ430" s="112"/>
      <c r="AR430" s="112">
        <v>12521</v>
      </c>
      <c r="AS430" s="112"/>
      <c r="AT430" s="112">
        <v>7330</v>
      </c>
      <c r="AU430" s="96"/>
      <c r="AV430" s="96"/>
      <c r="AW430" s="96"/>
      <c r="AX430" s="112">
        <v>12521</v>
      </c>
      <c r="AY430" s="112">
        <v>7330</v>
      </c>
      <c r="AZ430" s="97">
        <v>1384</v>
      </c>
      <c r="BA430" s="97">
        <v>8013</v>
      </c>
      <c r="BB430" s="112">
        <f>AX430+AZ430</f>
        <v>13905</v>
      </c>
      <c r="BC430" s="112">
        <f>AY430+BA430</f>
        <v>15343</v>
      </c>
      <c r="BD430" s="138"/>
      <c r="BE430" s="139"/>
      <c r="BF430" s="112">
        <f>BD430+BB430</f>
        <v>13905</v>
      </c>
      <c r="BG430" s="112">
        <f>BE430+BC430</f>
        <v>15343</v>
      </c>
      <c r="BH430" s="138"/>
      <c r="BI430" s="139"/>
      <c r="BJ430" s="112">
        <f>BH430+BF430</f>
        <v>13905</v>
      </c>
      <c r="BK430" s="112">
        <f>BI430+BG430</f>
        <v>15343</v>
      </c>
      <c r="BL430" s="138"/>
      <c r="BM430" s="139"/>
      <c r="BN430" s="112">
        <f>BL430+BJ430</f>
        <v>13905</v>
      </c>
      <c r="BO430" s="112">
        <f>BM430+BK430</f>
        <v>15343</v>
      </c>
      <c r="BP430" s="140"/>
      <c r="BQ430" s="140"/>
      <c r="BR430" s="108">
        <f>BN430+BP430</f>
        <v>13905</v>
      </c>
      <c r="BS430" s="108"/>
      <c r="BT430" s="108">
        <f>BO430+BQ430</f>
        <v>15343</v>
      </c>
      <c r="BU430" s="140"/>
      <c r="BV430" s="140"/>
      <c r="BW430" s="108">
        <f>BR430+BU430</f>
        <v>13905</v>
      </c>
      <c r="BX430" s="108"/>
      <c r="BY430" s="108">
        <f>BT430+BV430</f>
        <v>15343</v>
      </c>
    </row>
    <row r="431" spans="1:77" s="2" customFormat="1" ht="18.75">
      <c r="A431" s="118"/>
      <c r="B431" s="99" t="s">
        <v>58</v>
      </c>
      <c r="C431" s="100" t="s">
        <v>40</v>
      </c>
      <c r="D431" s="100" t="s">
        <v>29</v>
      </c>
      <c r="E431" s="101"/>
      <c r="F431" s="100"/>
      <c r="G431" s="102">
        <f aca="true" t="shared" si="543" ref="G431:AO431">G432</f>
        <v>67263</v>
      </c>
      <c r="H431" s="102">
        <f t="shared" si="543"/>
        <v>67263</v>
      </c>
      <c r="I431" s="102">
        <f t="shared" si="543"/>
        <v>0</v>
      </c>
      <c r="J431" s="102">
        <f t="shared" si="543"/>
        <v>13412</v>
      </c>
      <c r="K431" s="102">
        <f t="shared" si="543"/>
        <v>80675</v>
      </c>
      <c r="L431" s="102">
        <f t="shared" si="543"/>
        <v>0</v>
      </c>
      <c r="M431" s="102"/>
      <c r="N431" s="102">
        <f t="shared" si="543"/>
        <v>110207</v>
      </c>
      <c r="O431" s="102">
        <f t="shared" si="543"/>
        <v>0</v>
      </c>
      <c r="P431" s="102">
        <f t="shared" si="543"/>
        <v>0</v>
      </c>
      <c r="Q431" s="102">
        <f t="shared" si="543"/>
        <v>110207</v>
      </c>
      <c r="R431" s="102">
        <f t="shared" si="543"/>
        <v>0</v>
      </c>
      <c r="S431" s="102">
        <f t="shared" si="543"/>
        <v>-109607</v>
      </c>
      <c r="T431" s="102">
        <f t="shared" si="543"/>
        <v>600</v>
      </c>
      <c r="U431" s="102">
        <f t="shared" si="543"/>
        <v>0</v>
      </c>
      <c r="V431" s="102">
        <f t="shared" si="543"/>
        <v>600</v>
      </c>
      <c r="W431" s="102">
        <f t="shared" si="543"/>
        <v>0</v>
      </c>
      <c r="X431" s="102">
        <f t="shared" si="543"/>
        <v>0</v>
      </c>
      <c r="Y431" s="102">
        <f t="shared" si="543"/>
        <v>600</v>
      </c>
      <c r="Z431" s="102">
        <f t="shared" si="543"/>
        <v>600</v>
      </c>
      <c r="AA431" s="102">
        <f t="shared" si="543"/>
        <v>0</v>
      </c>
      <c r="AB431" s="102">
        <f t="shared" si="543"/>
        <v>0</v>
      </c>
      <c r="AC431" s="102">
        <f t="shared" si="543"/>
        <v>600</v>
      </c>
      <c r="AD431" s="102">
        <f t="shared" si="543"/>
        <v>600</v>
      </c>
      <c r="AE431" s="102">
        <f t="shared" si="543"/>
        <v>0</v>
      </c>
      <c r="AF431" s="102"/>
      <c r="AG431" s="102">
        <f t="shared" si="543"/>
        <v>0</v>
      </c>
      <c r="AH431" s="102">
        <f t="shared" si="543"/>
        <v>600</v>
      </c>
      <c r="AI431" s="102"/>
      <c r="AJ431" s="102">
        <f t="shared" si="543"/>
        <v>600</v>
      </c>
      <c r="AK431" s="102">
        <f t="shared" si="543"/>
        <v>0</v>
      </c>
      <c r="AL431" s="102">
        <f t="shared" si="543"/>
        <v>0</v>
      </c>
      <c r="AM431" s="102">
        <f t="shared" si="543"/>
        <v>600</v>
      </c>
      <c r="AN431" s="102">
        <f t="shared" si="543"/>
        <v>0</v>
      </c>
      <c r="AO431" s="102">
        <f t="shared" si="543"/>
        <v>600</v>
      </c>
      <c r="AP431" s="102">
        <f>AP432+AP434</f>
        <v>0</v>
      </c>
      <c r="AQ431" s="102">
        <f>AQ432+AQ434</f>
        <v>0</v>
      </c>
      <c r="AR431" s="102">
        <f>AR432+AR434</f>
        <v>600</v>
      </c>
      <c r="AS431" s="102">
        <f>AS432+AS434</f>
        <v>0</v>
      </c>
      <c r="AT431" s="102">
        <f>AT432+AT434</f>
        <v>600</v>
      </c>
      <c r="AU431" s="96"/>
      <c r="AV431" s="96"/>
      <c r="AW431" s="96"/>
      <c r="AX431" s="102">
        <f>AX432+AX434</f>
        <v>600</v>
      </c>
      <c r="AY431" s="102">
        <f>AY432+AY434</f>
        <v>600</v>
      </c>
      <c r="AZ431" s="97"/>
      <c r="BA431" s="97"/>
      <c r="BB431" s="102">
        <f aca="true" t="shared" si="544" ref="BB431:BG431">BB432+BB434</f>
        <v>600</v>
      </c>
      <c r="BC431" s="102">
        <f t="shared" si="544"/>
        <v>600</v>
      </c>
      <c r="BD431" s="102">
        <f t="shared" si="544"/>
        <v>0</v>
      </c>
      <c r="BE431" s="102">
        <f t="shared" si="544"/>
        <v>0</v>
      </c>
      <c r="BF431" s="102">
        <f t="shared" si="544"/>
        <v>600</v>
      </c>
      <c r="BG431" s="102">
        <f t="shared" si="544"/>
        <v>600</v>
      </c>
      <c r="BH431" s="102">
        <f aca="true" t="shared" si="545" ref="BH431:BO431">BH432+BH434</f>
        <v>0</v>
      </c>
      <c r="BI431" s="102">
        <f t="shared" si="545"/>
        <v>0</v>
      </c>
      <c r="BJ431" s="102">
        <f t="shared" si="545"/>
        <v>600</v>
      </c>
      <c r="BK431" s="102">
        <f t="shared" si="545"/>
        <v>600</v>
      </c>
      <c r="BL431" s="102">
        <f t="shared" si="545"/>
        <v>0</v>
      </c>
      <c r="BM431" s="102">
        <f t="shared" si="545"/>
        <v>0</v>
      </c>
      <c r="BN431" s="102">
        <f t="shared" si="545"/>
        <v>600</v>
      </c>
      <c r="BO431" s="102">
        <f t="shared" si="545"/>
        <v>600</v>
      </c>
      <c r="BP431" s="102">
        <f>BP432+BP434</f>
        <v>0</v>
      </c>
      <c r="BQ431" s="102">
        <f>BQ432+BQ434</f>
        <v>0</v>
      </c>
      <c r="BR431" s="102">
        <f>BR432+BR434</f>
        <v>600</v>
      </c>
      <c r="BS431" s="102"/>
      <c r="BT431" s="102">
        <f>BT432+BT434</f>
        <v>600</v>
      </c>
      <c r="BU431" s="102">
        <f>BU432+BU434</f>
        <v>0</v>
      </c>
      <c r="BV431" s="102">
        <f>BV432+BV434</f>
        <v>0</v>
      </c>
      <c r="BW431" s="102">
        <f>BW432+BW434</f>
        <v>600</v>
      </c>
      <c r="BX431" s="102"/>
      <c r="BY431" s="102">
        <f>BY432+BY434</f>
        <v>600</v>
      </c>
    </row>
    <row r="432" spans="1:77" s="2" customFormat="1" ht="49.5" hidden="1">
      <c r="A432" s="98"/>
      <c r="B432" s="105" t="s">
        <v>112</v>
      </c>
      <c r="C432" s="106" t="s">
        <v>40</v>
      </c>
      <c r="D432" s="106" t="s">
        <v>29</v>
      </c>
      <c r="E432" s="111" t="s">
        <v>113</v>
      </c>
      <c r="F432" s="190"/>
      <c r="G432" s="108">
        <f aca="true" t="shared" si="546" ref="G432:AT432">G433</f>
        <v>67263</v>
      </c>
      <c r="H432" s="108">
        <f t="shared" si="546"/>
        <v>67263</v>
      </c>
      <c r="I432" s="108">
        <f t="shared" si="546"/>
        <v>0</v>
      </c>
      <c r="J432" s="108">
        <f t="shared" si="546"/>
        <v>13412</v>
      </c>
      <c r="K432" s="108">
        <f t="shared" si="546"/>
        <v>80675</v>
      </c>
      <c r="L432" s="108">
        <f t="shared" si="546"/>
        <v>0</v>
      </c>
      <c r="M432" s="108"/>
      <c r="N432" s="108">
        <f t="shared" si="546"/>
        <v>110207</v>
      </c>
      <c r="O432" s="108">
        <f t="shared" si="546"/>
        <v>0</v>
      </c>
      <c r="P432" s="108">
        <f t="shared" si="546"/>
        <v>0</v>
      </c>
      <c r="Q432" s="108">
        <f t="shared" si="546"/>
        <v>110207</v>
      </c>
      <c r="R432" s="108">
        <f t="shared" si="546"/>
        <v>0</v>
      </c>
      <c r="S432" s="108">
        <f t="shared" si="546"/>
        <v>-109607</v>
      </c>
      <c r="T432" s="108">
        <f t="shared" si="546"/>
        <v>600</v>
      </c>
      <c r="U432" s="108">
        <f t="shared" si="546"/>
        <v>0</v>
      </c>
      <c r="V432" s="108">
        <f t="shared" si="546"/>
        <v>600</v>
      </c>
      <c r="W432" s="108">
        <f t="shared" si="546"/>
        <v>0</v>
      </c>
      <c r="X432" s="108">
        <f t="shared" si="546"/>
        <v>0</v>
      </c>
      <c r="Y432" s="108">
        <f t="shared" si="546"/>
        <v>600</v>
      </c>
      <c r="Z432" s="108">
        <f t="shared" si="546"/>
        <v>600</v>
      </c>
      <c r="AA432" s="108">
        <f t="shared" si="546"/>
        <v>0</v>
      </c>
      <c r="AB432" s="108">
        <f t="shared" si="546"/>
        <v>0</v>
      </c>
      <c r="AC432" s="108">
        <f t="shared" si="546"/>
        <v>600</v>
      </c>
      <c r="AD432" s="108">
        <f t="shared" si="546"/>
        <v>600</v>
      </c>
      <c r="AE432" s="108">
        <f t="shared" si="546"/>
        <v>0</v>
      </c>
      <c r="AF432" s="108"/>
      <c r="AG432" s="108">
        <f t="shared" si="546"/>
        <v>0</v>
      </c>
      <c r="AH432" s="108">
        <f t="shared" si="546"/>
        <v>600</v>
      </c>
      <c r="AI432" s="108"/>
      <c r="AJ432" s="108">
        <f t="shared" si="546"/>
        <v>600</v>
      </c>
      <c r="AK432" s="108">
        <f t="shared" si="546"/>
        <v>0</v>
      </c>
      <c r="AL432" s="108">
        <f t="shared" si="546"/>
        <v>0</v>
      </c>
      <c r="AM432" s="108">
        <f t="shared" si="546"/>
        <v>600</v>
      </c>
      <c r="AN432" s="108">
        <f t="shared" si="546"/>
        <v>0</v>
      </c>
      <c r="AO432" s="108">
        <f t="shared" si="546"/>
        <v>600</v>
      </c>
      <c r="AP432" s="108">
        <f t="shared" si="546"/>
        <v>-600</v>
      </c>
      <c r="AQ432" s="108">
        <f t="shared" si="546"/>
        <v>0</v>
      </c>
      <c r="AR432" s="108">
        <f t="shared" si="546"/>
        <v>0</v>
      </c>
      <c r="AS432" s="108">
        <f t="shared" si="546"/>
        <v>0</v>
      </c>
      <c r="AT432" s="108">
        <f t="shared" si="546"/>
        <v>0</v>
      </c>
      <c r="AU432" s="96"/>
      <c r="AV432" s="96"/>
      <c r="AW432" s="96"/>
      <c r="AX432" s="108">
        <f>AX433</f>
        <v>0</v>
      </c>
      <c r="AY432" s="108">
        <f>AY433</f>
        <v>0</v>
      </c>
      <c r="AZ432" s="97"/>
      <c r="BA432" s="97"/>
      <c r="BB432" s="108">
        <f aca="true" t="shared" si="547" ref="BB432:BY432">BB433</f>
        <v>0</v>
      </c>
      <c r="BC432" s="108">
        <f t="shared" si="547"/>
        <v>0</v>
      </c>
      <c r="BD432" s="108">
        <f t="shared" si="547"/>
        <v>0</v>
      </c>
      <c r="BE432" s="108">
        <f t="shared" si="547"/>
        <v>0</v>
      </c>
      <c r="BF432" s="108">
        <f t="shared" si="547"/>
        <v>0</v>
      </c>
      <c r="BG432" s="108">
        <f t="shared" si="547"/>
        <v>0</v>
      </c>
      <c r="BH432" s="108">
        <f t="shared" si="547"/>
        <v>0</v>
      </c>
      <c r="BI432" s="108">
        <f t="shared" si="547"/>
        <v>0</v>
      </c>
      <c r="BJ432" s="108">
        <f t="shared" si="547"/>
        <v>0</v>
      </c>
      <c r="BK432" s="108">
        <f t="shared" si="547"/>
        <v>0</v>
      </c>
      <c r="BL432" s="108">
        <f t="shared" si="547"/>
        <v>0</v>
      </c>
      <c r="BM432" s="108">
        <f t="shared" si="547"/>
        <v>0</v>
      </c>
      <c r="BN432" s="108">
        <f t="shared" si="547"/>
        <v>0</v>
      </c>
      <c r="BO432" s="108">
        <f t="shared" si="547"/>
        <v>0</v>
      </c>
      <c r="BP432" s="108">
        <f t="shared" si="547"/>
        <v>0</v>
      </c>
      <c r="BQ432" s="108">
        <f t="shared" si="547"/>
        <v>0</v>
      </c>
      <c r="BR432" s="108">
        <f t="shared" si="547"/>
        <v>0</v>
      </c>
      <c r="BS432" s="108"/>
      <c r="BT432" s="108">
        <f t="shared" si="547"/>
        <v>0</v>
      </c>
      <c r="BU432" s="108">
        <f t="shared" si="547"/>
        <v>0</v>
      </c>
      <c r="BV432" s="108">
        <f t="shared" si="547"/>
        <v>0</v>
      </c>
      <c r="BW432" s="108">
        <f t="shared" si="547"/>
        <v>0</v>
      </c>
      <c r="BX432" s="108"/>
      <c r="BY432" s="108">
        <f t="shared" si="547"/>
        <v>0</v>
      </c>
    </row>
    <row r="433" spans="1:77" s="2" customFormat="1" ht="99.75" hidden="1">
      <c r="A433" s="118"/>
      <c r="B433" s="105" t="s">
        <v>256</v>
      </c>
      <c r="C433" s="106" t="s">
        <v>40</v>
      </c>
      <c r="D433" s="106" t="s">
        <v>29</v>
      </c>
      <c r="E433" s="111" t="s">
        <v>113</v>
      </c>
      <c r="F433" s="106" t="s">
        <v>114</v>
      </c>
      <c r="G433" s="108">
        <f>H433</f>
        <v>67263</v>
      </c>
      <c r="H433" s="108">
        <v>67263</v>
      </c>
      <c r="I433" s="108"/>
      <c r="J433" s="112">
        <f>K433-G433</f>
        <v>13412</v>
      </c>
      <c r="K433" s="112">
        <v>80675</v>
      </c>
      <c r="L433" s="112"/>
      <c r="M433" s="112"/>
      <c r="N433" s="108">
        <v>110207</v>
      </c>
      <c r="O433" s="103"/>
      <c r="P433" s="112"/>
      <c r="Q433" s="112">
        <f>P433+N433</f>
        <v>110207</v>
      </c>
      <c r="R433" s="112">
        <f>O433</f>
        <v>0</v>
      </c>
      <c r="S433" s="112">
        <f>T433-Q433</f>
        <v>-109607</v>
      </c>
      <c r="T433" s="112">
        <v>600</v>
      </c>
      <c r="U433" s="112">
        <f>R433</f>
        <v>0</v>
      </c>
      <c r="V433" s="112">
        <v>600</v>
      </c>
      <c r="W433" s="112"/>
      <c r="X433" s="112"/>
      <c r="Y433" s="112">
        <f>W433+T433</f>
        <v>600</v>
      </c>
      <c r="Z433" s="112">
        <f>X433+V433</f>
        <v>600</v>
      </c>
      <c r="AA433" s="112"/>
      <c r="AB433" s="112"/>
      <c r="AC433" s="112">
        <f>AA433+Y433</f>
        <v>600</v>
      </c>
      <c r="AD433" s="112">
        <f>AB433+Z433</f>
        <v>600</v>
      </c>
      <c r="AE433" s="112"/>
      <c r="AF433" s="112"/>
      <c r="AG433" s="112"/>
      <c r="AH433" s="112">
        <f>AE433+AC433</f>
        <v>600</v>
      </c>
      <c r="AI433" s="112"/>
      <c r="AJ433" s="112">
        <f>AG433+AD433</f>
        <v>600</v>
      </c>
      <c r="AK433" s="151"/>
      <c r="AL433" s="151"/>
      <c r="AM433" s="112">
        <f>AK433+AH433</f>
        <v>600</v>
      </c>
      <c r="AN433" s="112">
        <f>AI433</f>
        <v>0</v>
      </c>
      <c r="AO433" s="112">
        <f>AJ433</f>
        <v>600</v>
      </c>
      <c r="AP433" s="112">
        <f>AR433-AO433</f>
        <v>-600</v>
      </c>
      <c r="AQ433" s="112"/>
      <c r="AR433" s="112"/>
      <c r="AS433" s="112"/>
      <c r="AT433" s="112"/>
      <c r="AU433" s="96"/>
      <c r="AV433" s="96"/>
      <c r="AW433" s="96"/>
      <c r="AX433" s="112"/>
      <c r="AY433" s="112"/>
      <c r="AZ433" s="97"/>
      <c r="BA433" s="97"/>
      <c r="BB433" s="112"/>
      <c r="BC433" s="112"/>
      <c r="BD433" s="112"/>
      <c r="BE433" s="112"/>
      <c r="BF433" s="112"/>
      <c r="BG433" s="112"/>
      <c r="BH433" s="112"/>
      <c r="BI433" s="112"/>
      <c r="BJ433" s="112"/>
      <c r="BK433" s="112"/>
      <c r="BL433" s="112"/>
      <c r="BM433" s="112"/>
      <c r="BN433" s="112"/>
      <c r="BO433" s="112"/>
      <c r="BP433" s="112"/>
      <c r="BQ433" s="112"/>
      <c r="BR433" s="112"/>
      <c r="BS433" s="112"/>
      <c r="BT433" s="112"/>
      <c r="BU433" s="112"/>
      <c r="BV433" s="112"/>
      <c r="BW433" s="112"/>
      <c r="BX433" s="112"/>
      <c r="BY433" s="112"/>
    </row>
    <row r="434" spans="1:77" s="2" customFormat="1" ht="33.75">
      <c r="A434" s="118"/>
      <c r="B434" s="105" t="s">
        <v>79</v>
      </c>
      <c r="C434" s="106" t="s">
        <v>40</v>
      </c>
      <c r="D434" s="106" t="s">
        <v>29</v>
      </c>
      <c r="E434" s="136" t="s">
        <v>117</v>
      </c>
      <c r="F434" s="106"/>
      <c r="G434" s="108"/>
      <c r="H434" s="108"/>
      <c r="I434" s="108"/>
      <c r="J434" s="112"/>
      <c r="K434" s="112"/>
      <c r="L434" s="112"/>
      <c r="M434" s="112"/>
      <c r="N434" s="108"/>
      <c r="O434" s="103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51"/>
      <c r="AL434" s="151"/>
      <c r="AM434" s="112"/>
      <c r="AN434" s="112"/>
      <c r="AO434" s="112"/>
      <c r="AP434" s="112">
        <f aca="true" t="shared" si="548" ref="AP434:AT435">AP435</f>
        <v>600</v>
      </c>
      <c r="AQ434" s="112">
        <f t="shared" si="548"/>
        <v>0</v>
      </c>
      <c r="AR434" s="112">
        <f t="shared" si="548"/>
        <v>600</v>
      </c>
      <c r="AS434" s="112">
        <f t="shared" si="548"/>
        <v>0</v>
      </c>
      <c r="AT434" s="112">
        <f t="shared" si="548"/>
        <v>600</v>
      </c>
      <c r="AU434" s="96"/>
      <c r="AV434" s="96"/>
      <c r="AW434" s="96"/>
      <c r="AX434" s="112">
        <f>AX435</f>
        <v>600</v>
      </c>
      <c r="AY434" s="112">
        <f>AY435</f>
        <v>600</v>
      </c>
      <c r="AZ434" s="97"/>
      <c r="BA434" s="97"/>
      <c r="BB434" s="112">
        <f>BB435</f>
        <v>600</v>
      </c>
      <c r="BC434" s="112">
        <f>BC435</f>
        <v>600</v>
      </c>
      <c r="BD434" s="112">
        <f aca="true" t="shared" si="549" ref="BD434:BW435">BD435</f>
        <v>0</v>
      </c>
      <c r="BE434" s="112">
        <f t="shared" si="549"/>
        <v>0</v>
      </c>
      <c r="BF434" s="112">
        <f t="shared" si="549"/>
        <v>600</v>
      </c>
      <c r="BG434" s="112">
        <f t="shared" si="549"/>
        <v>600</v>
      </c>
      <c r="BH434" s="112">
        <f t="shared" si="549"/>
        <v>0</v>
      </c>
      <c r="BI434" s="112">
        <f t="shared" si="549"/>
        <v>0</v>
      </c>
      <c r="BJ434" s="112">
        <f t="shared" si="549"/>
        <v>600</v>
      </c>
      <c r="BK434" s="112">
        <f t="shared" si="549"/>
        <v>600</v>
      </c>
      <c r="BL434" s="112">
        <f t="shared" si="549"/>
        <v>0</v>
      </c>
      <c r="BM434" s="112">
        <f t="shared" si="549"/>
        <v>0</v>
      </c>
      <c r="BN434" s="112">
        <f t="shared" si="549"/>
        <v>600</v>
      </c>
      <c r="BO434" s="112">
        <f t="shared" si="549"/>
        <v>600</v>
      </c>
      <c r="BP434" s="112">
        <f t="shared" si="549"/>
        <v>0</v>
      </c>
      <c r="BQ434" s="112">
        <f t="shared" si="549"/>
        <v>0</v>
      </c>
      <c r="BR434" s="112">
        <f t="shared" si="549"/>
        <v>600</v>
      </c>
      <c r="BS434" s="112"/>
      <c r="BT434" s="112">
        <f t="shared" si="549"/>
        <v>600</v>
      </c>
      <c r="BU434" s="112">
        <f t="shared" si="549"/>
        <v>0</v>
      </c>
      <c r="BV434" s="112">
        <f>BV435</f>
        <v>0</v>
      </c>
      <c r="BW434" s="112">
        <f t="shared" si="549"/>
        <v>600</v>
      </c>
      <c r="BX434" s="112"/>
      <c r="BY434" s="112">
        <f aca="true" t="shared" si="550" ref="BW434:BY435">BY435</f>
        <v>600</v>
      </c>
    </row>
    <row r="435" spans="1:77" s="2" customFormat="1" ht="50.25">
      <c r="A435" s="118"/>
      <c r="B435" s="105" t="s">
        <v>372</v>
      </c>
      <c r="C435" s="106" t="s">
        <v>40</v>
      </c>
      <c r="D435" s="106" t="s">
        <v>29</v>
      </c>
      <c r="E435" s="136" t="s">
        <v>274</v>
      </c>
      <c r="F435" s="106"/>
      <c r="G435" s="108"/>
      <c r="H435" s="108"/>
      <c r="I435" s="108"/>
      <c r="J435" s="112"/>
      <c r="K435" s="112"/>
      <c r="L435" s="112"/>
      <c r="M435" s="112"/>
      <c r="N435" s="108"/>
      <c r="O435" s="103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51"/>
      <c r="AL435" s="151"/>
      <c r="AM435" s="112"/>
      <c r="AN435" s="112"/>
      <c r="AO435" s="112"/>
      <c r="AP435" s="112">
        <f t="shared" si="548"/>
        <v>600</v>
      </c>
      <c r="AQ435" s="112">
        <f t="shared" si="548"/>
        <v>0</v>
      </c>
      <c r="AR435" s="112">
        <f t="shared" si="548"/>
        <v>600</v>
      </c>
      <c r="AS435" s="112">
        <f t="shared" si="548"/>
        <v>0</v>
      </c>
      <c r="AT435" s="112">
        <f t="shared" si="548"/>
        <v>600</v>
      </c>
      <c r="AU435" s="96"/>
      <c r="AV435" s="96"/>
      <c r="AW435" s="96"/>
      <c r="AX435" s="112">
        <f>AX436</f>
        <v>600</v>
      </c>
      <c r="AY435" s="112">
        <f>AY436</f>
        <v>600</v>
      </c>
      <c r="AZ435" s="97"/>
      <c r="BA435" s="97"/>
      <c r="BB435" s="112">
        <f>BB436</f>
        <v>600</v>
      </c>
      <c r="BC435" s="112">
        <f>BC436</f>
        <v>600</v>
      </c>
      <c r="BD435" s="112">
        <f t="shared" si="549"/>
        <v>0</v>
      </c>
      <c r="BE435" s="112">
        <f t="shared" si="549"/>
        <v>0</v>
      </c>
      <c r="BF435" s="112">
        <f t="shared" si="549"/>
        <v>600</v>
      </c>
      <c r="BG435" s="112">
        <f t="shared" si="549"/>
        <v>600</v>
      </c>
      <c r="BH435" s="112">
        <f t="shared" si="549"/>
        <v>0</v>
      </c>
      <c r="BI435" s="112">
        <f t="shared" si="549"/>
        <v>0</v>
      </c>
      <c r="BJ435" s="112">
        <f t="shared" si="549"/>
        <v>600</v>
      </c>
      <c r="BK435" s="112">
        <f t="shared" si="549"/>
        <v>600</v>
      </c>
      <c r="BL435" s="112">
        <f t="shared" si="549"/>
        <v>0</v>
      </c>
      <c r="BM435" s="112">
        <f t="shared" si="549"/>
        <v>0</v>
      </c>
      <c r="BN435" s="112">
        <f t="shared" si="549"/>
        <v>600</v>
      </c>
      <c r="BO435" s="112">
        <f t="shared" si="549"/>
        <v>600</v>
      </c>
      <c r="BP435" s="112">
        <f t="shared" si="549"/>
        <v>0</v>
      </c>
      <c r="BQ435" s="112">
        <f t="shared" si="549"/>
        <v>0</v>
      </c>
      <c r="BR435" s="112">
        <f t="shared" si="549"/>
        <v>600</v>
      </c>
      <c r="BS435" s="112"/>
      <c r="BT435" s="112">
        <f t="shared" si="549"/>
        <v>600</v>
      </c>
      <c r="BU435" s="112">
        <f>BU436</f>
        <v>0</v>
      </c>
      <c r="BV435" s="112">
        <f>BV436</f>
        <v>0</v>
      </c>
      <c r="BW435" s="112">
        <f t="shared" si="550"/>
        <v>600</v>
      </c>
      <c r="BX435" s="112"/>
      <c r="BY435" s="112">
        <f t="shared" si="550"/>
        <v>600</v>
      </c>
    </row>
    <row r="436" spans="1:77" s="2" customFormat="1" ht="99.75">
      <c r="A436" s="118"/>
      <c r="B436" s="105" t="s">
        <v>256</v>
      </c>
      <c r="C436" s="106" t="s">
        <v>40</v>
      </c>
      <c r="D436" s="106" t="s">
        <v>29</v>
      </c>
      <c r="E436" s="136" t="s">
        <v>274</v>
      </c>
      <c r="F436" s="106" t="s">
        <v>114</v>
      </c>
      <c r="G436" s="108"/>
      <c r="H436" s="108"/>
      <c r="I436" s="108"/>
      <c r="J436" s="112"/>
      <c r="K436" s="112"/>
      <c r="L436" s="112"/>
      <c r="M436" s="112"/>
      <c r="N436" s="108"/>
      <c r="O436" s="103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51"/>
      <c r="AL436" s="151"/>
      <c r="AM436" s="112"/>
      <c r="AN436" s="112"/>
      <c r="AO436" s="112"/>
      <c r="AP436" s="112">
        <f>AR436-AO436</f>
        <v>600</v>
      </c>
      <c r="AQ436" s="112"/>
      <c r="AR436" s="112">
        <v>600</v>
      </c>
      <c r="AS436" s="112"/>
      <c r="AT436" s="112">
        <v>600</v>
      </c>
      <c r="AU436" s="96"/>
      <c r="AV436" s="96"/>
      <c r="AW436" s="96"/>
      <c r="AX436" s="112">
        <v>600</v>
      </c>
      <c r="AY436" s="112">
        <v>600</v>
      </c>
      <c r="AZ436" s="97"/>
      <c r="BA436" s="97"/>
      <c r="BB436" s="112">
        <v>600</v>
      </c>
      <c r="BC436" s="112">
        <v>600</v>
      </c>
      <c r="BD436" s="138"/>
      <c r="BE436" s="139"/>
      <c r="BF436" s="112">
        <f>BD436+BB436</f>
        <v>600</v>
      </c>
      <c r="BG436" s="112">
        <f>BE436+BC436</f>
        <v>600</v>
      </c>
      <c r="BH436" s="138"/>
      <c r="BI436" s="139"/>
      <c r="BJ436" s="112">
        <f>BH436+BF436</f>
        <v>600</v>
      </c>
      <c r="BK436" s="112">
        <f>BI436+BG436</f>
        <v>600</v>
      </c>
      <c r="BL436" s="138"/>
      <c r="BM436" s="139"/>
      <c r="BN436" s="112">
        <f>BL436+BJ436</f>
        <v>600</v>
      </c>
      <c r="BO436" s="112">
        <f>BM436+BK436</f>
        <v>600</v>
      </c>
      <c r="BP436" s="140"/>
      <c r="BQ436" s="140"/>
      <c r="BR436" s="108">
        <f>BN436+BP436</f>
        <v>600</v>
      </c>
      <c r="BS436" s="108"/>
      <c r="BT436" s="108">
        <f>BO436+BQ436</f>
        <v>600</v>
      </c>
      <c r="BU436" s="140"/>
      <c r="BV436" s="140"/>
      <c r="BW436" s="108">
        <f>BR436+BU436</f>
        <v>600</v>
      </c>
      <c r="BX436" s="108"/>
      <c r="BY436" s="108">
        <f>BT436+BV436</f>
        <v>600</v>
      </c>
    </row>
    <row r="437" spans="1:77" s="2" customFormat="1" ht="18.75">
      <c r="A437" s="118"/>
      <c r="B437" s="99" t="s">
        <v>70</v>
      </c>
      <c r="C437" s="100" t="s">
        <v>53</v>
      </c>
      <c r="D437" s="100" t="s">
        <v>28</v>
      </c>
      <c r="E437" s="101"/>
      <c r="F437" s="100"/>
      <c r="G437" s="102">
        <f aca="true" t="shared" si="551" ref="G437:W438">G438</f>
        <v>19370</v>
      </c>
      <c r="H437" s="102">
        <f t="shared" si="551"/>
        <v>19370</v>
      </c>
      <c r="I437" s="102">
        <f t="shared" si="551"/>
        <v>0</v>
      </c>
      <c r="J437" s="102">
        <f t="shared" si="551"/>
        <v>-16627</v>
      </c>
      <c r="K437" s="102">
        <f t="shared" si="551"/>
        <v>2743</v>
      </c>
      <c r="L437" s="102">
        <f t="shared" si="551"/>
        <v>0</v>
      </c>
      <c r="M437" s="102"/>
      <c r="N437" s="102">
        <f t="shared" si="551"/>
        <v>2984</v>
      </c>
      <c r="O437" s="102">
        <f t="shared" si="551"/>
        <v>0</v>
      </c>
      <c r="P437" s="102">
        <f t="shared" si="551"/>
        <v>0</v>
      </c>
      <c r="Q437" s="102">
        <f t="shared" si="551"/>
        <v>2984</v>
      </c>
      <c r="R437" s="102">
        <f t="shared" si="551"/>
        <v>0</v>
      </c>
      <c r="S437" s="102">
        <f t="shared" si="551"/>
        <v>210</v>
      </c>
      <c r="T437" s="102">
        <f t="shared" si="551"/>
        <v>3194</v>
      </c>
      <c r="U437" s="102">
        <f t="shared" si="551"/>
        <v>0</v>
      </c>
      <c r="V437" s="102">
        <f t="shared" si="551"/>
        <v>0</v>
      </c>
      <c r="W437" s="102">
        <f t="shared" si="551"/>
        <v>0</v>
      </c>
      <c r="X437" s="102">
        <f aca="true" t="shared" si="552" ref="W437:AM438">X438</f>
        <v>0</v>
      </c>
      <c r="Y437" s="102">
        <f t="shared" si="552"/>
        <v>3194</v>
      </c>
      <c r="Z437" s="102">
        <f t="shared" si="552"/>
        <v>0</v>
      </c>
      <c r="AA437" s="102">
        <f t="shared" si="552"/>
        <v>0</v>
      </c>
      <c r="AB437" s="102">
        <f t="shared" si="552"/>
        <v>0</v>
      </c>
      <c r="AC437" s="102">
        <f t="shared" si="552"/>
        <v>3194</v>
      </c>
      <c r="AD437" s="102">
        <f t="shared" si="552"/>
        <v>0</v>
      </c>
      <c r="AE437" s="102">
        <f t="shared" si="552"/>
        <v>0</v>
      </c>
      <c r="AF437" s="102"/>
      <c r="AG437" s="102">
        <f t="shared" si="552"/>
        <v>0</v>
      </c>
      <c r="AH437" s="102">
        <f t="shared" si="552"/>
        <v>3194</v>
      </c>
      <c r="AI437" s="102"/>
      <c r="AJ437" s="102">
        <f t="shared" si="552"/>
        <v>0</v>
      </c>
      <c r="AK437" s="102">
        <f t="shared" si="552"/>
        <v>0</v>
      </c>
      <c r="AL437" s="102">
        <f t="shared" si="552"/>
        <v>0</v>
      </c>
      <c r="AM437" s="102">
        <f t="shared" si="552"/>
        <v>3194</v>
      </c>
      <c r="AN437" s="102">
        <f aca="true" t="shared" si="553" ref="AK437:AT438">AN438</f>
        <v>0</v>
      </c>
      <c r="AO437" s="102">
        <f t="shared" si="553"/>
        <v>0</v>
      </c>
      <c r="AP437" s="102">
        <f t="shared" si="553"/>
        <v>8700</v>
      </c>
      <c r="AQ437" s="102">
        <f t="shared" si="553"/>
        <v>0</v>
      </c>
      <c r="AR437" s="102">
        <f t="shared" si="553"/>
        <v>8700</v>
      </c>
      <c r="AS437" s="102">
        <f t="shared" si="553"/>
        <v>0</v>
      </c>
      <c r="AT437" s="102">
        <f t="shared" si="553"/>
        <v>8000</v>
      </c>
      <c r="AU437" s="96"/>
      <c r="AV437" s="96"/>
      <c r="AW437" s="96"/>
      <c r="AX437" s="102">
        <f aca="true" t="shared" si="554" ref="AX437:BN438">AX438</f>
        <v>8700</v>
      </c>
      <c r="AY437" s="102">
        <f t="shared" si="554"/>
        <v>8000</v>
      </c>
      <c r="AZ437" s="102">
        <f t="shared" si="554"/>
        <v>-2330</v>
      </c>
      <c r="BA437" s="102">
        <f t="shared" si="554"/>
        <v>-2500</v>
      </c>
      <c r="BB437" s="102">
        <f t="shared" si="554"/>
        <v>6370</v>
      </c>
      <c r="BC437" s="102">
        <f t="shared" si="554"/>
        <v>5500</v>
      </c>
      <c r="BD437" s="102">
        <f>BD438+BD444</f>
        <v>0</v>
      </c>
      <c r="BE437" s="102">
        <f>BE438+BE444</f>
        <v>0</v>
      </c>
      <c r="BF437" s="102">
        <f>BF443</f>
        <v>6370</v>
      </c>
      <c r="BG437" s="102">
        <f>BG443</f>
        <v>5500</v>
      </c>
      <c r="BH437" s="102">
        <f>BH438+BH444</f>
        <v>0</v>
      </c>
      <c r="BI437" s="102">
        <f>BI438+BI444</f>
        <v>0</v>
      </c>
      <c r="BJ437" s="102">
        <f>BJ443</f>
        <v>6370</v>
      </c>
      <c r="BK437" s="102">
        <f>BK443</f>
        <v>5500</v>
      </c>
      <c r="BL437" s="102">
        <f>BL438+BL444</f>
        <v>0</v>
      </c>
      <c r="BM437" s="102">
        <f>BM438+BM444</f>
        <v>0</v>
      </c>
      <c r="BN437" s="102">
        <f aca="true" t="shared" si="555" ref="BN437:BT437">BN443</f>
        <v>6370</v>
      </c>
      <c r="BO437" s="102">
        <f t="shared" si="555"/>
        <v>5500</v>
      </c>
      <c r="BP437" s="102">
        <f t="shared" si="555"/>
        <v>0</v>
      </c>
      <c r="BQ437" s="102">
        <f t="shared" si="555"/>
        <v>0</v>
      </c>
      <c r="BR437" s="102">
        <f t="shared" si="555"/>
        <v>6370</v>
      </c>
      <c r="BS437" s="102"/>
      <c r="BT437" s="102">
        <f t="shared" si="555"/>
        <v>5500</v>
      </c>
      <c r="BU437" s="102">
        <f>BU443</f>
        <v>0</v>
      </c>
      <c r="BV437" s="102">
        <f>BV443</f>
        <v>0</v>
      </c>
      <c r="BW437" s="102">
        <f>BW443</f>
        <v>6370</v>
      </c>
      <c r="BX437" s="102"/>
      <c r="BY437" s="102">
        <f>BY443</f>
        <v>5500</v>
      </c>
    </row>
    <row r="438" spans="1:77" s="2" customFormat="1" ht="49.5" hidden="1">
      <c r="A438" s="98"/>
      <c r="B438" s="105" t="s">
        <v>112</v>
      </c>
      <c r="C438" s="106" t="s">
        <v>53</v>
      </c>
      <c r="D438" s="106" t="s">
        <v>28</v>
      </c>
      <c r="E438" s="111" t="s">
        <v>113</v>
      </c>
      <c r="F438" s="106"/>
      <c r="G438" s="108">
        <f t="shared" si="551"/>
        <v>19370</v>
      </c>
      <c r="H438" s="108">
        <f t="shared" si="551"/>
        <v>19370</v>
      </c>
      <c r="I438" s="108">
        <f t="shared" si="551"/>
        <v>0</v>
      </c>
      <c r="J438" s="108">
        <f t="shared" si="551"/>
        <v>-16627</v>
      </c>
      <c r="K438" s="108">
        <f t="shared" si="551"/>
        <v>2743</v>
      </c>
      <c r="L438" s="108">
        <f t="shared" si="551"/>
        <v>0</v>
      </c>
      <c r="M438" s="108"/>
      <c r="N438" s="108">
        <f t="shared" si="551"/>
        <v>2984</v>
      </c>
      <c r="O438" s="108">
        <f t="shared" si="551"/>
        <v>0</v>
      </c>
      <c r="P438" s="108">
        <f t="shared" si="551"/>
        <v>0</v>
      </c>
      <c r="Q438" s="108">
        <f t="shared" si="551"/>
        <v>2984</v>
      </c>
      <c r="R438" s="108">
        <f t="shared" si="551"/>
        <v>0</v>
      </c>
      <c r="S438" s="108">
        <f t="shared" si="551"/>
        <v>210</v>
      </c>
      <c r="T438" s="108">
        <f t="shared" si="551"/>
        <v>3194</v>
      </c>
      <c r="U438" s="108">
        <f t="shared" si="551"/>
        <v>0</v>
      </c>
      <c r="V438" s="108">
        <f t="shared" si="551"/>
        <v>0</v>
      </c>
      <c r="W438" s="108">
        <f t="shared" si="552"/>
        <v>0</v>
      </c>
      <c r="X438" s="108">
        <f t="shared" si="552"/>
        <v>0</v>
      </c>
      <c r="Y438" s="108">
        <f t="shared" si="552"/>
        <v>3194</v>
      </c>
      <c r="Z438" s="108">
        <f t="shared" si="552"/>
        <v>0</v>
      </c>
      <c r="AA438" s="108">
        <f t="shared" si="552"/>
        <v>0</v>
      </c>
      <c r="AB438" s="108">
        <f t="shared" si="552"/>
        <v>0</v>
      </c>
      <c r="AC438" s="108">
        <f t="shared" si="552"/>
        <v>3194</v>
      </c>
      <c r="AD438" s="108">
        <f t="shared" si="552"/>
        <v>0</v>
      </c>
      <c r="AE438" s="108">
        <f t="shared" si="552"/>
        <v>0</v>
      </c>
      <c r="AF438" s="108"/>
      <c r="AG438" s="108">
        <f t="shared" si="552"/>
        <v>0</v>
      </c>
      <c r="AH438" s="108">
        <f t="shared" si="552"/>
        <v>3194</v>
      </c>
      <c r="AI438" s="108"/>
      <c r="AJ438" s="108">
        <f t="shared" si="552"/>
        <v>0</v>
      </c>
      <c r="AK438" s="108">
        <f t="shared" si="553"/>
        <v>0</v>
      </c>
      <c r="AL438" s="108">
        <f t="shared" si="553"/>
        <v>0</v>
      </c>
      <c r="AM438" s="108">
        <f t="shared" si="553"/>
        <v>3194</v>
      </c>
      <c r="AN438" s="108">
        <f t="shared" si="553"/>
        <v>0</v>
      </c>
      <c r="AO438" s="108">
        <f t="shared" si="553"/>
        <v>0</v>
      </c>
      <c r="AP438" s="108">
        <f t="shared" si="553"/>
        <v>8700</v>
      </c>
      <c r="AQ438" s="108">
        <f t="shared" si="553"/>
        <v>0</v>
      </c>
      <c r="AR438" s="108">
        <f t="shared" si="553"/>
        <v>8700</v>
      </c>
      <c r="AS438" s="108">
        <f t="shared" si="553"/>
        <v>0</v>
      </c>
      <c r="AT438" s="108">
        <f t="shared" si="553"/>
        <v>8000</v>
      </c>
      <c r="AU438" s="96"/>
      <c r="AV438" s="96"/>
      <c r="AW438" s="96"/>
      <c r="AX438" s="108">
        <f t="shared" si="554"/>
        <v>8700</v>
      </c>
      <c r="AY438" s="108">
        <f t="shared" si="554"/>
        <v>8000</v>
      </c>
      <c r="AZ438" s="108">
        <f t="shared" si="554"/>
        <v>-2330</v>
      </c>
      <c r="BA438" s="108">
        <f t="shared" si="554"/>
        <v>-2500</v>
      </c>
      <c r="BB438" s="108">
        <f t="shared" si="554"/>
        <v>6370</v>
      </c>
      <c r="BC438" s="108">
        <f t="shared" si="554"/>
        <v>5500</v>
      </c>
      <c r="BD438" s="108">
        <f t="shared" si="554"/>
        <v>-6370</v>
      </c>
      <c r="BE438" s="108">
        <f t="shared" si="554"/>
        <v>-5500</v>
      </c>
      <c r="BF438" s="108">
        <f t="shared" si="554"/>
        <v>0</v>
      </c>
      <c r="BG438" s="108">
        <f t="shared" si="554"/>
        <v>0</v>
      </c>
      <c r="BH438" s="108">
        <f t="shared" si="554"/>
        <v>0</v>
      </c>
      <c r="BI438" s="108">
        <f t="shared" si="554"/>
        <v>0</v>
      </c>
      <c r="BJ438" s="108">
        <f t="shared" si="554"/>
        <v>0</v>
      </c>
      <c r="BK438" s="108">
        <f t="shared" si="554"/>
        <v>0</v>
      </c>
      <c r="BL438" s="108">
        <f t="shared" si="554"/>
        <v>0</v>
      </c>
      <c r="BM438" s="108">
        <f t="shared" si="554"/>
        <v>0</v>
      </c>
      <c r="BN438" s="108">
        <f t="shared" si="554"/>
        <v>0</v>
      </c>
      <c r="BO438" s="108">
        <f>BO439</f>
        <v>0</v>
      </c>
      <c r="BP438" s="108">
        <f>BP439</f>
        <v>0</v>
      </c>
      <c r="BQ438" s="108">
        <f>BQ439</f>
        <v>0</v>
      </c>
      <c r="BR438" s="108">
        <f>BR439</f>
        <v>0</v>
      </c>
      <c r="BS438" s="108"/>
      <c r="BT438" s="108">
        <f>BT439</f>
        <v>0</v>
      </c>
      <c r="BU438" s="108">
        <f>BU439</f>
        <v>0</v>
      </c>
      <c r="BV438" s="108">
        <f>BV439</f>
        <v>0</v>
      </c>
      <c r="BW438" s="108">
        <f>BW439</f>
        <v>0</v>
      </c>
      <c r="BX438" s="108"/>
      <c r="BY438" s="108">
        <f>BY439</f>
        <v>0</v>
      </c>
    </row>
    <row r="439" spans="1:77" s="2" customFormat="1" ht="99.75" hidden="1">
      <c r="A439" s="118"/>
      <c r="B439" s="105" t="s">
        <v>256</v>
      </c>
      <c r="C439" s="106" t="s">
        <v>53</v>
      </c>
      <c r="D439" s="106" t="s">
        <v>28</v>
      </c>
      <c r="E439" s="111" t="s">
        <v>113</v>
      </c>
      <c r="F439" s="106" t="s">
        <v>114</v>
      </c>
      <c r="G439" s="108">
        <f>H439+I439</f>
        <v>19370</v>
      </c>
      <c r="H439" s="108">
        <v>19370</v>
      </c>
      <c r="I439" s="108"/>
      <c r="J439" s="112">
        <f>K439-G439</f>
        <v>-16627</v>
      </c>
      <c r="K439" s="112">
        <v>2743</v>
      </c>
      <c r="L439" s="112"/>
      <c r="M439" s="112"/>
      <c r="N439" s="108">
        <v>2984</v>
      </c>
      <c r="O439" s="103"/>
      <c r="P439" s="112"/>
      <c r="Q439" s="112">
        <f>P439+N439</f>
        <v>2984</v>
      </c>
      <c r="R439" s="112">
        <f>O439</f>
        <v>0</v>
      </c>
      <c r="S439" s="112">
        <f>T439-Q439</f>
        <v>210</v>
      </c>
      <c r="T439" s="112">
        <v>3194</v>
      </c>
      <c r="U439" s="112">
        <f>R439</f>
        <v>0</v>
      </c>
      <c r="V439" s="112"/>
      <c r="W439" s="112"/>
      <c r="X439" s="112"/>
      <c r="Y439" s="112">
        <f>W439+T439</f>
        <v>3194</v>
      </c>
      <c r="Z439" s="112">
        <f>X439+V439</f>
        <v>0</v>
      </c>
      <c r="AA439" s="112"/>
      <c r="AB439" s="112"/>
      <c r="AC439" s="112">
        <f>AA439+Y439</f>
        <v>3194</v>
      </c>
      <c r="AD439" s="112">
        <f>AB439+Z439</f>
        <v>0</v>
      </c>
      <c r="AE439" s="112"/>
      <c r="AF439" s="112"/>
      <c r="AG439" s="112"/>
      <c r="AH439" s="112">
        <f>AE439+AC439</f>
        <v>3194</v>
      </c>
      <c r="AI439" s="112"/>
      <c r="AJ439" s="112">
        <f>AG439+AD439</f>
        <v>0</v>
      </c>
      <c r="AK439" s="151"/>
      <c r="AL439" s="151"/>
      <c r="AM439" s="112">
        <f>AK439+AH439</f>
        <v>3194</v>
      </c>
      <c r="AN439" s="112">
        <f>AI439</f>
        <v>0</v>
      </c>
      <c r="AO439" s="112">
        <f>AJ439</f>
        <v>0</v>
      </c>
      <c r="AP439" s="112">
        <f>AR439-AO439</f>
        <v>8700</v>
      </c>
      <c r="AQ439" s="112"/>
      <c r="AR439" s="112">
        <v>8700</v>
      </c>
      <c r="AS439" s="112"/>
      <c r="AT439" s="112">
        <v>8000</v>
      </c>
      <c r="AU439" s="96"/>
      <c r="AV439" s="96"/>
      <c r="AW439" s="96"/>
      <c r="AX439" s="112">
        <v>8700</v>
      </c>
      <c r="AY439" s="112">
        <v>8000</v>
      </c>
      <c r="AZ439" s="97">
        <v>-2330</v>
      </c>
      <c r="BA439" s="97">
        <v>-2500</v>
      </c>
      <c r="BB439" s="112">
        <f>AX439+AZ439</f>
        <v>6370</v>
      </c>
      <c r="BC439" s="112">
        <f>AY439+BA439</f>
        <v>5500</v>
      </c>
      <c r="BD439" s="97">
        <v>-6370</v>
      </c>
      <c r="BE439" s="97">
        <v>-5500</v>
      </c>
      <c r="BF439" s="112">
        <f>BD439+BB439</f>
        <v>0</v>
      </c>
      <c r="BG439" s="112">
        <f>BE439+BC439</f>
        <v>0</v>
      </c>
      <c r="BH439" s="97"/>
      <c r="BI439" s="97"/>
      <c r="BJ439" s="112">
        <f>BH439+BF439</f>
        <v>0</v>
      </c>
      <c r="BK439" s="112">
        <f>BI439+BG439</f>
        <v>0</v>
      </c>
      <c r="BL439" s="97"/>
      <c r="BM439" s="97"/>
      <c r="BN439" s="112">
        <f>BL439+BJ439</f>
        <v>0</v>
      </c>
      <c r="BO439" s="112">
        <f>BM439+BK439</f>
        <v>0</v>
      </c>
      <c r="BP439" s="112">
        <f>BN439+BL439</f>
        <v>0</v>
      </c>
      <c r="BQ439" s="112">
        <f>BO439+BM439</f>
        <v>0</v>
      </c>
      <c r="BR439" s="112">
        <f>BP439+BN439</f>
        <v>0</v>
      </c>
      <c r="BS439" s="112"/>
      <c r="BT439" s="112">
        <f>BQ439+BO439</f>
        <v>0</v>
      </c>
      <c r="BU439" s="112">
        <f>BS439+BQ439</f>
        <v>0</v>
      </c>
      <c r="BV439" s="112">
        <f>BT439+BR439</f>
        <v>0</v>
      </c>
      <c r="BW439" s="112">
        <f>BU439+BS439</f>
        <v>0</v>
      </c>
      <c r="BX439" s="112"/>
      <c r="BY439" s="112">
        <f>BV439+BT439</f>
        <v>0</v>
      </c>
    </row>
    <row r="440" spans="1:77" s="2" customFormat="1" ht="37.5" hidden="1">
      <c r="A440" s="118"/>
      <c r="B440" s="99" t="s">
        <v>85</v>
      </c>
      <c r="C440" s="100" t="s">
        <v>51</v>
      </c>
      <c r="D440" s="100" t="s">
        <v>28</v>
      </c>
      <c r="E440" s="191"/>
      <c r="F440" s="175"/>
      <c r="G440" s="102">
        <f aca="true" t="shared" si="556" ref="G440:W441">G441</f>
        <v>10425</v>
      </c>
      <c r="H440" s="102">
        <f t="shared" si="556"/>
        <v>10425</v>
      </c>
      <c r="I440" s="102">
        <f t="shared" si="556"/>
        <v>0</v>
      </c>
      <c r="J440" s="102">
        <f t="shared" si="556"/>
        <v>5711</v>
      </c>
      <c r="K440" s="102">
        <f t="shared" si="556"/>
        <v>16136</v>
      </c>
      <c r="L440" s="102">
        <f t="shared" si="556"/>
        <v>0</v>
      </c>
      <c r="M440" s="102"/>
      <c r="N440" s="102">
        <f t="shared" si="556"/>
        <v>14288</v>
      </c>
      <c r="O440" s="102">
        <f t="shared" si="556"/>
        <v>0</v>
      </c>
      <c r="P440" s="102">
        <f t="shared" si="556"/>
        <v>0</v>
      </c>
      <c r="Q440" s="102">
        <f t="shared" si="556"/>
        <v>14288</v>
      </c>
      <c r="R440" s="102">
        <f t="shared" si="556"/>
        <v>0</v>
      </c>
      <c r="S440" s="102">
        <f t="shared" si="556"/>
        <v>-14288</v>
      </c>
      <c r="T440" s="102">
        <f t="shared" si="556"/>
        <v>0</v>
      </c>
      <c r="U440" s="102">
        <f t="shared" si="556"/>
        <v>0</v>
      </c>
      <c r="V440" s="102">
        <f t="shared" si="556"/>
        <v>0</v>
      </c>
      <c r="W440" s="102">
        <f t="shared" si="556"/>
        <v>0</v>
      </c>
      <c r="X440" s="102">
        <f aca="true" t="shared" si="557" ref="W440:AJ441">X441</f>
        <v>0</v>
      </c>
      <c r="Y440" s="102">
        <f t="shared" si="557"/>
        <v>0</v>
      </c>
      <c r="Z440" s="102">
        <f t="shared" si="557"/>
        <v>0</v>
      </c>
      <c r="AA440" s="102">
        <f t="shared" si="557"/>
        <v>0</v>
      </c>
      <c r="AB440" s="102">
        <f t="shared" si="557"/>
        <v>0</v>
      </c>
      <c r="AC440" s="102">
        <f t="shared" si="557"/>
        <v>0</v>
      </c>
      <c r="AD440" s="102">
        <f t="shared" si="557"/>
        <v>0</v>
      </c>
      <c r="AE440" s="102">
        <f t="shared" si="557"/>
        <v>0</v>
      </c>
      <c r="AF440" s="102"/>
      <c r="AG440" s="102">
        <f t="shared" si="557"/>
        <v>0</v>
      </c>
      <c r="AH440" s="102">
        <f t="shared" si="557"/>
        <v>0</v>
      </c>
      <c r="AI440" s="102"/>
      <c r="AJ440" s="102">
        <f t="shared" si="557"/>
        <v>0</v>
      </c>
      <c r="AK440" s="151"/>
      <c r="AL440" s="151"/>
      <c r="AM440" s="151"/>
      <c r="AN440" s="151"/>
      <c r="AO440" s="151"/>
      <c r="AP440" s="117">
        <f>AP441</f>
        <v>3400</v>
      </c>
      <c r="AQ440" s="117">
        <f aca="true" t="shared" si="558" ref="AQ440:AT441">AQ441</f>
        <v>0</v>
      </c>
      <c r="AR440" s="117">
        <f t="shared" si="558"/>
        <v>3400</v>
      </c>
      <c r="AS440" s="117">
        <f t="shared" si="558"/>
        <v>0</v>
      </c>
      <c r="AT440" s="117">
        <f t="shared" si="558"/>
        <v>6706</v>
      </c>
      <c r="AU440" s="96"/>
      <c r="AV440" s="96"/>
      <c r="AW440" s="96"/>
      <c r="AX440" s="117">
        <f>AX441</f>
        <v>3400</v>
      </c>
      <c r="AY440" s="117">
        <f>AY441</f>
        <v>6706</v>
      </c>
      <c r="AZ440" s="117">
        <f aca="true" t="shared" si="559" ref="AZ440:BC441">AZ441</f>
        <v>-3400</v>
      </c>
      <c r="BA440" s="117">
        <f t="shared" si="559"/>
        <v>-6706</v>
      </c>
      <c r="BB440" s="117">
        <f t="shared" si="559"/>
        <v>0</v>
      </c>
      <c r="BC440" s="117">
        <f t="shared" si="559"/>
        <v>0</v>
      </c>
      <c r="BD440" s="138"/>
      <c r="BE440" s="139"/>
      <c r="BF440" s="151"/>
      <c r="BG440" s="151"/>
      <c r="BH440" s="138"/>
      <c r="BI440" s="139"/>
      <c r="BJ440" s="151"/>
      <c r="BK440" s="151"/>
      <c r="BL440" s="138"/>
      <c r="BM440" s="139"/>
      <c r="BN440" s="151"/>
      <c r="BO440" s="151"/>
      <c r="BP440" s="151"/>
      <c r="BQ440" s="151"/>
      <c r="BR440" s="151"/>
      <c r="BS440" s="151"/>
      <c r="BT440" s="151"/>
      <c r="BU440" s="151"/>
      <c r="BV440" s="151"/>
      <c r="BW440" s="151"/>
      <c r="BX440" s="151"/>
      <c r="BY440" s="151"/>
    </row>
    <row r="441" spans="1:77" s="2" customFormat="1" ht="49.5" hidden="1">
      <c r="A441" s="118"/>
      <c r="B441" s="105" t="s">
        <v>112</v>
      </c>
      <c r="C441" s="106" t="s">
        <v>51</v>
      </c>
      <c r="D441" s="106" t="s">
        <v>28</v>
      </c>
      <c r="E441" s="143" t="s">
        <v>113</v>
      </c>
      <c r="F441" s="106"/>
      <c r="G441" s="108">
        <f t="shared" si="556"/>
        <v>10425</v>
      </c>
      <c r="H441" s="108">
        <f t="shared" si="556"/>
        <v>10425</v>
      </c>
      <c r="I441" s="108">
        <f t="shared" si="556"/>
        <v>0</v>
      </c>
      <c r="J441" s="108">
        <f t="shared" si="556"/>
        <v>5711</v>
      </c>
      <c r="K441" s="108">
        <f t="shared" si="556"/>
        <v>16136</v>
      </c>
      <c r="L441" s="108">
        <f t="shared" si="556"/>
        <v>0</v>
      </c>
      <c r="M441" s="108"/>
      <c r="N441" s="108">
        <f t="shared" si="556"/>
        <v>14288</v>
      </c>
      <c r="O441" s="108">
        <f t="shared" si="556"/>
        <v>0</v>
      </c>
      <c r="P441" s="108">
        <f t="shared" si="556"/>
        <v>0</v>
      </c>
      <c r="Q441" s="108">
        <f t="shared" si="556"/>
        <v>14288</v>
      </c>
      <c r="R441" s="108">
        <f t="shared" si="556"/>
        <v>0</v>
      </c>
      <c r="S441" s="108">
        <f t="shared" si="556"/>
        <v>-14288</v>
      </c>
      <c r="T441" s="108">
        <f t="shared" si="556"/>
        <v>0</v>
      </c>
      <c r="U441" s="108">
        <f t="shared" si="556"/>
        <v>0</v>
      </c>
      <c r="V441" s="108">
        <f t="shared" si="556"/>
        <v>0</v>
      </c>
      <c r="W441" s="108">
        <f t="shared" si="557"/>
        <v>0</v>
      </c>
      <c r="X441" s="108">
        <f t="shared" si="557"/>
        <v>0</v>
      </c>
      <c r="Y441" s="108">
        <f t="shared" si="557"/>
        <v>0</v>
      </c>
      <c r="Z441" s="108">
        <f t="shared" si="557"/>
        <v>0</v>
      </c>
      <c r="AA441" s="108">
        <f t="shared" si="557"/>
        <v>0</v>
      </c>
      <c r="AB441" s="108">
        <f t="shared" si="557"/>
        <v>0</v>
      </c>
      <c r="AC441" s="108">
        <f t="shared" si="557"/>
        <v>0</v>
      </c>
      <c r="AD441" s="108">
        <f t="shared" si="557"/>
        <v>0</v>
      </c>
      <c r="AE441" s="108">
        <f t="shared" si="557"/>
        <v>0</v>
      </c>
      <c r="AF441" s="108"/>
      <c r="AG441" s="108">
        <f t="shared" si="557"/>
        <v>0</v>
      </c>
      <c r="AH441" s="108">
        <f t="shared" si="557"/>
        <v>0</v>
      </c>
      <c r="AI441" s="108"/>
      <c r="AJ441" s="108">
        <f t="shared" si="557"/>
        <v>0</v>
      </c>
      <c r="AK441" s="151"/>
      <c r="AL441" s="151"/>
      <c r="AM441" s="151"/>
      <c r="AN441" s="151"/>
      <c r="AO441" s="151"/>
      <c r="AP441" s="112">
        <f>AP442</f>
        <v>3400</v>
      </c>
      <c r="AQ441" s="112">
        <f t="shared" si="558"/>
        <v>0</v>
      </c>
      <c r="AR441" s="112">
        <f t="shared" si="558"/>
        <v>3400</v>
      </c>
      <c r="AS441" s="112">
        <f t="shared" si="558"/>
        <v>0</v>
      </c>
      <c r="AT441" s="112">
        <f t="shared" si="558"/>
        <v>6706</v>
      </c>
      <c r="AU441" s="96"/>
      <c r="AV441" s="96"/>
      <c r="AW441" s="96"/>
      <c r="AX441" s="112">
        <f>AX442</f>
        <v>3400</v>
      </c>
      <c r="AY441" s="112">
        <f>AY442</f>
        <v>6706</v>
      </c>
      <c r="AZ441" s="112">
        <f t="shared" si="559"/>
        <v>-3400</v>
      </c>
      <c r="BA441" s="112">
        <f t="shared" si="559"/>
        <v>-6706</v>
      </c>
      <c r="BB441" s="112">
        <f t="shared" si="559"/>
        <v>0</v>
      </c>
      <c r="BC441" s="112">
        <f t="shared" si="559"/>
        <v>0</v>
      </c>
      <c r="BD441" s="138"/>
      <c r="BE441" s="139"/>
      <c r="BF441" s="151"/>
      <c r="BG441" s="151"/>
      <c r="BH441" s="138"/>
      <c r="BI441" s="139"/>
      <c r="BJ441" s="151"/>
      <c r="BK441" s="151"/>
      <c r="BL441" s="138"/>
      <c r="BM441" s="139"/>
      <c r="BN441" s="151"/>
      <c r="BO441" s="151"/>
      <c r="BP441" s="151"/>
      <c r="BQ441" s="151"/>
      <c r="BR441" s="151"/>
      <c r="BS441" s="151"/>
      <c r="BT441" s="151"/>
      <c r="BU441" s="151"/>
      <c r="BV441" s="151"/>
      <c r="BW441" s="151"/>
      <c r="BX441" s="151"/>
      <c r="BY441" s="151"/>
    </row>
    <row r="442" spans="1:77" s="2" customFormat="1" ht="99.75" hidden="1">
      <c r="A442" s="118"/>
      <c r="B442" s="105" t="s">
        <v>256</v>
      </c>
      <c r="C442" s="106" t="s">
        <v>51</v>
      </c>
      <c r="D442" s="106" t="s">
        <v>28</v>
      </c>
      <c r="E442" s="143" t="s">
        <v>113</v>
      </c>
      <c r="F442" s="106" t="s">
        <v>114</v>
      </c>
      <c r="G442" s="108">
        <f>H442+I442</f>
        <v>10425</v>
      </c>
      <c r="H442" s="108">
        <v>10425</v>
      </c>
      <c r="I442" s="108"/>
      <c r="J442" s="112">
        <f>K442-G442</f>
        <v>5711</v>
      </c>
      <c r="K442" s="112">
        <v>16136</v>
      </c>
      <c r="L442" s="112"/>
      <c r="M442" s="112"/>
      <c r="N442" s="108">
        <v>14288</v>
      </c>
      <c r="O442" s="103"/>
      <c r="P442" s="112"/>
      <c r="Q442" s="112">
        <f>P442+N442</f>
        <v>14288</v>
      </c>
      <c r="R442" s="112">
        <f>O442</f>
        <v>0</v>
      </c>
      <c r="S442" s="112">
        <f>T442-Q442</f>
        <v>-14288</v>
      </c>
      <c r="T442" s="112"/>
      <c r="U442" s="112">
        <f>R442</f>
        <v>0</v>
      </c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51"/>
      <c r="AL442" s="151"/>
      <c r="AM442" s="151"/>
      <c r="AN442" s="151"/>
      <c r="AO442" s="151"/>
      <c r="AP442" s="112">
        <f>AR442-AO442</f>
        <v>3400</v>
      </c>
      <c r="AQ442" s="112"/>
      <c r="AR442" s="112">
        <v>3400</v>
      </c>
      <c r="AS442" s="112"/>
      <c r="AT442" s="112">
        <v>6706</v>
      </c>
      <c r="AU442" s="96"/>
      <c r="AV442" s="96"/>
      <c r="AW442" s="96"/>
      <c r="AX442" s="112">
        <v>3400</v>
      </c>
      <c r="AY442" s="112">
        <v>6706</v>
      </c>
      <c r="AZ442" s="97">
        <v>-3400</v>
      </c>
      <c r="BA442" s="97">
        <v>-6706</v>
      </c>
      <c r="BB442" s="112">
        <f>AX442+AZ442</f>
        <v>0</v>
      </c>
      <c r="BC442" s="112">
        <f>AY442+BA442</f>
        <v>0</v>
      </c>
      <c r="BD442" s="138"/>
      <c r="BE442" s="139"/>
      <c r="BF442" s="151"/>
      <c r="BG442" s="151"/>
      <c r="BH442" s="138"/>
      <c r="BI442" s="139"/>
      <c r="BJ442" s="151"/>
      <c r="BK442" s="151"/>
      <c r="BL442" s="138"/>
      <c r="BM442" s="139"/>
      <c r="BN442" s="151"/>
      <c r="BO442" s="151"/>
      <c r="BP442" s="151"/>
      <c r="BQ442" s="151"/>
      <c r="BR442" s="151"/>
      <c r="BS442" s="151"/>
      <c r="BT442" s="151"/>
      <c r="BU442" s="151"/>
      <c r="BV442" s="151"/>
      <c r="BW442" s="151"/>
      <c r="BX442" s="151"/>
      <c r="BY442" s="151"/>
    </row>
    <row r="443" spans="1:77" s="2" customFormat="1" ht="33.75">
      <c r="A443" s="118"/>
      <c r="B443" s="105" t="s">
        <v>79</v>
      </c>
      <c r="C443" s="106" t="s">
        <v>53</v>
      </c>
      <c r="D443" s="106" t="s">
        <v>28</v>
      </c>
      <c r="E443" s="143" t="s">
        <v>117</v>
      </c>
      <c r="F443" s="106"/>
      <c r="G443" s="108"/>
      <c r="H443" s="108"/>
      <c r="I443" s="108"/>
      <c r="J443" s="112"/>
      <c r="K443" s="112"/>
      <c r="L443" s="112"/>
      <c r="M443" s="112"/>
      <c r="N443" s="108"/>
      <c r="O443" s="103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51"/>
      <c r="AL443" s="151"/>
      <c r="AM443" s="151"/>
      <c r="AN443" s="151"/>
      <c r="AO443" s="151"/>
      <c r="AP443" s="112"/>
      <c r="AQ443" s="112"/>
      <c r="AR443" s="112"/>
      <c r="AS443" s="112"/>
      <c r="AT443" s="112"/>
      <c r="AU443" s="96"/>
      <c r="AV443" s="96"/>
      <c r="AW443" s="96"/>
      <c r="AX443" s="112"/>
      <c r="AY443" s="112"/>
      <c r="AZ443" s="97"/>
      <c r="BA443" s="97"/>
      <c r="BB443" s="112"/>
      <c r="BC443" s="112"/>
      <c r="BD443" s="138"/>
      <c r="BE443" s="139"/>
      <c r="BF443" s="112">
        <f>BF444</f>
        <v>6370</v>
      </c>
      <c r="BG443" s="112">
        <f>BG444</f>
        <v>5500</v>
      </c>
      <c r="BH443" s="138"/>
      <c r="BI443" s="139"/>
      <c r="BJ443" s="112">
        <f>BJ444</f>
        <v>6370</v>
      </c>
      <c r="BK443" s="112">
        <f>BK444</f>
        <v>5500</v>
      </c>
      <c r="BL443" s="138"/>
      <c r="BM443" s="139"/>
      <c r="BN443" s="112">
        <f>BN444</f>
        <v>6370</v>
      </c>
      <c r="BO443" s="112">
        <f>BO444</f>
        <v>5500</v>
      </c>
      <c r="BP443" s="112">
        <f aca="true" t="shared" si="560" ref="BP443:BY444">BP444</f>
        <v>0</v>
      </c>
      <c r="BQ443" s="112">
        <f t="shared" si="560"/>
        <v>0</v>
      </c>
      <c r="BR443" s="112">
        <f t="shared" si="560"/>
        <v>6370</v>
      </c>
      <c r="BS443" s="112"/>
      <c r="BT443" s="112">
        <f t="shared" si="560"/>
        <v>5500</v>
      </c>
      <c r="BU443" s="112">
        <f t="shared" si="560"/>
        <v>0</v>
      </c>
      <c r="BV443" s="112">
        <f t="shared" si="560"/>
        <v>0</v>
      </c>
      <c r="BW443" s="112">
        <f t="shared" si="560"/>
        <v>6370</v>
      </c>
      <c r="BX443" s="112"/>
      <c r="BY443" s="112">
        <f t="shared" si="560"/>
        <v>5500</v>
      </c>
    </row>
    <row r="444" spans="1:77" s="2" customFormat="1" ht="50.25">
      <c r="A444" s="118"/>
      <c r="B444" s="105" t="s">
        <v>371</v>
      </c>
      <c r="C444" s="106" t="s">
        <v>53</v>
      </c>
      <c r="D444" s="106" t="s">
        <v>28</v>
      </c>
      <c r="E444" s="143" t="s">
        <v>364</v>
      </c>
      <c r="F444" s="106"/>
      <c r="G444" s="108"/>
      <c r="H444" s="108"/>
      <c r="I444" s="108"/>
      <c r="J444" s="112"/>
      <c r="K444" s="112"/>
      <c r="L444" s="112"/>
      <c r="M444" s="112"/>
      <c r="N444" s="108"/>
      <c r="O444" s="103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51"/>
      <c r="AL444" s="151"/>
      <c r="AM444" s="151"/>
      <c r="AN444" s="151"/>
      <c r="AO444" s="151"/>
      <c r="AP444" s="112"/>
      <c r="AQ444" s="112"/>
      <c r="AR444" s="112"/>
      <c r="AS444" s="112"/>
      <c r="AT444" s="112"/>
      <c r="AU444" s="96"/>
      <c r="AV444" s="96"/>
      <c r="AW444" s="96"/>
      <c r="AX444" s="112"/>
      <c r="AY444" s="112"/>
      <c r="AZ444" s="97"/>
      <c r="BA444" s="97"/>
      <c r="BB444" s="112">
        <f>BB445</f>
        <v>0</v>
      </c>
      <c r="BC444" s="112">
        <f>BC445</f>
        <v>0</v>
      </c>
      <c r="BD444" s="112">
        <f>BD445</f>
        <v>6370</v>
      </c>
      <c r="BE444" s="112">
        <f>BE445</f>
        <v>5500</v>
      </c>
      <c r="BF444" s="112">
        <f>BF445</f>
        <v>6370</v>
      </c>
      <c r="BG444" s="112">
        <f>BG445</f>
        <v>5500</v>
      </c>
      <c r="BH444" s="112">
        <f>BH445</f>
        <v>0</v>
      </c>
      <c r="BI444" s="112">
        <f>BI445</f>
        <v>0</v>
      </c>
      <c r="BJ444" s="112">
        <f>BJ445</f>
        <v>6370</v>
      </c>
      <c r="BK444" s="112">
        <f>BK445</f>
        <v>5500</v>
      </c>
      <c r="BL444" s="112">
        <f>BL445</f>
        <v>0</v>
      </c>
      <c r="BM444" s="112">
        <f>BM445</f>
        <v>0</v>
      </c>
      <c r="BN444" s="112">
        <f>BN445</f>
        <v>6370</v>
      </c>
      <c r="BO444" s="112">
        <f>BO445</f>
        <v>5500</v>
      </c>
      <c r="BP444" s="112">
        <f t="shared" si="560"/>
        <v>0</v>
      </c>
      <c r="BQ444" s="112">
        <f t="shared" si="560"/>
        <v>0</v>
      </c>
      <c r="BR444" s="112">
        <f t="shared" si="560"/>
        <v>6370</v>
      </c>
      <c r="BS444" s="112"/>
      <c r="BT444" s="112">
        <f t="shared" si="560"/>
        <v>5500</v>
      </c>
      <c r="BU444" s="112">
        <f t="shared" si="560"/>
        <v>0</v>
      </c>
      <c r="BV444" s="112">
        <f t="shared" si="560"/>
        <v>0</v>
      </c>
      <c r="BW444" s="112">
        <f t="shared" si="560"/>
        <v>6370</v>
      </c>
      <c r="BX444" s="112"/>
      <c r="BY444" s="112">
        <f t="shared" si="560"/>
        <v>5500</v>
      </c>
    </row>
    <row r="445" spans="1:77" s="2" customFormat="1" ht="99.75">
      <c r="A445" s="118"/>
      <c r="B445" s="105" t="s">
        <v>256</v>
      </c>
      <c r="C445" s="106" t="s">
        <v>53</v>
      </c>
      <c r="D445" s="106" t="s">
        <v>28</v>
      </c>
      <c r="E445" s="143" t="s">
        <v>364</v>
      </c>
      <c r="F445" s="106" t="s">
        <v>114</v>
      </c>
      <c r="G445" s="108"/>
      <c r="H445" s="108"/>
      <c r="I445" s="108"/>
      <c r="J445" s="112"/>
      <c r="K445" s="112"/>
      <c r="L445" s="112"/>
      <c r="M445" s="112"/>
      <c r="N445" s="108"/>
      <c r="O445" s="103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51"/>
      <c r="AL445" s="151"/>
      <c r="AM445" s="151"/>
      <c r="AN445" s="151"/>
      <c r="AO445" s="151"/>
      <c r="AP445" s="112"/>
      <c r="AQ445" s="112"/>
      <c r="AR445" s="112"/>
      <c r="AS445" s="112"/>
      <c r="AT445" s="112"/>
      <c r="AU445" s="96"/>
      <c r="AV445" s="96"/>
      <c r="AW445" s="96"/>
      <c r="AX445" s="112"/>
      <c r="AY445" s="112"/>
      <c r="AZ445" s="97"/>
      <c r="BA445" s="97"/>
      <c r="BB445" s="112"/>
      <c r="BC445" s="112"/>
      <c r="BD445" s="97">
        <v>6370</v>
      </c>
      <c r="BE445" s="97">
        <v>5500</v>
      </c>
      <c r="BF445" s="112">
        <f>BD445+BB445</f>
        <v>6370</v>
      </c>
      <c r="BG445" s="112">
        <f>BE445+BC445</f>
        <v>5500</v>
      </c>
      <c r="BH445" s="97"/>
      <c r="BI445" s="97"/>
      <c r="BJ445" s="112">
        <f>BH445+BF445</f>
        <v>6370</v>
      </c>
      <c r="BK445" s="112">
        <f>BI445+BG445</f>
        <v>5500</v>
      </c>
      <c r="BL445" s="97"/>
      <c r="BM445" s="97"/>
      <c r="BN445" s="112">
        <f>BL445+BJ445</f>
        <v>6370</v>
      </c>
      <c r="BO445" s="112">
        <f>BM445+BK445</f>
        <v>5500</v>
      </c>
      <c r="BP445" s="140"/>
      <c r="BQ445" s="140"/>
      <c r="BR445" s="108">
        <f>BN445+BP445</f>
        <v>6370</v>
      </c>
      <c r="BS445" s="108"/>
      <c r="BT445" s="108">
        <f>BO445+BQ445</f>
        <v>5500</v>
      </c>
      <c r="BU445" s="140"/>
      <c r="BV445" s="140"/>
      <c r="BW445" s="108">
        <f>BR445+BU445</f>
        <v>6370</v>
      </c>
      <c r="BX445" s="108"/>
      <c r="BY445" s="108">
        <f>BT445+BV445</f>
        <v>5500</v>
      </c>
    </row>
    <row r="446" spans="1:77" s="2" customFormat="1" ht="18.75">
      <c r="A446" s="118"/>
      <c r="B446" s="99" t="s">
        <v>86</v>
      </c>
      <c r="C446" s="100" t="s">
        <v>51</v>
      </c>
      <c r="D446" s="100" t="s">
        <v>29</v>
      </c>
      <c r="E446" s="192"/>
      <c r="F446" s="175"/>
      <c r="G446" s="102"/>
      <c r="H446" s="102">
        <f aca="true" t="shared" si="561" ref="H446:W447">H447</f>
        <v>0</v>
      </c>
      <c r="I446" s="102">
        <f t="shared" si="561"/>
        <v>0</v>
      </c>
      <c r="J446" s="102">
        <f t="shared" si="561"/>
        <v>7008</v>
      </c>
      <c r="K446" s="102">
        <f t="shared" si="561"/>
        <v>7008</v>
      </c>
      <c r="L446" s="102">
        <f t="shared" si="561"/>
        <v>0</v>
      </c>
      <c r="M446" s="102"/>
      <c r="N446" s="102">
        <f t="shared" si="561"/>
        <v>0</v>
      </c>
      <c r="O446" s="102">
        <f t="shared" si="561"/>
        <v>0</v>
      </c>
      <c r="P446" s="102">
        <f t="shared" si="561"/>
        <v>0</v>
      </c>
      <c r="Q446" s="102">
        <f t="shared" si="561"/>
        <v>0</v>
      </c>
      <c r="R446" s="102">
        <f t="shared" si="561"/>
        <v>0</v>
      </c>
      <c r="S446" s="102">
        <f t="shared" si="561"/>
        <v>3000</v>
      </c>
      <c r="T446" s="102">
        <f t="shared" si="561"/>
        <v>3000</v>
      </c>
      <c r="U446" s="102">
        <f t="shared" si="561"/>
        <v>0</v>
      </c>
      <c r="V446" s="102">
        <f t="shared" si="561"/>
        <v>2500</v>
      </c>
      <c r="W446" s="102">
        <f t="shared" si="561"/>
        <v>-669</v>
      </c>
      <c r="X446" s="102">
        <f aca="true" t="shared" si="562" ref="W446:AM447">X447</f>
        <v>0</v>
      </c>
      <c r="Y446" s="102">
        <f t="shared" si="562"/>
        <v>2331</v>
      </c>
      <c r="Z446" s="102">
        <f t="shared" si="562"/>
        <v>2500</v>
      </c>
      <c r="AA446" s="102">
        <f t="shared" si="562"/>
        <v>0</v>
      </c>
      <c r="AB446" s="102">
        <f t="shared" si="562"/>
        <v>0</v>
      </c>
      <c r="AC446" s="102">
        <f t="shared" si="562"/>
        <v>2331</v>
      </c>
      <c r="AD446" s="102">
        <f t="shared" si="562"/>
        <v>2500</v>
      </c>
      <c r="AE446" s="102">
        <f t="shared" si="562"/>
        <v>0</v>
      </c>
      <c r="AF446" s="102"/>
      <c r="AG446" s="102">
        <f t="shared" si="562"/>
        <v>0</v>
      </c>
      <c r="AH446" s="102">
        <f t="shared" si="562"/>
        <v>2331</v>
      </c>
      <c r="AI446" s="102"/>
      <c r="AJ446" s="102">
        <f t="shared" si="562"/>
        <v>2500</v>
      </c>
      <c r="AK446" s="102">
        <f t="shared" si="562"/>
        <v>0</v>
      </c>
      <c r="AL446" s="102">
        <f t="shared" si="562"/>
        <v>0</v>
      </c>
      <c r="AM446" s="102">
        <f t="shared" si="562"/>
        <v>2331</v>
      </c>
      <c r="AN446" s="102">
        <f aca="true" t="shared" si="563" ref="AK446:AT447">AN447</f>
        <v>0</v>
      </c>
      <c r="AO446" s="102">
        <f t="shared" si="563"/>
        <v>2500</v>
      </c>
      <c r="AP446" s="102">
        <f t="shared" si="563"/>
        <v>10284</v>
      </c>
      <c r="AQ446" s="102">
        <f t="shared" si="563"/>
        <v>0</v>
      </c>
      <c r="AR446" s="102">
        <f t="shared" si="563"/>
        <v>12784</v>
      </c>
      <c r="AS446" s="102">
        <f t="shared" si="563"/>
        <v>0</v>
      </c>
      <c r="AT446" s="102">
        <f t="shared" si="563"/>
        <v>7581</v>
      </c>
      <c r="AU446" s="96"/>
      <c r="AV446" s="96"/>
      <c r="AW446" s="96"/>
      <c r="AX446" s="102">
        <f aca="true" t="shared" si="564" ref="AX446:BN447">AX447</f>
        <v>12784</v>
      </c>
      <c r="AY446" s="102">
        <f t="shared" si="564"/>
        <v>7581</v>
      </c>
      <c r="AZ446" s="102">
        <f t="shared" si="564"/>
        <v>-6090</v>
      </c>
      <c r="BA446" s="102">
        <f t="shared" si="564"/>
        <v>4285</v>
      </c>
      <c r="BB446" s="102">
        <f t="shared" si="564"/>
        <v>6694</v>
      </c>
      <c r="BC446" s="102">
        <f t="shared" si="564"/>
        <v>11866</v>
      </c>
      <c r="BD446" s="102">
        <f t="shared" si="564"/>
        <v>0</v>
      </c>
      <c r="BE446" s="102">
        <f t="shared" si="564"/>
        <v>0</v>
      </c>
      <c r="BF446" s="102">
        <f t="shared" si="564"/>
        <v>6694</v>
      </c>
      <c r="BG446" s="102">
        <f t="shared" si="564"/>
        <v>11866</v>
      </c>
      <c r="BH446" s="102">
        <f aca="true" t="shared" si="565" ref="BH446:BT446">BH447+BH455</f>
        <v>0</v>
      </c>
      <c r="BI446" s="102">
        <f t="shared" si="565"/>
        <v>0</v>
      </c>
      <c r="BJ446" s="102">
        <f t="shared" si="565"/>
        <v>6694</v>
      </c>
      <c r="BK446" s="102">
        <f t="shared" si="565"/>
        <v>11866</v>
      </c>
      <c r="BL446" s="102">
        <f t="shared" si="565"/>
        <v>6500</v>
      </c>
      <c r="BM446" s="102">
        <f t="shared" si="565"/>
        <v>2400</v>
      </c>
      <c r="BN446" s="102">
        <f t="shared" si="565"/>
        <v>13194</v>
      </c>
      <c r="BO446" s="102">
        <f t="shared" si="565"/>
        <v>14266</v>
      </c>
      <c r="BP446" s="102">
        <f t="shared" si="565"/>
        <v>0</v>
      </c>
      <c r="BQ446" s="102">
        <f t="shared" si="565"/>
        <v>0</v>
      </c>
      <c r="BR446" s="102">
        <f t="shared" si="565"/>
        <v>13194</v>
      </c>
      <c r="BS446" s="102"/>
      <c r="BT446" s="102">
        <f t="shared" si="565"/>
        <v>14266</v>
      </c>
      <c r="BU446" s="102">
        <f>BU447+BU455</f>
        <v>0</v>
      </c>
      <c r="BV446" s="102">
        <f>BV447+BV455</f>
        <v>0</v>
      </c>
      <c r="BW446" s="102">
        <f>BW447+BW455</f>
        <v>13194</v>
      </c>
      <c r="BX446" s="102"/>
      <c r="BY446" s="102">
        <f>BY447+BY455</f>
        <v>14266</v>
      </c>
    </row>
    <row r="447" spans="1:77" s="2" customFormat="1" ht="49.5">
      <c r="A447" s="98"/>
      <c r="B447" s="105" t="s">
        <v>112</v>
      </c>
      <c r="C447" s="106" t="s">
        <v>51</v>
      </c>
      <c r="D447" s="106" t="s">
        <v>29</v>
      </c>
      <c r="E447" s="111" t="s">
        <v>113</v>
      </c>
      <c r="F447" s="106"/>
      <c r="G447" s="108"/>
      <c r="H447" s="108">
        <f t="shared" si="561"/>
        <v>0</v>
      </c>
      <c r="I447" s="108">
        <f t="shared" si="561"/>
        <v>0</v>
      </c>
      <c r="J447" s="108">
        <f t="shared" si="561"/>
        <v>7008</v>
      </c>
      <c r="K447" s="108">
        <f t="shared" si="561"/>
        <v>7008</v>
      </c>
      <c r="L447" s="108">
        <f t="shared" si="561"/>
        <v>0</v>
      </c>
      <c r="M447" s="108"/>
      <c r="N447" s="108">
        <f t="shared" si="561"/>
        <v>0</v>
      </c>
      <c r="O447" s="108">
        <f t="shared" si="561"/>
        <v>0</v>
      </c>
      <c r="P447" s="108">
        <f t="shared" si="561"/>
        <v>0</v>
      </c>
      <c r="Q447" s="108">
        <f t="shared" si="561"/>
        <v>0</v>
      </c>
      <c r="R447" s="108">
        <f t="shared" si="561"/>
        <v>0</v>
      </c>
      <c r="S447" s="108">
        <f t="shared" si="561"/>
        <v>3000</v>
      </c>
      <c r="T447" s="108">
        <f t="shared" si="561"/>
        <v>3000</v>
      </c>
      <c r="U447" s="108">
        <f t="shared" si="561"/>
        <v>0</v>
      </c>
      <c r="V447" s="108">
        <f t="shared" si="561"/>
        <v>2500</v>
      </c>
      <c r="W447" s="108">
        <f t="shared" si="562"/>
        <v>-669</v>
      </c>
      <c r="X447" s="108">
        <f t="shared" si="562"/>
        <v>0</v>
      </c>
      <c r="Y447" s="108">
        <f t="shared" si="562"/>
        <v>2331</v>
      </c>
      <c r="Z447" s="108">
        <f t="shared" si="562"/>
        <v>2500</v>
      </c>
      <c r="AA447" s="108">
        <f t="shared" si="562"/>
        <v>0</v>
      </c>
      <c r="AB447" s="108">
        <f t="shared" si="562"/>
        <v>0</v>
      </c>
      <c r="AC447" s="108">
        <f t="shared" si="562"/>
        <v>2331</v>
      </c>
      <c r="AD447" s="108">
        <f t="shared" si="562"/>
        <v>2500</v>
      </c>
      <c r="AE447" s="108">
        <f t="shared" si="562"/>
        <v>0</v>
      </c>
      <c r="AF447" s="108"/>
      <c r="AG447" s="108">
        <f t="shared" si="562"/>
        <v>0</v>
      </c>
      <c r="AH447" s="108">
        <f t="shared" si="562"/>
        <v>2331</v>
      </c>
      <c r="AI447" s="108"/>
      <c r="AJ447" s="108">
        <f t="shared" si="562"/>
        <v>2500</v>
      </c>
      <c r="AK447" s="108">
        <f t="shared" si="563"/>
        <v>0</v>
      </c>
      <c r="AL447" s="108">
        <f t="shared" si="563"/>
        <v>0</v>
      </c>
      <c r="AM447" s="108">
        <f t="shared" si="563"/>
        <v>2331</v>
      </c>
      <c r="AN447" s="108">
        <f t="shared" si="563"/>
        <v>0</v>
      </c>
      <c r="AO447" s="108">
        <f t="shared" si="563"/>
        <v>2500</v>
      </c>
      <c r="AP447" s="108">
        <f t="shared" si="563"/>
        <v>10284</v>
      </c>
      <c r="AQ447" s="108">
        <f t="shared" si="563"/>
        <v>0</v>
      </c>
      <c r="AR447" s="108">
        <f t="shared" si="563"/>
        <v>12784</v>
      </c>
      <c r="AS447" s="108">
        <f t="shared" si="563"/>
        <v>0</v>
      </c>
      <c r="AT447" s="108">
        <f t="shared" si="563"/>
        <v>7581</v>
      </c>
      <c r="AU447" s="96"/>
      <c r="AV447" s="96"/>
      <c r="AW447" s="96"/>
      <c r="AX447" s="108">
        <f t="shared" si="564"/>
        <v>12784</v>
      </c>
      <c r="AY447" s="108">
        <f t="shared" si="564"/>
        <v>7581</v>
      </c>
      <c r="AZ447" s="108">
        <f t="shared" si="564"/>
        <v>-6090</v>
      </c>
      <c r="BA447" s="108">
        <f t="shared" si="564"/>
        <v>4285</v>
      </c>
      <c r="BB447" s="108">
        <f t="shared" si="564"/>
        <v>6694</v>
      </c>
      <c r="BC447" s="108">
        <f t="shared" si="564"/>
        <v>11866</v>
      </c>
      <c r="BD447" s="108">
        <f t="shared" si="564"/>
        <v>0</v>
      </c>
      <c r="BE447" s="108">
        <f t="shared" si="564"/>
        <v>0</v>
      </c>
      <c r="BF447" s="108">
        <f t="shared" si="564"/>
        <v>6694</v>
      </c>
      <c r="BG447" s="108">
        <f t="shared" si="564"/>
        <v>11866</v>
      </c>
      <c r="BH447" s="108">
        <f t="shared" si="564"/>
        <v>-6694</v>
      </c>
      <c r="BI447" s="108">
        <f t="shared" si="564"/>
        <v>-11866</v>
      </c>
      <c r="BJ447" s="108">
        <f t="shared" si="564"/>
        <v>0</v>
      </c>
      <c r="BK447" s="108">
        <f t="shared" si="564"/>
        <v>0</v>
      </c>
      <c r="BL447" s="108">
        <f t="shared" si="564"/>
        <v>6500</v>
      </c>
      <c r="BM447" s="108">
        <f t="shared" si="564"/>
        <v>2400</v>
      </c>
      <c r="BN447" s="108">
        <f t="shared" si="564"/>
        <v>6500</v>
      </c>
      <c r="BO447" s="108">
        <f>BO448</f>
        <v>2400</v>
      </c>
      <c r="BP447" s="108">
        <f>BP448</f>
        <v>0</v>
      </c>
      <c r="BQ447" s="108">
        <f>BQ448</f>
        <v>0</v>
      </c>
      <c r="BR447" s="108">
        <f>BR448</f>
        <v>6500</v>
      </c>
      <c r="BS447" s="108"/>
      <c r="BT447" s="108">
        <f>BT448</f>
        <v>2400</v>
      </c>
      <c r="BU447" s="108">
        <f>BU448</f>
        <v>0</v>
      </c>
      <c r="BV447" s="108">
        <f>BV448</f>
        <v>0</v>
      </c>
      <c r="BW447" s="108">
        <f>BW448</f>
        <v>6500</v>
      </c>
      <c r="BX447" s="108"/>
      <c r="BY447" s="108">
        <f>BY448</f>
        <v>2400</v>
      </c>
    </row>
    <row r="448" spans="1:77" s="2" customFormat="1" ht="99.75">
      <c r="A448" s="118"/>
      <c r="B448" s="105" t="s">
        <v>256</v>
      </c>
      <c r="C448" s="106" t="s">
        <v>51</v>
      </c>
      <c r="D448" s="106" t="s">
        <v>29</v>
      </c>
      <c r="E448" s="111" t="s">
        <v>113</v>
      </c>
      <c r="F448" s="106" t="s">
        <v>114</v>
      </c>
      <c r="G448" s="108"/>
      <c r="H448" s="108"/>
      <c r="I448" s="108"/>
      <c r="J448" s="112">
        <f>K448-G448</f>
        <v>7008</v>
      </c>
      <c r="K448" s="112">
        <v>7008</v>
      </c>
      <c r="L448" s="112"/>
      <c r="M448" s="112"/>
      <c r="N448" s="108"/>
      <c r="O448" s="103"/>
      <c r="P448" s="112"/>
      <c r="Q448" s="112">
        <f>P448+N448</f>
        <v>0</v>
      </c>
      <c r="R448" s="112">
        <f>O448</f>
        <v>0</v>
      </c>
      <c r="S448" s="112">
        <f>T448-Q448</f>
        <v>3000</v>
      </c>
      <c r="T448" s="112">
        <v>3000</v>
      </c>
      <c r="U448" s="112">
        <f>R448</f>
        <v>0</v>
      </c>
      <c r="V448" s="112">
        <v>2500</v>
      </c>
      <c r="W448" s="112">
        <v>-669</v>
      </c>
      <c r="X448" s="112"/>
      <c r="Y448" s="112">
        <f>W448+T448</f>
        <v>2331</v>
      </c>
      <c r="Z448" s="112">
        <f>X448+V448</f>
        <v>2500</v>
      </c>
      <c r="AA448" s="112"/>
      <c r="AB448" s="112"/>
      <c r="AC448" s="112">
        <f>AA448+Y448</f>
        <v>2331</v>
      </c>
      <c r="AD448" s="112">
        <f>AB448+Z448</f>
        <v>2500</v>
      </c>
      <c r="AE448" s="112"/>
      <c r="AF448" s="112"/>
      <c r="AG448" s="112"/>
      <c r="AH448" s="112">
        <f>AE448+AC448</f>
        <v>2331</v>
      </c>
      <c r="AI448" s="112"/>
      <c r="AJ448" s="112">
        <f>AG448+AD448</f>
        <v>2500</v>
      </c>
      <c r="AK448" s="151"/>
      <c r="AL448" s="151"/>
      <c r="AM448" s="112">
        <f>AK448+AH448</f>
        <v>2331</v>
      </c>
      <c r="AN448" s="112">
        <f>AI448</f>
        <v>0</v>
      </c>
      <c r="AO448" s="112">
        <f>AJ448</f>
        <v>2500</v>
      </c>
      <c r="AP448" s="112">
        <f>AR448-AO448</f>
        <v>10284</v>
      </c>
      <c r="AQ448" s="112"/>
      <c r="AR448" s="112">
        <v>12784</v>
      </c>
      <c r="AS448" s="112"/>
      <c r="AT448" s="112">
        <v>7581</v>
      </c>
      <c r="AU448" s="96"/>
      <c r="AV448" s="96"/>
      <c r="AW448" s="96"/>
      <c r="AX448" s="112">
        <v>12784</v>
      </c>
      <c r="AY448" s="112">
        <v>7581</v>
      </c>
      <c r="AZ448" s="97">
        <v>-6090</v>
      </c>
      <c r="BA448" s="97">
        <v>4285</v>
      </c>
      <c r="BB448" s="112">
        <f>AX448+AZ448</f>
        <v>6694</v>
      </c>
      <c r="BC448" s="112">
        <f>BA448+AY448</f>
        <v>11866</v>
      </c>
      <c r="BD448" s="138"/>
      <c r="BE448" s="139"/>
      <c r="BF448" s="112">
        <f>BD448+BB448</f>
        <v>6694</v>
      </c>
      <c r="BG448" s="112">
        <f>BE448+BC448</f>
        <v>11866</v>
      </c>
      <c r="BH448" s="97">
        <v>-6694</v>
      </c>
      <c r="BI448" s="97">
        <v>-11866</v>
      </c>
      <c r="BJ448" s="112">
        <f>BH448+BF448</f>
        <v>0</v>
      </c>
      <c r="BK448" s="112">
        <f>BI448+BG448</f>
        <v>0</v>
      </c>
      <c r="BL448" s="97">
        <v>6500</v>
      </c>
      <c r="BM448" s="97">
        <v>2400</v>
      </c>
      <c r="BN448" s="112">
        <f>BL448+BJ448</f>
        <v>6500</v>
      </c>
      <c r="BO448" s="112">
        <f>BM448+BK448</f>
        <v>2400</v>
      </c>
      <c r="BP448" s="140"/>
      <c r="BQ448" s="140"/>
      <c r="BR448" s="108">
        <f>BN448+BP448</f>
        <v>6500</v>
      </c>
      <c r="BS448" s="108"/>
      <c r="BT448" s="108">
        <f>BO448+BQ448</f>
        <v>2400</v>
      </c>
      <c r="BU448" s="140"/>
      <c r="BV448" s="140"/>
      <c r="BW448" s="108">
        <f>BR448+BU448</f>
        <v>6500</v>
      </c>
      <c r="BX448" s="108"/>
      <c r="BY448" s="108">
        <f>BT448+BV448</f>
        <v>2400</v>
      </c>
    </row>
    <row r="449" spans="1:77" s="2" customFormat="1" ht="18.75" hidden="1">
      <c r="A449" s="118"/>
      <c r="B449" s="99" t="s">
        <v>62</v>
      </c>
      <c r="C449" s="100" t="s">
        <v>51</v>
      </c>
      <c r="D449" s="100" t="s">
        <v>53</v>
      </c>
      <c r="E449" s="101"/>
      <c r="F449" s="100"/>
      <c r="G449" s="102">
        <f aca="true" t="shared" si="566" ref="G449:W450">G450</f>
        <v>6269</v>
      </c>
      <c r="H449" s="102">
        <f t="shared" si="566"/>
        <v>6269</v>
      </c>
      <c r="I449" s="102">
        <f t="shared" si="566"/>
        <v>0</v>
      </c>
      <c r="J449" s="102">
        <f t="shared" si="566"/>
        <v>6880</v>
      </c>
      <c r="K449" s="102">
        <f t="shared" si="566"/>
        <v>13149</v>
      </c>
      <c r="L449" s="102">
        <f t="shared" si="566"/>
        <v>0</v>
      </c>
      <c r="M449" s="102"/>
      <c r="N449" s="102">
        <f t="shared" si="566"/>
        <v>0</v>
      </c>
      <c r="O449" s="102">
        <f t="shared" si="566"/>
        <v>0</v>
      </c>
      <c r="P449" s="102">
        <f t="shared" si="566"/>
        <v>0</v>
      </c>
      <c r="Q449" s="102">
        <f t="shared" si="566"/>
        <v>0</v>
      </c>
      <c r="R449" s="102">
        <f t="shared" si="566"/>
        <v>0</v>
      </c>
      <c r="S449" s="102">
        <f t="shared" si="566"/>
        <v>0</v>
      </c>
      <c r="T449" s="102">
        <f t="shared" si="566"/>
        <v>0</v>
      </c>
      <c r="U449" s="102">
        <f t="shared" si="566"/>
        <v>0</v>
      </c>
      <c r="V449" s="102">
        <f t="shared" si="566"/>
        <v>0</v>
      </c>
      <c r="W449" s="102">
        <f t="shared" si="566"/>
        <v>1869</v>
      </c>
      <c r="X449" s="102">
        <f aca="true" t="shared" si="567" ref="W449:AM450">X450</f>
        <v>0</v>
      </c>
      <c r="Y449" s="102">
        <f t="shared" si="567"/>
        <v>1869</v>
      </c>
      <c r="Z449" s="102">
        <f t="shared" si="567"/>
        <v>0</v>
      </c>
      <c r="AA449" s="102">
        <f t="shared" si="567"/>
        <v>0</v>
      </c>
      <c r="AB449" s="102">
        <f t="shared" si="567"/>
        <v>0</v>
      </c>
      <c r="AC449" s="102">
        <f t="shared" si="567"/>
        <v>1869</v>
      </c>
      <c r="AD449" s="102">
        <f t="shared" si="567"/>
        <v>0</v>
      </c>
      <c r="AE449" s="102">
        <f t="shared" si="567"/>
        <v>0</v>
      </c>
      <c r="AF449" s="102"/>
      <c r="AG449" s="102">
        <f t="shared" si="567"/>
        <v>0</v>
      </c>
      <c r="AH449" s="102">
        <f t="shared" si="567"/>
        <v>1869</v>
      </c>
      <c r="AI449" s="102"/>
      <c r="AJ449" s="102">
        <f t="shared" si="567"/>
        <v>0</v>
      </c>
      <c r="AK449" s="102">
        <f t="shared" si="567"/>
        <v>0</v>
      </c>
      <c r="AL449" s="102">
        <f t="shared" si="567"/>
        <v>0</v>
      </c>
      <c r="AM449" s="102">
        <f t="shared" si="567"/>
        <v>1869</v>
      </c>
      <c r="AN449" s="102">
        <f aca="true" t="shared" si="568" ref="AK449:AT450">AN450</f>
        <v>0</v>
      </c>
      <c r="AO449" s="102">
        <f t="shared" si="568"/>
        <v>0</v>
      </c>
      <c r="AP449" s="102">
        <f>AP450+AP452</f>
        <v>0</v>
      </c>
      <c r="AQ449" s="102">
        <f>AQ450+AQ452</f>
        <v>0</v>
      </c>
      <c r="AR449" s="102">
        <f>AR450+AR452</f>
        <v>0</v>
      </c>
      <c r="AS449" s="102">
        <f>AS450+AS452</f>
        <v>0</v>
      </c>
      <c r="AT449" s="102">
        <f>AT450+AT452</f>
        <v>0</v>
      </c>
      <c r="AU449" s="96"/>
      <c r="AV449" s="96"/>
      <c r="AW449" s="96"/>
      <c r="AX449" s="102">
        <f>AX450+AX452</f>
        <v>0</v>
      </c>
      <c r="AY449" s="102">
        <f>AY450+AY452</f>
        <v>0</v>
      </c>
      <c r="AZ449" s="97"/>
      <c r="BA449" s="97"/>
      <c r="BB449" s="102">
        <f>BB450+BB452</f>
        <v>0</v>
      </c>
      <c r="BC449" s="102">
        <f>BC450+BC452</f>
        <v>0</v>
      </c>
      <c r="BD449" s="138"/>
      <c r="BE449" s="139"/>
      <c r="BF449" s="151"/>
      <c r="BG449" s="151"/>
      <c r="BH449" s="138"/>
      <c r="BI449" s="139"/>
      <c r="BJ449" s="151"/>
      <c r="BK449" s="151"/>
      <c r="BL449" s="138"/>
      <c r="BM449" s="139"/>
      <c r="BN449" s="151"/>
      <c r="BO449" s="151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</row>
    <row r="450" spans="1:77" s="2" customFormat="1" ht="49.5" hidden="1">
      <c r="A450" s="98"/>
      <c r="B450" s="105" t="s">
        <v>112</v>
      </c>
      <c r="C450" s="106" t="s">
        <v>51</v>
      </c>
      <c r="D450" s="106" t="s">
        <v>53</v>
      </c>
      <c r="E450" s="111" t="s">
        <v>113</v>
      </c>
      <c r="F450" s="106"/>
      <c r="G450" s="108">
        <f t="shared" si="566"/>
        <v>6269</v>
      </c>
      <c r="H450" s="108">
        <f t="shared" si="566"/>
        <v>6269</v>
      </c>
      <c r="I450" s="108">
        <f t="shared" si="566"/>
        <v>0</v>
      </c>
      <c r="J450" s="108">
        <f t="shared" si="566"/>
        <v>6880</v>
      </c>
      <c r="K450" s="108">
        <f t="shared" si="566"/>
        <v>13149</v>
      </c>
      <c r="L450" s="108">
        <f t="shared" si="566"/>
        <v>0</v>
      </c>
      <c r="M450" s="108"/>
      <c r="N450" s="108">
        <f t="shared" si="566"/>
        <v>0</v>
      </c>
      <c r="O450" s="108">
        <f t="shared" si="566"/>
        <v>0</v>
      </c>
      <c r="P450" s="108">
        <f t="shared" si="566"/>
        <v>0</v>
      </c>
      <c r="Q450" s="108">
        <f t="shared" si="566"/>
        <v>0</v>
      </c>
      <c r="R450" s="108">
        <f t="shared" si="566"/>
        <v>0</v>
      </c>
      <c r="S450" s="108">
        <f t="shared" si="566"/>
        <v>0</v>
      </c>
      <c r="T450" s="108">
        <f t="shared" si="566"/>
        <v>0</v>
      </c>
      <c r="U450" s="108">
        <f t="shared" si="566"/>
        <v>0</v>
      </c>
      <c r="V450" s="108">
        <f t="shared" si="566"/>
        <v>0</v>
      </c>
      <c r="W450" s="108">
        <f t="shared" si="567"/>
        <v>1869</v>
      </c>
      <c r="X450" s="108">
        <f t="shared" si="567"/>
        <v>0</v>
      </c>
      <c r="Y450" s="108">
        <f t="shared" si="567"/>
        <v>1869</v>
      </c>
      <c r="Z450" s="108">
        <f t="shared" si="567"/>
        <v>0</v>
      </c>
      <c r="AA450" s="108">
        <f t="shared" si="567"/>
        <v>0</v>
      </c>
      <c r="AB450" s="108">
        <f t="shared" si="567"/>
        <v>0</v>
      </c>
      <c r="AC450" s="108">
        <f t="shared" si="567"/>
        <v>1869</v>
      </c>
      <c r="AD450" s="108">
        <f t="shared" si="567"/>
        <v>0</v>
      </c>
      <c r="AE450" s="108">
        <f t="shared" si="567"/>
        <v>0</v>
      </c>
      <c r="AF450" s="108"/>
      <c r="AG450" s="108">
        <f t="shared" si="567"/>
        <v>0</v>
      </c>
      <c r="AH450" s="108">
        <f t="shared" si="567"/>
        <v>1869</v>
      </c>
      <c r="AI450" s="108"/>
      <c r="AJ450" s="108">
        <f t="shared" si="567"/>
        <v>0</v>
      </c>
      <c r="AK450" s="108">
        <f t="shared" si="568"/>
        <v>0</v>
      </c>
      <c r="AL450" s="108">
        <f t="shared" si="568"/>
        <v>0</v>
      </c>
      <c r="AM450" s="108">
        <f t="shared" si="568"/>
        <v>1869</v>
      </c>
      <c r="AN450" s="108">
        <f t="shared" si="568"/>
        <v>0</v>
      </c>
      <c r="AO450" s="108">
        <f t="shared" si="568"/>
        <v>0</v>
      </c>
      <c r="AP450" s="108">
        <f t="shared" si="568"/>
        <v>0</v>
      </c>
      <c r="AQ450" s="108">
        <f t="shared" si="568"/>
        <v>0</v>
      </c>
      <c r="AR450" s="108">
        <f t="shared" si="568"/>
        <v>0</v>
      </c>
      <c r="AS450" s="108">
        <f t="shared" si="568"/>
        <v>0</v>
      </c>
      <c r="AT450" s="108">
        <f t="shared" si="568"/>
        <v>0</v>
      </c>
      <c r="AU450" s="96"/>
      <c r="AV450" s="96"/>
      <c r="AW450" s="96"/>
      <c r="AX450" s="108">
        <f>AX451</f>
        <v>0</v>
      </c>
      <c r="AY450" s="108">
        <f>AY451</f>
        <v>0</v>
      </c>
      <c r="AZ450" s="97"/>
      <c r="BA450" s="97"/>
      <c r="BB450" s="108">
        <f>BB451</f>
        <v>0</v>
      </c>
      <c r="BC450" s="108">
        <f>BC451</f>
        <v>0</v>
      </c>
      <c r="BD450" s="138"/>
      <c r="BE450" s="139"/>
      <c r="BF450" s="151"/>
      <c r="BG450" s="151"/>
      <c r="BH450" s="138"/>
      <c r="BI450" s="139"/>
      <c r="BJ450" s="151"/>
      <c r="BK450" s="151"/>
      <c r="BL450" s="138"/>
      <c r="BM450" s="139"/>
      <c r="BN450" s="151"/>
      <c r="BO450" s="151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</row>
    <row r="451" spans="1:77" s="2" customFormat="1" ht="99.75" hidden="1">
      <c r="A451" s="118"/>
      <c r="B451" s="105" t="s">
        <v>256</v>
      </c>
      <c r="C451" s="106" t="s">
        <v>51</v>
      </c>
      <c r="D451" s="106" t="s">
        <v>53</v>
      </c>
      <c r="E451" s="111" t="s">
        <v>113</v>
      </c>
      <c r="F451" s="106" t="s">
        <v>114</v>
      </c>
      <c r="G451" s="108">
        <f>H451+I451</f>
        <v>6269</v>
      </c>
      <c r="H451" s="108">
        <v>6269</v>
      </c>
      <c r="I451" s="108"/>
      <c r="J451" s="112">
        <f>K451-G451</f>
        <v>6880</v>
      </c>
      <c r="K451" s="112">
        <v>13149</v>
      </c>
      <c r="L451" s="112"/>
      <c r="M451" s="112"/>
      <c r="N451" s="108"/>
      <c r="O451" s="103"/>
      <c r="P451" s="112"/>
      <c r="Q451" s="112">
        <f>P451+N451</f>
        <v>0</v>
      </c>
      <c r="R451" s="112">
        <f>O451</f>
        <v>0</v>
      </c>
      <c r="S451" s="112">
        <f>T451-Q451</f>
        <v>0</v>
      </c>
      <c r="T451" s="112"/>
      <c r="U451" s="112">
        <f>R451</f>
        <v>0</v>
      </c>
      <c r="V451" s="112">
        <f>S451</f>
        <v>0</v>
      </c>
      <c r="W451" s="112">
        <v>1869</v>
      </c>
      <c r="X451" s="112"/>
      <c r="Y451" s="112">
        <f>W451+T451</f>
        <v>1869</v>
      </c>
      <c r="Z451" s="112">
        <f>X451+V451</f>
        <v>0</v>
      </c>
      <c r="AA451" s="112"/>
      <c r="AB451" s="112"/>
      <c r="AC451" s="112">
        <f>AA451+Y451</f>
        <v>1869</v>
      </c>
      <c r="AD451" s="112">
        <f>AB451+Z451</f>
        <v>0</v>
      </c>
      <c r="AE451" s="112"/>
      <c r="AF451" s="112"/>
      <c r="AG451" s="112"/>
      <c r="AH451" s="112">
        <f>AE451+AC451</f>
        <v>1869</v>
      </c>
      <c r="AI451" s="112"/>
      <c r="AJ451" s="112">
        <f>AG451+AD451</f>
        <v>0</v>
      </c>
      <c r="AK451" s="151"/>
      <c r="AL451" s="151"/>
      <c r="AM451" s="112">
        <f>AK451+AH451</f>
        <v>1869</v>
      </c>
      <c r="AN451" s="112">
        <f>AI451</f>
        <v>0</v>
      </c>
      <c r="AO451" s="112">
        <f>AJ451</f>
        <v>0</v>
      </c>
      <c r="AP451" s="112">
        <f>AR451-AO451</f>
        <v>0</v>
      </c>
      <c r="AQ451" s="112"/>
      <c r="AR451" s="112"/>
      <c r="AS451" s="112"/>
      <c r="AT451" s="112"/>
      <c r="AU451" s="96"/>
      <c r="AV451" s="96"/>
      <c r="AW451" s="96"/>
      <c r="AX451" s="112"/>
      <c r="AY451" s="112"/>
      <c r="AZ451" s="97"/>
      <c r="BA451" s="97"/>
      <c r="BB451" s="112"/>
      <c r="BC451" s="112"/>
      <c r="BD451" s="138"/>
      <c r="BE451" s="139"/>
      <c r="BF451" s="151"/>
      <c r="BG451" s="151"/>
      <c r="BH451" s="138"/>
      <c r="BI451" s="139"/>
      <c r="BJ451" s="151"/>
      <c r="BK451" s="151"/>
      <c r="BL451" s="138"/>
      <c r="BM451" s="139"/>
      <c r="BN451" s="151"/>
      <c r="BO451" s="151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</row>
    <row r="452" spans="1:77" s="2" customFormat="1" ht="33.75" hidden="1">
      <c r="A452" s="118"/>
      <c r="B452" s="105" t="s">
        <v>79</v>
      </c>
      <c r="C452" s="106" t="s">
        <v>51</v>
      </c>
      <c r="D452" s="106" t="s">
        <v>53</v>
      </c>
      <c r="E452" s="111" t="s">
        <v>117</v>
      </c>
      <c r="F452" s="106"/>
      <c r="G452" s="108"/>
      <c r="H452" s="108"/>
      <c r="I452" s="108"/>
      <c r="J452" s="112"/>
      <c r="K452" s="112"/>
      <c r="L452" s="112"/>
      <c r="M452" s="112"/>
      <c r="N452" s="108"/>
      <c r="O452" s="103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51"/>
      <c r="AL452" s="151"/>
      <c r="AM452" s="112"/>
      <c r="AN452" s="112"/>
      <c r="AO452" s="112"/>
      <c r="AP452" s="112">
        <f>AP453</f>
        <v>0</v>
      </c>
      <c r="AQ452" s="112">
        <f aca="true" t="shared" si="569" ref="AQ452:AT453">AQ453</f>
        <v>0</v>
      </c>
      <c r="AR452" s="112">
        <f t="shared" si="569"/>
        <v>0</v>
      </c>
      <c r="AS452" s="112">
        <f t="shared" si="569"/>
        <v>0</v>
      </c>
      <c r="AT452" s="112">
        <f t="shared" si="569"/>
        <v>0</v>
      </c>
      <c r="AU452" s="96"/>
      <c r="AV452" s="96"/>
      <c r="AW452" s="96"/>
      <c r="AX452" s="112">
        <f>AX453</f>
        <v>0</v>
      </c>
      <c r="AY452" s="112">
        <f>AY453</f>
        <v>0</v>
      </c>
      <c r="AZ452" s="97"/>
      <c r="BA452" s="97"/>
      <c r="BB452" s="112">
        <f>BB453</f>
        <v>0</v>
      </c>
      <c r="BC452" s="112">
        <f>BC453</f>
        <v>0</v>
      </c>
      <c r="BD452" s="138"/>
      <c r="BE452" s="139"/>
      <c r="BF452" s="151"/>
      <c r="BG452" s="151"/>
      <c r="BH452" s="138"/>
      <c r="BI452" s="139"/>
      <c r="BJ452" s="151"/>
      <c r="BK452" s="151"/>
      <c r="BL452" s="138"/>
      <c r="BM452" s="139"/>
      <c r="BN452" s="151"/>
      <c r="BO452" s="151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</row>
    <row r="453" spans="1:77" s="2" customFormat="1" ht="66.75" hidden="1">
      <c r="A453" s="118"/>
      <c r="B453" s="105" t="s">
        <v>356</v>
      </c>
      <c r="C453" s="106" t="s">
        <v>51</v>
      </c>
      <c r="D453" s="106" t="s">
        <v>53</v>
      </c>
      <c r="E453" s="111" t="s">
        <v>343</v>
      </c>
      <c r="F453" s="106"/>
      <c r="G453" s="108"/>
      <c r="H453" s="108"/>
      <c r="I453" s="108"/>
      <c r="J453" s="112"/>
      <c r="K453" s="112"/>
      <c r="L453" s="112"/>
      <c r="M453" s="112"/>
      <c r="N453" s="108"/>
      <c r="O453" s="103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51"/>
      <c r="AL453" s="151"/>
      <c r="AM453" s="112"/>
      <c r="AN453" s="112"/>
      <c r="AO453" s="112"/>
      <c r="AP453" s="112">
        <f>AP454</f>
        <v>0</v>
      </c>
      <c r="AQ453" s="112">
        <f t="shared" si="569"/>
        <v>0</v>
      </c>
      <c r="AR453" s="112">
        <f t="shared" si="569"/>
        <v>0</v>
      </c>
      <c r="AS453" s="112">
        <f t="shared" si="569"/>
        <v>0</v>
      </c>
      <c r="AT453" s="112">
        <f t="shared" si="569"/>
        <v>0</v>
      </c>
      <c r="AU453" s="96"/>
      <c r="AV453" s="96"/>
      <c r="AW453" s="96"/>
      <c r="AX453" s="112">
        <f>AX454</f>
        <v>0</v>
      </c>
      <c r="AY453" s="112">
        <f>AY454</f>
        <v>0</v>
      </c>
      <c r="AZ453" s="97"/>
      <c r="BA453" s="97"/>
      <c r="BB453" s="112">
        <f>BB454</f>
        <v>0</v>
      </c>
      <c r="BC453" s="112">
        <f>BC454</f>
        <v>0</v>
      </c>
      <c r="BD453" s="138"/>
      <c r="BE453" s="139"/>
      <c r="BF453" s="151"/>
      <c r="BG453" s="151"/>
      <c r="BH453" s="138"/>
      <c r="BI453" s="139"/>
      <c r="BJ453" s="151"/>
      <c r="BK453" s="151"/>
      <c r="BL453" s="138"/>
      <c r="BM453" s="139"/>
      <c r="BN453" s="151"/>
      <c r="BO453" s="151"/>
      <c r="BP453" s="140"/>
      <c r="BQ453" s="140"/>
      <c r="BR453" s="140"/>
      <c r="BS453" s="140"/>
      <c r="BT453" s="140"/>
      <c r="BU453" s="140"/>
      <c r="BV453" s="140"/>
      <c r="BW453" s="140"/>
      <c r="BX453" s="140"/>
      <c r="BY453" s="140"/>
    </row>
    <row r="454" spans="1:77" s="2" customFormat="1" ht="99.75" hidden="1">
      <c r="A454" s="118"/>
      <c r="B454" s="105" t="s">
        <v>256</v>
      </c>
      <c r="C454" s="106" t="s">
        <v>51</v>
      </c>
      <c r="D454" s="106" t="s">
        <v>53</v>
      </c>
      <c r="E454" s="111" t="s">
        <v>343</v>
      </c>
      <c r="F454" s="106" t="s">
        <v>114</v>
      </c>
      <c r="G454" s="108"/>
      <c r="H454" s="108"/>
      <c r="I454" s="108"/>
      <c r="J454" s="112"/>
      <c r="K454" s="112"/>
      <c r="L454" s="112"/>
      <c r="M454" s="112"/>
      <c r="N454" s="108"/>
      <c r="O454" s="103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51"/>
      <c r="AL454" s="151"/>
      <c r="AM454" s="112"/>
      <c r="AN454" s="112"/>
      <c r="AO454" s="112"/>
      <c r="AP454" s="112">
        <f>AR454-AO454</f>
        <v>0</v>
      </c>
      <c r="AQ454" s="112"/>
      <c r="AR454" s="112"/>
      <c r="AS454" s="112"/>
      <c r="AT454" s="112"/>
      <c r="AU454" s="96"/>
      <c r="AV454" s="96"/>
      <c r="AW454" s="96"/>
      <c r="AX454" s="112"/>
      <c r="AY454" s="112"/>
      <c r="AZ454" s="97"/>
      <c r="BA454" s="97"/>
      <c r="BB454" s="112"/>
      <c r="BC454" s="112"/>
      <c r="BD454" s="138"/>
      <c r="BE454" s="139"/>
      <c r="BF454" s="151"/>
      <c r="BG454" s="151"/>
      <c r="BH454" s="138"/>
      <c r="BI454" s="139"/>
      <c r="BJ454" s="151"/>
      <c r="BK454" s="151"/>
      <c r="BL454" s="138"/>
      <c r="BM454" s="139"/>
      <c r="BN454" s="151"/>
      <c r="BO454" s="151"/>
      <c r="BP454" s="140"/>
      <c r="BQ454" s="140"/>
      <c r="BR454" s="140"/>
      <c r="BS454" s="140"/>
      <c r="BT454" s="140"/>
      <c r="BU454" s="140"/>
      <c r="BV454" s="140"/>
      <c r="BW454" s="140"/>
      <c r="BX454" s="140"/>
      <c r="BY454" s="140"/>
    </row>
    <row r="455" spans="1:77" s="2" customFormat="1" ht="33.75">
      <c r="A455" s="118"/>
      <c r="B455" s="105" t="s">
        <v>79</v>
      </c>
      <c r="C455" s="106" t="s">
        <v>51</v>
      </c>
      <c r="D455" s="106" t="s">
        <v>29</v>
      </c>
      <c r="E455" s="111" t="s">
        <v>117</v>
      </c>
      <c r="F455" s="106"/>
      <c r="G455" s="108"/>
      <c r="H455" s="108"/>
      <c r="I455" s="108"/>
      <c r="J455" s="112"/>
      <c r="K455" s="112"/>
      <c r="L455" s="112"/>
      <c r="M455" s="112"/>
      <c r="N455" s="108"/>
      <c r="O455" s="103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51"/>
      <c r="AL455" s="151"/>
      <c r="AM455" s="112"/>
      <c r="AN455" s="112"/>
      <c r="AO455" s="112"/>
      <c r="AP455" s="112"/>
      <c r="AQ455" s="112"/>
      <c r="AR455" s="112"/>
      <c r="AS455" s="112"/>
      <c r="AT455" s="112"/>
      <c r="AU455" s="96"/>
      <c r="AV455" s="96"/>
      <c r="AW455" s="96"/>
      <c r="AX455" s="112"/>
      <c r="AY455" s="112"/>
      <c r="AZ455" s="97"/>
      <c r="BA455" s="97"/>
      <c r="BB455" s="112"/>
      <c r="BC455" s="112"/>
      <c r="BD455" s="138"/>
      <c r="BE455" s="139"/>
      <c r="BF455" s="193"/>
      <c r="BG455" s="193"/>
      <c r="BH455" s="194">
        <f aca="true" t="shared" si="570" ref="BH455:BY455">BH456</f>
        <v>6694</v>
      </c>
      <c r="BI455" s="194">
        <f t="shared" si="570"/>
        <v>11866</v>
      </c>
      <c r="BJ455" s="194">
        <f t="shared" si="570"/>
        <v>6694</v>
      </c>
      <c r="BK455" s="112">
        <f t="shared" si="570"/>
        <v>11866</v>
      </c>
      <c r="BL455" s="112">
        <f t="shared" si="570"/>
        <v>0</v>
      </c>
      <c r="BM455" s="112">
        <f t="shared" si="570"/>
        <v>0</v>
      </c>
      <c r="BN455" s="112">
        <f t="shared" si="570"/>
        <v>6694</v>
      </c>
      <c r="BO455" s="112">
        <f t="shared" si="570"/>
        <v>11866</v>
      </c>
      <c r="BP455" s="112">
        <f t="shared" si="570"/>
        <v>0</v>
      </c>
      <c r="BQ455" s="112">
        <f t="shared" si="570"/>
        <v>0</v>
      </c>
      <c r="BR455" s="112">
        <f t="shared" si="570"/>
        <v>6694</v>
      </c>
      <c r="BS455" s="112"/>
      <c r="BT455" s="112">
        <f t="shared" si="570"/>
        <v>11866</v>
      </c>
      <c r="BU455" s="112">
        <f t="shared" si="570"/>
        <v>0</v>
      </c>
      <c r="BV455" s="112">
        <f t="shared" si="570"/>
        <v>0</v>
      </c>
      <c r="BW455" s="112">
        <f t="shared" si="570"/>
        <v>6694</v>
      </c>
      <c r="BX455" s="112"/>
      <c r="BY455" s="112">
        <f t="shared" si="570"/>
        <v>11866</v>
      </c>
    </row>
    <row r="456" spans="1:77" s="76" customFormat="1" ht="66">
      <c r="A456" s="118"/>
      <c r="B456" s="195" t="s">
        <v>374</v>
      </c>
      <c r="C456" s="106" t="s">
        <v>51</v>
      </c>
      <c r="D456" s="106" t="s">
        <v>29</v>
      </c>
      <c r="E456" s="111" t="s">
        <v>358</v>
      </c>
      <c r="F456" s="106"/>
      <c r="G456" s="196"/>
      <c r="H456" s="196"/>
      <c r="I456" s="196"/>
      <c r="J456" s="193"/>
      <c r="K456" s="193"/>
      <c r="L456" s="193"/>
      <c r="M456" s="193"/>
      <c r="N456" s="196"/>
      <c r="O456" s="197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  <c r="AK456" s="198"/>
      <c r="AL456" s="198"/>
      <c r="AM456" s="193"/>
      <c r="AN456" s="193"/>
      <c r="AO456" s="193"/>
      <c r="AP456" s="193"/>
      <c r="AQ456" s="193"/>
      <c r="AR456" s="193"/>
      <c r="AS456" s="193"/>
      <c r="AT456" s="193"/>
      <c r="AU456" s="199"/>
      <c r="AV456" s="199"/>
      <c r="AW456" s="199"/>
      <c r="AX456" s="193"/>
      <c r="AY456" s="193"/>
      <c r="AZ456" s="194"/>
      <c r="BA456" s="194"/>
      <c r="BB456" s="193"/>
      <c r="BC456" s="193"/>
      <c r="BD456" s="200"/>
      <c r="BE456" s="201"/>
      <c r="BF456" s="193"/>
      <c r="BG456" s="193"/>
      <c r="BH456" s="194">
        <f aca="true" t="shared" si="571" ref="BH456:BO456">BH459</f>
        <v>6694</v>
      </c>
      <c r="BI456" s="194">
        <f t="shared" si="571"/>
        <v>11866</v>
      </c>
      <c r="BJ456" s="194">
        <f t="shared" si="571"/>
        <v>6694</v>
      </c>
      <c r="BK456" s="112">
        <f t="shared" si="571"/>
        <v>11866</v>
      </c>
      <c r="BL456" s="112">
        <f t="shared" si="571"/>
        <v>0</v>
      </c>
      <c r="BM456" s="112">
        <f t="shared" si="571"/>
        <v>0</v>
      </c>
      <c r="BN456" s="112">
        <f t="shared" si="571"/>
        <v>6694</v>
      </c>
      <c r="BO456" s="112">
        <f t="shared" si="571"/>
        <v>11866</v>
      </c>
      <c r="BP456" s="112">
        <f>BP459</f>
        <v>0</v>
      </c>
      <c r="BQ456" s="112">
        <f>BQ459</f>
        <v>0</v>
      </c>
      <c r="BR456" s="112">
        <f>BR459</f>
        <v>6694</v>
      </c>
      <c r="BS456" s="112"/>
      <c r="BT456" s="112">
        <f>BT459</f>
        <v>11866</v>
      </c>
      <c r="BU456" s="112">
        <f>BU459</f>
        <v>0</v>
      </c>
      <c r="BV456" s="112">
        <f>BV459</f>
        <v>0</v>
      </c>
      <c r="BW456" s="112">
        <f>BW459</f>
        <v>6694</v>
      </c>
      <c r="BX456" s="112"/>
      <c r="BY456" s="112">
        <f>BY459</f>
        <v>11866</v>
      </c>
    </row>
    <row r="457" spans="1:77" s="2" customFormat="1" ht="18.75" hidden="1">
      <c r="A457" s="118"/>
      <c r="B457" s="105"/>
      <c r="C457" s="106"/>
      <c r="D457" s="106"/>
      <c r="E457" s="111"/>
      <c r="F457" s="106"/>
      <c r="G457" s="108"/>
      <c r="H457" s="108"/>
      <c r="I457" s="108"/>
      <c r="J457" s="112"/>
      <c r="K457" s="112"/>
      <c r="L457" s="112"/>
      <c r="M457" s="112"/>
      <c r="N457" s="108"/>
      <c r="O457" s="103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51"/>
      <c r="AL457" s="151"/>
      <c r="AM457" s="112"/>
      <c r="AN457" s="112"/>
      <c r="AO457" s="112"/>
      <c r="AP457" s="112"/>
      <c r="AQ457" s="112"/>
      <c r="AR457" s="112"/>
      <c r="AS457" s="112"/>
      <c r="AT457" s="112"/>
      <c r="AU457" s="96"/>
      <c r="AV457" s="96"/>
      <c r="AW457" s="96"/>
      <c r="AX457" s="112"/>
      <c r="AY457" s="112"/>
      <c r="AZ457" s="97"/>
      <c r="BA457" s="97"/>
      <c r="BB457" s="112"/>
      <c r="BC457" s="112"/>
      <c r="BD457" s="138"/>
      <c r="BE457" s="139"/>
      <c r="BF457" s="193"/>
      <c r="BG457" s="193"/>
      <c r="BH457" s="194"/>
      <c r="BI457" s="194"/>
      <c r="BJ457" s="193"/>
      <c r="BK457" s="112"/>
      <c r="BL457" s="112"/>
      <c r="BM457" s="112"/>
      <c r="BN457" s="112"/>
      <c r="BO457" s="112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</row>
    <row r="458" spans="1:77" s="2" customFormat="1" ht="18.75">
      <c r="A458" s="118"/>
      <c r="B458" s="105"/>
      <c r="C458" s="106"/>
      <c r="D458" s="106"/>
      <c r="E458" s="111"/>
      <c r="F458" s="106"/>
      <c r="G458" s="108"/>
      <c r="H458" s="108"/>
      <c r="I458" s="108"/>
      <c r="J458" s="112"/>
      <c r="K458" s="112"/>
      <c r="L458" s="112"/>
      <c r="M458" s="112"/>
      <c r="N458" s="108"/>
      <c r="O458" s="103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51"/>
      <c r="AL458" s="151"/>
      <c r="AM458" s="112"/>
      <c r="AN458" s="112"/>
      <c r="AO458" s="112"/>
      <c r="AP458" s="112"/>
      <c r="AQ458" s="112"/>
      <c r="AR458" s="112"/>
      <c r="AS458" s="112"/>
      <c r="AT458" s="112"/>
      <c r="AU458" s="96"/>
      <c r="AV458" s="96"/>
      <c r="AW458" s="96"/>
      <c r="AX458" s="112"/>
      <c r="AY458" s="112"/>
      <c r="AZ458" s="97"/>
      <c r="BA458" s="97"/>
      <c r="BB458" s="112"/>
      <c r="BC458" s="112"/>
      <c r="BD458" s="138"/>
      <c r="BE458" s="139"/>
      <c r="BF458" s="193"/>
      <c r="BG458" s="193"/>
      <c r="BH458" s="194"/>
      <c r="BI458" s="194"/>
      <c r="BJ458" s="193"/>
      <c r="BK458" s="112"/>
      <c r="BL458" s="112"/>
      <c r="BM458" s="112"/>
      <c r="BN458" s="112"/>
      <c r="BO458" s="112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</row>
    <row r="459" spans="1:77" s="2" customFormat="1" ht="99.75">
      <c r="A459" s="118"/>
      <c r="B459" s="105" t="s">
        <v>256</v>
      </c>
      <c r="C459" s="106" t="s">
        <v>51</v>
      </c>
      <c r="D459" s="106" t="s">
        <v>29</v>
      </c>
      <c r="E459" s="111" t="s">
        <v>358</v>
      </c>
      <c r="F459" s="106" t="s">
        <v>114</v>
      </c>
      <c r="G459" s="108"/>
      <c r="H459" s="108"/>
      <c r="I459" s="108"/>
      <c r="J459" s="112"/>
      <c r="K459" s="112"/>
      <c r="L459" s="112"/>
      <c r="M459" s="112"/>
      <c r="N459" s="108"/>
      <c r="O459" s="103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51"/>
      <c r="AL459" s="151"/>
      <c r="AM459" s="112"/>
      <c r="AN459" s="112"/>
      <c r="AO459" s="112"/>
      <c r="AP459" s="112"/>
      <c r="AQ459" s="112"/>
      <c r="AR459" s="112"/>
      <c r="AS459" s="112"/>
      <c r="AT459" s="112"/>
      <c r="AU459" s="96"/>
      <c r="AV459" s="96"/>
      <c r="AW459" s="96"/>
      <c r="AX459" s="112"/>
      <c r="AY459" s="112"/>
      <c r="AZ459" s="97"/>
      <c r="BA459" s="97"/>
      <c r="BB459" s="112"/>
      <c r="BC459" s="112"/>
      <c r="BD459" s="138"/>
      <c r="BE459" s="139"/>
      <c r="BF459" s="193"/>
      <c r="BG459" s="193"/>
      <c r="BH459" s="194">
        <v>6694</v>
      </c>
      <c r="BI459" s="194">
        <v>11866</v>
      </c>
      <c r="BJ459" s="112">
        <f>BH459+BF459</f>
        <v>6694</v>
      </c>
      <c r="BK459" s="112">
        <f>BI459+BG459</f>
        <v>11866</v>
      </c>
      <c r="BL459" s="112"/>
      <c r="BM459" s="112"/>
      <c r="BN459" s="112">
        <f>BL459+BJ459</f>
        <v>6694</v>
      </c>
      <c r="BO459" s="112">
        <f>BM459+BK459</f>
        <v>11866</v>
      </c>
      <c r="BP459" s="140"/>
      <c r="BQ459" s="140"/>
      <c r="BR459" s="108">
        <f>BN459+BP459</f>
        <v>6694</v>
      </c>
      <c r="BS459" s="108"/>
      <c r="BT459" s="108">
        <f>BO459+BQ459</f>
        <v>11866</v>
      </c>
      <c r="BU459" s="140"/>
      <c r="BV459" s="140"/>
      <c r="BW459" s="108">
        <f>BR459+BU459</f>
        <v>6694</v>
      </c>
      <c r="BX459" s="108"/>
      <c r="BY459" s="108">
        <f>BT459+BV459</f>
        <v>11866</v>
      </c>
    </row>
    <row r="460" spans="1:77" s="2" customFormat="1" ht="37.5">
      <c r="A460" s="118"/>
      <c r="B460" s="99" t="s">
        <v>80</v>
      </c>
      <c r="C460" s="100" t="s">
        <v>1</v>
      </c>
      <c r="D460" s="100" t="s">
        <v>54</v>
      </c>
      <c r="E460" s="101"/>
      <c r="F460" s="100"/>
      <c r="G460" s="108"/>
      <c r="H460" s="108"/>
      <c r="I460" s="108"/>
      <c r="J460" s="112"/>
      <c r="K460" s="112"/>
      <c r="L460" s="112"/>
      <c r="M460" s="112"/>
      <c r="N460" s="108"/>
      <c r="O460" s="103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51"/>
      <c r="AL460" s="151"/>
      <c r="AM460" s="112"/>
      <c r="AN460" s="112"/>
      <c r="AO460" s="112"/>
      <c r="AP460" s="117">
        <f>AP463</f>
        <v>600</v>
      </c>
      <c r="AQ460" s="117">
        <f>AQ463</f>
        <v>0</v>
      </c>
      <c r="AR460" s="117">
        <f>AR463</f>
        <v>600</v>
      </c>
      <c r="AS460" s="117">
        <f>AS463</f>
        <v>0</v>
      </c>
      <c r="AT460" s="117">
        <f>AT463</f>
        <v>3657</v>
      </c>
      <c r="AU460" s="96"/>
      <c r="AV460" s="96"/>
      <c r="AW460" s="96"/>
      <c r="AX460" s="117">
        <f>AX463</f>
        <v>600</v>
      </c>
      <c r="AY460" s="117">
        <f>AY463</f>
        <v>3657</v>
      </c>
      <c r="AZ460" s="97"/>
      <c r="BA460" s="97"/>
      <c r="BB460" s="117">
        <f aca="true" t="shared" si="572" ref="BB460:BG460">BB463</f>
        <v>600</v>
      </c>
      <c r="BC460" s="117">
        <f t="shared" si="572"/>
        <v>3657</v>
      </c>
      <c r="BD460" s="117">
        <f t="shared" si="572"/>
        <v>0</v>
      </c>
      <c r="BE460" s="117">
        <f t="shared" si="572"/>
        <v>0</v>
      </c>
      <c r="BF460" s="117">
        <f t="shared" si="572"/>
        <v>600</v>
      </c>
      <c r="BG460" s="117">
        <f t="shared" si="572"/>
        <v>3657</v>
      </c>
      <c r="BH460" s="117">
        <f aca="true" t="shared" si="573" ref="BH460:BO460">BH463</f>
        <v>0</v>
      </c>
      <c r="BI460" s="117">
        <f t="shared" si="573"/>
        <v>0</v>
      </c>
      <c r="BJ460" s="117">
        <f t="shared" si="573"/>
        <v>600</v>
      </c>
      <c r="BK460" s="117">
        <f t="shared" si="573"/>
        <v>3657</v>
      </c>
      <c r="BL460" s="117">
        <f t="shared" si="573"/>
        <v>0</v>
      </c>
      <c r="BM460" s="117">
        <f t="shared" si="573"/>
        <v>0</v>
      </c>
      <c r="BN460" s="117">
        <f t="shared" si="573"/>
        <v>600</v>
      </c>
      <c r="BO460" s="117">
        <f t="shared" si="573"/>
        <v>3657</v>
      </c>
      <c r="BP460" s="117">
        <f>BP463</f>
        <v>0</v>
      </c>
      <c r="BQ460" s="117">
        <f>BQ463</f>
        <v>0</v>
      </c>
      <c r="BR460" s="117">
        <f>BR463</f>
        <v>600</v>
      </c>
      <c r="BS460" s="117"/>
      <c r="BT460" s="117">
        <f>BT463</f>
        <v>3657</v>
      </c>
      <c r="BU460" s="117">
        <f>BU463</f>
        <v>0</v>
      </c>
      <c r="BV460" s="117">
        <f>BV463</f>
        <v>0</v>
      </c>
      <c r="BW460" s="117">
        <f>BW463</f>
        <v>600</v>
      </c>
      <c r="BX460" s="117"/>
      <c r="BY460" s="117">
        <f>BY463</f>
        <v>3657</v>
      </c>
    </row>
    <row r="461" spans="1:77" s="2" customFormat="1" ht="50.25" hidden="1">
      <c r="A461" s="118"/>
      <c r="B461" s="105" t="s">
        <v>112</v>
      </c>
      <c r="C461" s="175" t="s">
        <v>1</v>
      </c>
      <c r="D461" s="175" t="s">
        <v>54</v>
      </c>
      <c r="E461" s="111" t="s">
        <v>113</v>
      </c>
      <c r="F461" s="106"/>
      <c r="G461" s="108"/>
      <c r="H461" s="108"/>
      <c r="I461" s="108"/>
      <c r="J461" s="112"/>
      <c r="K461" s="112"/>
      <c r="L461" s="112"/>
      <c r="M461" s="112"/>
      <c r="N461" s="108"/>
      <c r="O461" s="103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51"/>
      <c r="AL461" s="151"/>
      <c r="AM461" s="112"/>
      <c r="AN461" s="112"/>
      <c r="AO461" s="112"/>
      <c r="AP461" s="112">
        <f>AP462</f>
        <v>0</v>
      </c>
      <c r="AQ461" s="112">
        <f>AQ462</f>
        <v>0</v>
      </c>
      <c r="AR461" s="112">
        <f>AR462</f>
        <v>0</v>
      </c>
      <c r="AS461" s="112">
        <f>AS462</f>
        <v>0</v>
      </c>
      <c r="AT461" s="112">
        <f>AT462</f>
        <v>0</v>
      </c>
      <c r="AU461" s="96"/>
      <c r="AV461" s="96"/>
      <c r="AW461" s="96"/>
      <c r="AX461" s="112">
        <f>AX462</f>
        <v>0</v>
      </c>
      <c r="AY461" s="112">
        <f>AY462</f>
        <v>0</v>
      </c>
      <c r="AZ461" s="97"/>
      <c r="BA461" s="97"/>
      <c r="BB461" s="112">
        <f aca="true" t="shared" si="574" ref="BB461:BY461">BB462</f>
        <v>0</v>
      </c>
      <c r="BC461" s="112">
        <f t="shared" si="574"/>
        <v>0</v>
      </c>
      <c r="BD461" s="112">
        <f t="shared" si="574"/>
        <v>0</v>
      </c>
      <c r="BE461" s="112">
        <f t="shared" si="574"/>
        <v>0</v>
      </c>
      <c r="BF461" s="112">
        <f t="shared" si="574"/>
        <v>0</v>
      </c>
      <c r="BG461" s="112">
        <f t="shared" si="574"/>
        <v>0</v>
      </c>
      <c r="BH461" s="112">
        <f t="shared" si="574"/>
        <v>0</v>
      </c>
      <c r="BI461" s="112">
        <f t="shared" si="574"/>
        <v>0</v>
      </c>
      <c r="BJ461" s="112">
        <f t="shared" si="574"/>
        <v>0</v>
      </c>
      <c r="BK461" s="112">
        <f t="shared" si="574"/>
        <v>0</v>
      </c>
      <c r="BL461" s="112">
        <f t="shared" si="574"/>
        <v>0</v>
      </c>
      <c r="BM461" s="112">
        <f t="shared" si="574"/>
        <v>0</v>
      </c>
      <c r="BN461" s="112">
        <f t="shared" si="574"/>
        <v>0</v>
      </c>
      <c r="BO461" s="112">
        <f t="shared" si="574"/>
        <v>0</v>
      </c>
      <c r="BP461" s="112">
        <f t="shared" si="574"/>
        <v>0</v>
      </c>
      <c r="BQ461" s="112">
        <f t="shared" si="574"/>
        <v>0</v>
      </c>
      <c r="BR461" s="112">
        <f t="shared" si="574"/>
        <v>0</v>
      </c>
      <c r="BS461" s="112"/>
      <c r="BT461" s="112">
        <f t="shared" si="574"/>
        <v>0</v>
      </c>
      <c r="BU461" s="112">
        <f t="shared" si="574"/>
        <v>0</v>
      </c>
      <c r="BV461" s="112">
        <f t="shared" si="574"/>
        <v>0</v>
      </c>
      <c r="BW461" s="112">
        <f t="shared" si="574"/>
        <v>0</v>
      </c>
      <c r="BX461" s="112"/>
      <c r="BY461" s="112">
        <f t="shared" si="574"/>
        <v>0</v>
      </c>
    </row>
    <row r="462" spans="1:77" s="2" customFormat="1" ht="99.75" hidden="1">
      <c r="A462" s="118"/>
      <c r="B462" s="105" t="s">
        <v>256</v>
      </c>
      <c r="C462" s="175" t="s">
        <v>1</v>
      </c>
      <c r="D462" s="175" t="s">
        <v>54</v>
      </c>
      <c r="E462" s="111" t="s">
        <v>113</v>
      </c>
      <c r="F462" s="106" t="s">
        <v>114</v>
      </c>
      <c r="G462" s="108"/>
      <c r="H462" s="108"/>
      <c r="I462" s="108"/>
      <c r="J462" s="112"/>
      <c r="K462" s="112"/>
      <c r="L462" s="112"/>
      <c r="M462" s="112"/>
      <c r="N462" s="108"/>
      <c r="O462" s="103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51"/>
      <c r="AL462" s="151"/>
      <c r="AM462" s="112"/>
      <c r="AN462" s="112"/>
      <c r="AO462" s="112"/>
      <c r="AP462" s="112">
        <f>AR462-AO462</f>
        <v>0</v>
      </c>
      <c r="AQ462" s="112"/>
      <c r="AR462" s="112"/>
      <c r="AS462" s="112"/>
      <c r="AT462" s="112"/>
      <c r="AU462" s="96"/>
      <c r="AV462" s="96"/>
      <c r="AW462" s="96"/>
      <c r="AX462" s="112"/>
      <c r="AY462" s="112"/>
      <c r="AZ462" s="97"/>
      <c r="BA462" s="97"/>
      <c r="BB462" s="112"/>
      <c r="BC462" s="112"/>
      <c r="BD462" s="112"/>
      <c r="BE462" s="112"/>
      <c r="BF462" s="112"/>
      <c r="BG462" s="112"/>
      <c r="BH462" s="112"/>
      <c r="BI462" s="112"/>
      <c r="BJ462" s="112"/>
      <c r="BK462" s="112"/>
      <c r="BL462" s="112"/>
      <c r="BM462" s="112"/>
      <c r="BN462" s="112"/>
      <c r="BO462" s="112"/>
      <c r="BP462" s="112"/>
      <c r="BQ462" s="112"/>
      <c r="BR462" s="112"/>
      <c r="BS462" s="112"/>
      <c r="BT462" s="112"/>
      <c r="BU462" s="112"/>
      <c r="BV462" s="112"/>
      <c r="BW462" s="112"/>
      <c r="BX462" s="112"/>
      <c r="BY462" s="112"/>
    </row>
    <row r="463" spans="1:77" s="2" customFormat="1" ht="50.25">
      <c r="A463" s="118"/>
      <c r="B463" s="105" t="s">
        <v>112</v>
      </c>
      <c r="C463" s="106" t="s">
        <v>1</v>
      </c>
      <c r="D463" s="106" t="s">
        <v>54</v>
      </c>
      <c r="E463" s="143" t="s">
        <v>113</v>
      </c>
      <c r="F463" s="106"/>
      <c r="G463" s="108"/>
      <c r="H463" s="108"/>
      <c r="I463" s="108"/>
      <c r="J463" s="112"/>
      <c r="K463" s="112"/>
      <c r="L463" s="112"/>
      <c r="M463" s="112"/>
      <c r="N463" s="108"/>
      <c r="O463" s="103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51"/>
      <c r="AL463" s="151"/>
      <c r="AM463" s="112"/>
      <c r="AN463" s="112"/>
      <c r="AO463" s="112"/>
      <c r="AP463" s="112">
        <f>AP464</f>
        <v>600</v>
      </c>
      <c r="AQ463" s="112">
        <f>AQ464</f>
        <v>0</v>
      </c>
      <c r="AR463" s="112">
        <f>AR464</f>
        <v>600</v>
      </c>
      <c r="AS463" s="112">
        <f>AS464</f>
        <v>0</v>
      </c>
      <c r="AT463" s="112">
        <f>AT464</f>
        <v>3657</v>
      </c>
      <c r="AU463" s="96"/>
      <c r="AV463" s="96"/>
      <c r="AW463" s="96"/>
      <c r="AX463" s="112">
        <f>AX464</f>
        <v>600</v>
      </c>
      <c r="AY463" s="112">
        <f>AY464</f>
        <v>3657</v>
      </c>
      <c r="AZ463" s="97"/>
      <c r="BA463" s="97"/>
      <c r="BB463" s="112">
        <f aca="true" t="shared" si="575" ref="BB463:BY463">BB464</f>
        <v>600</v>
      </c>
      <c r="BC463" s="112">
        <f t="shared" si="575"/>
        <v>3657</v>
      </c>
      <c r="BD463" s="112">
        <f t="shared" si="575"/>
        <v>0</v>
      </c>
      <c r="BE463" s="112">
        <f t="shared" si="575"/>
        <v>0</v>
      </c>
      <c r="BF463" s="112">
        <f t="shared" si="575"/>
        <v>600</v>
      </c>
      <c r="BG463" s="112">
        <f t="shared" si="575"/>
        <v>3657</v>
      </c>
      <c r="BH463" s="112">
        <f t="shared" si="575"/>
        <v>0</v>
      </c>
      <c r="BI463" s="112">
        <f t="shared" si="575"/>
        <v>0</v>
      </c>
      <c r="BJ463" s="112">
        <f t="shared" si="575"/>
        <v>600</v>
      </c>
      <c r="BK463" s="112">
        <f t="shared" si="575"/>
        <v>3657</v>
      </c>
      <c r="BL463" s="112">
        <f t="shared" si="575"/>
        <v>0</v>
      </c>
      <c r="BM463" s="112">
        <f t="shared" si="575"/>
        <v>0</v>
      </c>
      <c r="BN463" s="112">
        <f t="shared" si="575"/>
        <v>600</v>
      </c>
      <c r="BO463" s="112">
        <f t="shared" si="575"/>
        <v>3657</v>
      </c>
      <c r="BP463" s="112">
        <f t="shared" si="575"/>
        <v>0</v>
      </c>
      <c r="BQ463" s="112">
        <f t="shared" si="575"/>
        <v>0</v>
      </c>
      <c r="BR463" s="112">
        <f t="shared" si="575"/>
        <v>600</v>
      </c>
      <c r="BS463" s="112"/>
      <c r="BT463" s="112">
        <f t="shared" si="575"/>
        <v>3657</v>
      </c>
      <c r="BU463" s="112">
        <f t="shared" si="575"/>
        <v>0</v>
      </c>
      <c r="BV463" s="112">
        <f t="shared" si="575"/>
        <v>0</v>
      </c>
      <c r="BW463" s="112">
        <f t="shared" si="575"/>
        <v>600</v>
      </c>
      <c r="BX463" s="112"/>
      <c r="BY463" s="112">
        <f t="shared" si="575"/>
        <v>3657</v>
      </c>
    </row>
    <row r="464" spans="1:77" s="2" customFormat="1" ht="99.75">
      <c r="A464" s="118"/>
      <c r="B464" s="105" t="s">
        <v>256</v>
      </c>
      <c r="C464" s="106" t="s">
        <v>1</v>
      </c>
      <c r="D464" s="106" t="s">
        <v>54</v>
      </c>
      <c r="E464" s="143" t="s">
        <v>113</v>
      </c>
      <c r="F464" s="106" t="s">
        <v>114</v>
      </c>
      <c r="G464" s="108"/>
      <c r="H464" s="108"/>
      <c r="I464" s="108"/>
      <c r="J464" s="112"/>
      <c r="K464" s="112"/>
      <c r="L464" s="112"/>
      <c r="M464" s="112"/>
      <c r="N464" s="108"/>
      <c r="O464" s="103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51"/>
      <c r="AL464" s="151"/>
      <c r="AM464" s="112"/>
      <c r="AN464" s="112"/>
      <c r="AO464" s="112"/>
      <c r="AP464" s="112">
        <f>AR464-AO464</f>
        <v>600</v>
      </c>
      <c r="AQ464" s="112"/>
      <c r="AR464" s="112">
        <v>600</v>
      </c>
      <c r="AS464" s="112"/>
      <c r="AT464" s="112">
        <v>3657</v>
      </c>
      <c r="AU464" s="96"/>
      <c r="AV464" s="96"/>
      <c r="AW464" s="96"/>
      <c r="AX464" s="112">
        <v>600</v>
      </c>
      <c r="AY464" s="112">
        <v>3657</v>
      </c>
      <c r="AZ464" s="97"/>
      <c r="BA464" s="97"/>
      <c r="BB464" s="112">
        <v>600</v>
      </c>
      <c r="BC464" s="112">
        <v>3657</v>
      </c>
      <c r="BD464" s="138"/>
      <c r="BE464" s="139"/>
      <c r="BF464" s="112">
        <f>BD464+BB464</f>
        <v>600</v>
      </c>
      <c r="BG464" s="112">
        <f>BE464+BC464</f>
        <v>3657</v>
      </c>
      <c r="BH464" s="138"/>
      <c r="BI464" s="139"/>
      <c r="BJ464" s="112">
        <f>BH464+BF464</f>
        <v>600</v>
      </c>
      <c r="BK464" s="112">
        <f>BI464+BG464</f>
        <v>3657</v>
      </c>
      <c r="BL464" s="138"/>
      <c r="BM464" s="139"/>
      <c r="BN464" s="112">
        <f>BL464+BJ464</f>
        <v>600</v>
      </c>
      <c r="BO464" s="112">
        <f>BM464+BK464</f>
        <v>3657</v>
      </c>
      <c r="BP464" s="140"/>
      <c r="BQ464" s="140"/>
      <c r="BR464" s="108">
        <f>BN464+BP464</f>
        <v>600</v>
      </c>
      <c r="BS464" s="108"/>
      <c r="BT464" s="108">
        <f>BO464+BQ464</f>
        <v>3657</v>
      </c>
      <c r="BU464" s="140"/>
      <c r="BV464" s="140"/>
      <c r="BW464" s="108">
        <f>BR464+BU464</f>
        <v>600</v>
      </c>
      <c r="BX464" s="108"/>
      <c r="BY464" s="108">
        <f>BT464+BV464</f>
        <v>3657</v>
      </c>
    </row>
    <row r="465" spans="1:77" ht="33.75" hidden="1">
      <c r="A465" s="129"/>
      <c r="B465" s="105" t="s">
        <v>79</v>
      </c>
      <c r="C465" s="175" t="s">
        <v>1</v>
      </c>
      <c r="D465" s="175" t="s">
        <v>54</v>
      </c>
      <c r="E465" s="111" t="s">
        <v>117</v>
      </c>
      <c r="F465" s="106"/>
      <c r="G465" s="167"/>
      <c r="H465" s="167"/>
      <c r="I465" s="167"/>
      <c r="J465" s="167"/>
      <c r="K465" s="167"/>
      <c r="L465" s="167"/>
      <c r="M465" s="167"/>
      <c r="N465" s="167"/>
      <c r="O465" s="109"/>
      <c r="P465" s="109"/>
      <c r="Q465" s="127"/>
      <c r="R465" s="127"/>
      <c r="S465" s="112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13"/>
      <c r="AL465" s="113"/>
      <c r="AM465" s="113"/>
      <c r="AN465" s="113"/>
      <c r="AO465" s="113"/>
      <c r="AP465" s="112">
        <f>AP466</f>
        <v>0</v>
      </c>
      <c r="AQ465" s="112">
        <f aca="true" t="shared" si="576" ref="AQ465:AT467">AQ466</f>
        <v>0</v>
      </c>
      <c r="AR465" s="112">
        <f t="shared" si="576"/>
        <v>0</v>
      </c>
      <c r="AS465" s="112">
        <f t="shared" si="576"/>
        <v>0</v>
      </c>
      <c r="AT465" s="112">
        <f t="shared" si="576"/>
        <v>0</v>
      </c>
      <c r="AU465" s="96"/>
      <c r="AV465" s="96"/>
      <c r="AW465" s="96"/>
      <c r="AX465" s="112">
        <f aca="true" t="shared" si="577" ref="AX465:BC467">AX466</f>
        <v>0</v>
      </c>
      <c r="AY465" s="112">
        <f t="shared" si="577"/>
        <v>0</v>
      </c>
      <c r="AZ465" s="97"/>
      <c r="BA465" s="97"/>
      <c r="BB465" s="112">
        <f t="shared" si="577"/>
        <v>0</v>
      </c>
      <c r="BC465" s="112">
        <f t="shared" si="577"/>
        <v>0</v>
      </c>
      <c r="BD465" s="114"/>
      <c r="BE465" s="115"/>
      <c r="BF465" s="125"/>
      <c r="BG465" s="125"/>
      <c r="BH465" s="114"/>
      <c r="BI465" s="115"/>
      <c r="BJ465" s="125"/>
      <c r="BK465" s="125"/>
      <c r="BL465" s="114"/>
      <c r="BM465" s="115"/>
      <c r="BN465" s="125"/>
      <c r="BO465" s="125"/>
      <c r="BP465" s="116"/>
      <c r="BQ465" s="116"/>
      <c r="BR465" s="116"/>
      <c r="BS465" s="116"/>
      <c r="BT465" s="116"/>
      <c r="BU465" s="116"/>
      <c r="BV465" s="116"/>
      <c r="BW465" s="116"/>
      <c r="BX465" s="116"/>
      <c r="BY465" s="116"/>
    </row>
    <row r="466" spans="1:77" ht="99.75" hidden="1">
      <c r="A466" s="129"/>
      <c r="B466" s="105" t="s">
        <v>275</v>
      </c>
      <c r="C466" s="175" t="s">
        <v>1</v>
      </c>
      <c r="D466" s="175" t="s">
        <v>54</v>
      </c>
      <c r="E466" s="111" t="s">
        <v>276</v>
      </c>
      <c r="F466" s="106"/>
      <c r="G466" s="167"/>
      <c r="H466" s="167"/>
      <c r="I466" s="167"/>
      <c r="J466" s="167"/>
      <c r="K466" s="167"/>
      <c r="L466" s="167"/>
      <c r="M466" s="167"/>
      <c r="N466" s="167"/>
      <c r="O466" s="109"/>
      <c r="P466" s="109"/>
      <c r="Q466" s="127"/>
      <c r="R466" s="127"/>
      <c r="S466" s="112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13"/>
      <c r="AL466" s="113"/>
      <c r="AM466" s="113"/>
      <c r="AN466" s="113"/>
      <c r="AO466" s="113"/>
      <c r="AP466" s="112">
        <f>AP467</f>
        <v>0</v>
      </c>
      <c r="AQ466" s="112">
        <f t="shared" si="576"/>
        <v>0</v>
      </c>
      <c r="AR466" s="112">
        <f t="shared" si="576"/>
        <v>0</v>
      </c>
      <c r="AS466" s="112">
        <f t="shared" si="576"/>
        <v>0</v>
      </c>
      <c r="AT466" s="112">
        <f t="shared" si="576"/>
        <v>0</v>
      </c>
      <c r="AU466" s="96"/>
      <c r="AV466" s="96"/>
      <c r="AW466" s="96"/>
      <c r="AX466" s="112">
        <f t="shared" si="577"/>
        <v>0</v>
      </c>
      <c r="AY466" s="112">
        <f t="shared" si="577"/>
        <v>0</v>
      </c>
      <c r="AZ466" s="97"/>
      <c r="BA466" s="97"/>
      <c r="BB466" s="112">
        <f t="shared" si="577"/>
        <v>0</v>
      </c>
      <c r="BC466" s="112">
        <f t="shared" si="577"/>
        <v>0</v>
      </c>
      <c r="BD466" s="114"/>
      <c r="BE466" s="115"/>
      <c r="BF466" s="125"/>
      <c r="BG466" s="125"/>
      <c r="BH466" s="114"/>
      <c r="BI466" s="115"/>
      <c r="BJ466" s="125"/>
      <c r="BK466" s="125"/>
      <c r="BL466" s="114"/>
      <c r="BM466" s="115"/>
      <c r="BN466" s="125"/>
      <c r="BO466" s="125"/>
      <c r="BP466" s="116"/>
      <c r="BQ466" s="116"/>
      <c r="BR466" s="116"/>
      <c r="BS466" s="116"/>
      <c r="BT466" s="116"/>
      <c r="BU466" s="116"/>
      <c r="BV466" s="116"/>
      <c r="BW466" s="116"/>
      <c r="BX466" s="116"/>
      <c r="BY466" s="116"/>
    </row>
    <row r="467" spans="1:77" ht="66" hidden="1">
      <c r="A467" s="129"/>
      <c r="B467" s="141" t="s">
        <v>290</v>
      </c>
      <c r="C467" s="175" t="s">
        <v>1</v>
      </c>
      <c r="D467" s="175" t="s">
        <v>54</v>
      </c>
      <c r="E467" s="111" t="s">
        <v>277</v>
      </c>
      <c r="F467" s="106"/>
      <c r="G467" s="167"/>
      <c r="H467" s="167"/>
      <c r="I467" s="167"/>
      <c r="J467" s="167"/>
      <c r="K467" s="167"/>
      <c r="L467" s="167"/>
      <c r="M467" s="167"/>
      <c r="N467" s="167"/>
      <c r="O467" s="109"/>
      <c r="P467" s="109"/>
      <c r="Q467" s="127"/>
      <c r="R467" s="127"/>
      <c r="S467" s="112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13"/>
      <c r="AL467" s="113"/>
      <c r="AM467" s="113"/>
      <c r="AN467" s="113"/>
      <c r="AO467" s="113"/>
      <c r="AP467" s="112">
        <f>AP468</f>
        <v>0</v>
      </c>
      <c r="AQ467" s="112">
        <f t="shared" si="576"/>
        <v>0</v>
      </c>
      <c r="AR467" s="112">
        <f t="shared" si="576"/>
        <v>0</v>
      </c>
      <c r="AS467" s="112">
        <f t="shared" si="576"/>
        <v>0</v>
      </c>
      <c r="AT467" s="112">
        <f t="shared" si="576"/>
        <v>0</v>
      </c>
      <c r="AU467" s="96"/>
      <c r="AV467" s="96"/>
      <c r="AW467" s="96"/>
      <c r="AX467" s="112">
        <f t="shared" si="577"/>
        <v>0</v>
      </c>
      <c r="AY467" s="112">
        <f t="shared" si="577"/>
        <v>0</v>
      </c>
      <c r="AZ467" s="97"/>
      <c r="BA467" s="97"/>
      <c r="BB467" s="112">
        <f t="shared" si="577"/>
        <v>0</v>
      </c>
      <c r="BC467" s="112">
        <f t="shared" si="577"/>
        <v>0</v>
      </c>
      <c r="BD467" s="114"/>
      <c r="BE467" s="115"/>
      <c r="BF467" s="125"/>
      <c r="BG467" s="125"/>
      <c r="BH467" s="114"/>
      <c r="BI467" s="115"/>
      <c r="BJ467" s="125"/>
      <c r="BK467" s="125"/>
      <c r="BL467" s="114"/>
      <c r="BM467" s="115"/>
      <c r="BN467" s="125"/>
      <c r="BO467" s="125"/>
      <c r="BP467" s="116"/>
      <c r="BQ467" s="116"/>
      <c r="BR467" s="116"/>
      <c r="BS467" s="116"/>
      <c r="BT467" s="116"/>
      <c r="BU467" s="116"/>
      <c r="BV467" s="116"/>
      <c r="BW467" s="116"/>
      <c r="BX467" s="116"/>
      <c r="BY467" s="116"/>
    </row>
    <row r="468" spans="1:77" ht="99.75" hidden="1">
      <c r="A468" s="129"/>
      <c r="B468" s="105" t="s">
        <v>256</v>
      </c>
      <c r="C468" s="175" t="s">
        <v>1</v>
      </c>
      <c r="D468" s="175" t="s">
        <v>54</v>
      </c>
      <c r="E468" s="111" t="s">
        <v>277</v>
      </c>
      <c r="F468" s="106" t="s">
        <v>114</v>
      </c>
      <c r="G468" s="167"/>
      <c r="H468" s="167"/>
      <c r="I468" s="167"/>
      <c r="J468" s="167"/>
      <c r="K468" s="167"/>
      <c r="L468" s="167"/>
      <c r="M468" s="167"/>
      <c r="N468" s="167"/>
      <c r="O468" s="109"/>
      <c r="P468" s="109"/>
      <c r="Q468" s="127"/>
      <c r="R468" s="127"/>
      <c r="S468" s="112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13"/>
      <c r="AL468" s="113"/>
      <c r="AM468" s="113"/>
      <c r="AN468" s="113"/>
      <c r="AO468" s="113"/>
      <c r="AP468" s="112">
        <f>AR468-AO468</f>
        <v>0</v>
      </c>
      <c r="AQ468" s="112"/>
      <c r="AR468" s="112"/>
      <c r="AS468" s="112"/>
      <c r="AT468" s="112"/>
      <c r="AU468" s="96"/>
      <c r="AV468" s="96"/>
      <c r="AW468" s="96"/>
      <c r="AX468" s="112"/>
      <c r="AY468" s="112"/>
      <c r="AZ468" s="97"/>
      <c r="BA468" s="97"/>
      <c r="BB468" s="112"/>
      <c r="BC468" s="112"/>
      <c r="BD468" s="114"/>
      <c r="BE468" s="115"/>
      <c r="BF468" s="125"/>
      <c r="BG468" s="125"/>
      <c r="BH468" s="114"/>
      <c r="BI468" s="115"/>
      <c r="BJ468" s="125"/>
      <c r="BK468" s="125"/>
      <c r="BL468" s="114"/>
      <c r="BM468" s="115"/>
      <c r="BN468" s="125"/>
      <c r="BO468" s="125"/>
      <c r="BP468" s="116"/>
      <c r="BQ468" s="116"/>
      <c r="BR468" s="116"/>
      <c r="BS468" s="116"/>
      <c r="BT468" s="116"/>
      <c r="BU468" s="116"/>
      <c r="BV468" s="116"/>
      <c r="BW468" s="116"/>
      <c r="BX468" s="116"/>
      <c r="BY468" s="116"/>
    </row>
    <row r="469" spans="1:77" ht="18.75">
      <c r="A469" s="129"/>
      <c r="B469" s="99" t="s">
        <v>354</v>
      </c>
      <c r="C469" s="100" t="s">
        <v>352</v>
      </c>
      <c r="D469" s="100" t="s">
        <v>28</v>
      </c>
      <c r="E469" s="111"/>
      <c r="F469" s="106"/>
      <c r="G469" s="167"/>
      <c r="H469" s="167"/>
      <c r="I469" s="167"/>
      <c r="J469" s="167"/>
      <c r="K469" s="167"/>
      <c r="L469" s="167"/>
      <c r="M469" s="167"/>
      <c r="N469" s="167"/>
      <c r="O469" s="109"/>
      <c r="P469" s="109"/>
      <c r="Q469" s="127"/>
      <c r="R469" s="127"/>
      <c r="S469" s="112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13"/>
      <c r="AL469" s="113"/>
      <c r="AM469" s="113"/>
      <c r="AN469" s="113"/>
      <c r="AO469" s="113"/>
      <c r="AP469" s="117">
        <f>AP470</f>
        <v>0</v>
      </c>
      <c r="AQ469" s="117">
        <f aca="true" t="shared" si="578" ref="AQ469:AT471">AQ470</f>
        <v>0</v>
      </c>
      <c r="AR469" s="117">
        <f t="shared" si="578"/>
        <v>0</v>
      </c>
      <c r="AS469" s="117">
        <f t="shared" si="578"/>
        <v>0</v>
      </c>
      <c r="AT469" s="117">
        <f t="shared" si="578"/>
        <v>12415</v>
      </c>
      <c r="AU469" s="96"/>
      <c r="AV469" s="96"/>
      <c r="AW469" s="96"/>
      <c r="AX469" s="117">
        <f aca="true" t="shared" si="579" ref="AX469:BN471">AX470</f>
        <v>0</v>
      </c>
      <c r="AY469" s="117">
        <f t="shared" si="579"/>
        <v>12415</v>
      </c>
      <c r="AZ469" s="117">
        <f t="shared" si="579"/>
        <v>3007</v>
      </c>
      <c r="BA469" s="117">
        <f t="shared" si="579"/>
        <v>-7347</v>
      </c>
      <c r="BB469" s="117">
        <f t="shared" si="579"/>
        <v>3007</v>
      </c>
      <c r="BC469" s="117">
        <f t="shared" si="579"/>
        <v>5068</v>
      </c>
      <c r="BD469" s="117">
        <f t="shared" si="579"/>
        <v>0</v>
      </c>
      <c r="BE469" s="117">
        <f t="shared" si="579"/>
        <v>0</v>
      </c>
      <c r="BF469" s="117">
        <f t="shared" si="579"/>
        <v>3007</v>
      </c>
      <c r="BG469" s="117">
        <f t="shared" si="579"/>
        <v>5068</v>
      </c>
      <c r="BH469" s="117">
        <f t="shared" si="579"/>
        <v>0</v>
      </c>
      <c r="BI469" s="117">
        <f t="shared" si="579"/>
        <v>0</v>
      </c>
      <c r="BJ469" s="117">
        <f t="shared" si="579"/>
        <v>3007</v>
      </c>
      <c r="BK469" s="117">
        <f t="shared" si="579"/>
        <v>5068</v>
      </c>
      <c r="BL469" s="117">
        <f t="shared" si="579"/>
        <v>0</v>
      </c>
      <c r="BM469" s="117">
        <f t="shared" si="579"/>
        <v>0</v>
      </c>
      <c r="BN469" s="117">
        <f t="shared" si="579"/>
        <v>3007</v>
      </c>
      <c r="BO469" s="117">
        <f aca="true" t="shared" si="580" ref="BN469:BY471">BO470</f>
        <v>5068</v>
      </c>
      <c r="BP469" s="117">
        <f t="shared" si="580"/>
        <v>0</v>
      </c>
      <c r="BQ469" s="117">
        <f t="shared" si="580"/>
        <v>0</v>
      </c>
      <c r="BR469" s="117">
        <f t="shared" si="580"/>
        <v>3007</v>
      </c>
      <c r="BS469" s="117"/>
      <c r="BT469" s="117">
        <f t="shared" si="580"/>
        <v>5068</v>
      </c>
      <c r="BU469" s="117">
        <f t="shared" si="580"/>
        <v>0</v>
      </c>
      <c r="BV469" s="117">
        <f t="shared" si="580"/>
        <v>0</v>
      </c>
      <c r="BW469" s="117">
        <f t="shared" si="580"/>
        <v>3007</v>
      </c>
      <c r="BX469" s="117"/>
      <c r="BY469" s="117">
        <f t="shared" si="580"/>
        <v>5068</v>
      </c>
    </row>
    <row r="470" spans="1:77" ht="33.75">
      <c r="A470" s="129"/>
      <c r="B470" s="105" t="s">
        <v>79</v>
      </c>
      <c r="C470" s="175" t="s">
        <v>47</v>
      </c>
      <c r="D470" s="175" t="s">
        <v>28</v>
      </c>
      <c r="E470" s="111" t="s">
        <v>117</v>
      </c>
      <c r="F470" s="106"/>
      <c r="G470" s="167"/>
      <c r="H470" s="167"/>
      <c r="I470" s="167"/>
      <c r="J470" s="167"/>
      <c r="K470" s="167"/>
      <c r="L470" s="167"/>
      <c r="M470" s="167"/>
      <c r="N470" s="167"/>
      <c r="O470" s="109"/>
      <c r="P470" s="109"/>
      <c r="Q470" s="127"/>
      <c r="R470" s="127"/>
      <c r="S470" s="112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13"/>
      <c r="AL470" s="113"/>
      <c r="AM470" s="113"/>
      <c r="AN470" s="113"/>
      <c r="AO470" s="113"/>
      <c r="AP470" s="112">
        <f>AP471</f>
        <v>0</v>
      </c>
      <c r="AQ470" s="112">
        <f t="shared" si="578"/>
        <v>0</v>
      </c>
      <c r="AR470" s="112">
        <f t="shared" si="578"/>
        <v>0</v>
      </c>
      <c r="AS470" s="112">
        <f t="shared" si="578"/>
        <v>0</v>
      </c>
      <c r="AT470" s="112">
        <f t="shared" si="578"/>
        <v>12415</v>
      </c>
      <c r="AU470" s="96"/>
      <c r="AV470" s="96"/>
      <c r="AW470" s="96"/>
      <c r="AX470" s="112">
        <f t="shared" si="579"/>
        <v>0</v>
      </c>
      <c r="AY470" s="112">
        <f t="shared" si="579"/>
        <v>12415</v>
      </c>
      <c r="AZ470" s="112">
        <f t="shared" si="579"/>
        <v>3007</v>
      </c>
      <c r="BA470" s="112">
        <f t="shared" si="579"/>
        <v>-7347</v>
      </c>
      <c r="BB470" s="112">
        <f t="shared" si="579"/>
        <v>3007</v>
      </c>
      <c r="BC470" s="112">
        <f t="shared" si="579"/>
        <v>5068</v>
      </c>
      <c r="BD470" s="112">
        <f t="shared" si="579"/>
        <v>0</v>
      </c>
      <c r="BE470" s="112">
        <f t="shared" si="579"/>
        <v>0</v>
      </c>
      <c r="BF470" s="112">
        <f t="shared" si="579"/>
        <v>3007</v>
      </c>
      <c r="BG470" s="112">
        <f t="shared" si="579"/>
        <v>5068</v>
      </c>
      <c r="BH470" s="112">
        <f t="shared" si="579"/>
        <v>0</v>
      </c>
      <c r="BI470" s="112">
        <f t="shared" si="579"/>
        <v>0</v>
      </c>
      <c r="BJ470" s="112">
        <f t="shared" si="579"/>
        <v>3007</v>
      </c>
      <c r="BK470" s="112">
        <f t="shared" si="579"/>
        <v>5068</v>
      </c>
      <c r="BL470" s="112">
        <f t="shared" si="579"/>
        <v>0</v>
      </c>
      <c r="BM470" s="112">
        <f t="shared" si="579"/>
        <v>0</v>
      </c>
      <c r="BN470" s="112">
        <f t="shared" si="580"/>
        <v>3007</v>
      </c>
      <c r="BO470" s="112">
        <f t="shared" si="580"/>
        <v>5068</v>
      </c>
      <c r="BP470" s="112">
        <f t="shared" si="580"/>
        <v>0</v>
      </c>
      <c r="BQ470" s="112">
        <f t="shared" si="580"/>
        <v>0</v>
      </c>
      <c r="BR470" s="112">
        <f t="shared" si="580"/>
        <v>3007</v>
      </c>
      <c r="BS470" s="112"/>
      <c r="BT470" s="112">
        <f t="shared" si="580"/>
        <v>5068</v>
      </c>
      <c r="BU470" s="112">
        <f t="shared" si="580"/>
        <v>0</v>
      </c>
      <c r="BV470" s="112">
        <f t="shared" si="580"/>
        <v>0</v>
      </c>
      <c r="BW470" s="112">
        <f t="shared" si="580"/>
        <v>3007</v>
      </c>
      <c r="BX470" s="112"/>
      <c r="BY470" s="112">
        <f t="shared" si="580"/>
        <v>5068</v>
      </c>
    </row>
    <row r="471" spans="1:77" ht="66.75">
      <c r="A471" s="129"/>
      <c r="B471" s="105" t="s">
        <v>373</v>
      </c>
      <c r="C471" s="175" t="s">
        <v>47</v>
      </c>
      <c r="D471" s="175" t="s">
        <v>28</v>
      </c>
      <c r="E471" s="111" t="s">
        <v>343</v>
      </c>
      <c r="F471" s="106"/>
      <c r="G471" s="167"/>
      <c r="H471" s="167"/>
      <c r="I471" s="167"/>
      <c r="J471" s="167"/>
      <c r="K471" s="167"/>
      <c r="L471" s="167"/>
      <c r="M471" s="167"/>
      <c r="N471" s="167"/>
      <c r="O471" s="109"/>
      <c r="P471" s="109"/>
      <c r="Q471" s="127"/>
      <c r="R471" s="127"/>
      <c r="S471" s="112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13"/>
      <c r="AL471" s="113"/>
      <c r="AM471" s="113"/>
      <c r="AN471" s="113"/>
      <c r="AO471" s="113"/>
      <c r="AP471" s="112">
        <f>AP472</f>
        <v>0</v>
      </c>
      <c r="AQ471" s="112">
        <f t="shared" si="578"/>
        <v>0</v>
      </c>
      <c r="AR471" s="112">
        <f t="shared" si="578"/>
        <v>0</v>
      </c>
      <c r="AS471" s="112">
        <f t="shared" si="578"/>
        <v>0</v>
      </c>
      <c r="AT471" s="112">
        <f t="shared" si="578"/>
        <v>12415</v>
      </c>
      <c r="AU471" s="96"/>
      <c r="AV471" s="96"/>
      <c r="AW471" s="96"/>
      <c r="AX471" s="112">
        <f t="shared" si="579"/>
        <v>0</v>
      </c>
      <c r="AY471" s="112">
        <f t="shared" si="579"/>
        <v>12415</v>
      </c>
      <c r="AZ471" s="112">
        <f t="shared" si="579"/>
        <v>3007</v>
      </c>
      <c r="BA471" s="112">
        <f t="shared" si="579"/>
        <v>-7347</v>
      </c>
      <c r="BB471" s="112">
        <f t="shared" si="579"/>
        <v>3007</v>
      </c>
      <c r="BC471" s="112">
        <f t="shared" si="579"/>
        <v>5068</v>
      </c>
      <c r="BD471" s="112">
        <f t="shared" si="579"/>
        <v>0</v>
      </c>
      <c r="BE471" s="112">
        <f t="shared" si="579"/>
        <v>0</v>
      </c>
      <c r="BF471" s="112">
        <f t="shared" si="579"/>
        <v>3007</v>
      </c>
      <c r="BG471" s="112">
        <f t="shared" si="579"/>
        <v>5068</v>
      </c>
      <c r="BH471" s="112">
        <f t="shared" si="579"/>
        <v>0</v>
      </c>
      <c r="BI471" s="112">
        <f t="shared" si="579"/>
        <v>0</v>
      </c>
      <c r="BJ471" s="112">
        <f t="shared" si="579"/>
        <v>3007</v>
      </c>
      <c r="BK471" s="112">
        <f t="shared" si="579"/>
        <v>5068</v>
      </c>
      <c r="BL471" s="112">
        <f t="shared" si="579"/>
        <v>0</v>
      </c>
      <c r="BM471" s="112">
        <f t="shared" si="579"/>
        <v>0</v>
      </c>
      <c r="BN471" s="112">
        <f t="shared" si="580"/>
        <v>3007</v>
      </c>
      <c r="BO471" s="112">
        <f t="shared" si="580"/>
        <v>5068</v>
      </c>
      <c r="BP471" s="112">
        <f t="shared" si="580"/>
        <v>0</v>
      </c>
      <c r="BQ471" s="112">
        <f t="shared" si="580"/>
        <v>0</v>
      </c>
      <c r="BR471" s="112">
        <f t="shared" si="580"/>
        <v>3007</v>
      </c>
      <c r="BS471" s="112"/>
      <c r="BT471" s="112">
        <f t="shared" si="580"/>
        <v>5068</v>
      </c>
      <c r="BU471" s="112">
        <f t="shared" si="580"/>
        <v>0</v>
      </c>
      <c r="BV471" s="112">
        <f t="shared" si="580"/>
        <v>0</v>
      </c>
      <c r="BW471" s="112">
        <f t="shared" si="580"/>
        <v>3007</v>
      </c>
      <c r="BX471" s="112"/>
      <c r="BY471" s="112">
        <f t="shared" si="580"/>
        <v>5068</v>
      </c>
    </row>
    <row r="472" spans="1:77" ht="99.75">
      <c r="A472" s="129"/>
      <c r="B472" s="105" t="s">
        <v>256</v>
      </c>
      <c r="C472" s="175" t="s">
        <v>47</v>
      </c>
      <c r="D472" s="175" t="s">
        <v>28</v>
      </c>
      <c r="E472" s="111" t="s">
        <v>343</v>
      </c>
      <c r="F472" s="106" t="s">
        <v>114</v>
      </c>
      <c r="G472" s="167"/>
      <c r="H472" s="167"/>
      <c r="I472" s="167"/>
      <c r="J472" s="167"/>
      <c r="K472" s="167"/>
      <c r="L472" s="167"/>
      <c r="M472" s="167"/>
      <c r="N472" s="167"/>
      <c r="O472" s="109"/>
      <c r="P472" s="109"/>
      <c r="Q472" s="127"/>
      <c r="R472" s="127"/>
      <c r="S472" s="112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13"/>
      <c r="AL472" s="113"/>
      <c r="AM472" s="113"/>
      <c r="AN472" s="113"/>
      <c r="AO472" s="113"/>
      <c r="AP472" s="112">
        <f>AR472-AO472</f>
        <v>0</v>
      </c>
      <c r="AQ472" s="112"/>
      <c r="AR472" s="112"/>
      <c r="AS472" s="112"/>
      <c r="AT472" s="112">
        <v>12415</v>
      </c>
      <c r="AU472" s="96"/>
      <c r="AV472" s="96"/>
      <c r="AW472" s="96"/>
      <c r="AX472" s="112"/>
      <c r="AY472" s="112">
        <v>12415</v>
      </c>
      <c r="AZ472" s="97">
        <v>3007</v>
      </c>
      <c r="BA472" s="97">
        <v>-7347</v>
      </c>
      <c r="BB472" s="112">
        <f>AX472+AZ472</f>
        <v>3007</v>
      </c>
      <c r="BC472" s="112">
        <f>BA472+AY472</f>
        <v>5068</v>
      </c>
      <c r="BD472" s="114"/>
      <c r="BE472" s="115"/>
      <c r="BF472" s="112">
        <f>BD472+BB472</f>
        <v>3007</v>
      </c>
      <c r="BG472" s="112">
        <f>BE472+BC472</f>
        <v>5068</v>
      </c>
      <c r="BH472" s="114"/>
      <c r="BI472" s="115"/>
      <c r="BJ472" s="112">
        <f>BH472+BF472</f>
        <v>3007</v>
      </c>
      <c r="BK472" s="112">
        <f>BI472+BG472</f>
        <v>5068</v>
      </c>
      <c r="BL472" s="114"/>
      <c r="BM472" s="115"/>
      <c r="BN472" s="112">
        <f>BL472+BJ472</f>
        <v>3007</v>
      </c>
      <c r="BO472" s="112">
        <f>BM472+BK472</f>
        <v>5068</v>
      </c>
      <c r="BP472" s="116"/>
      <c r="BQ472" s="116"/>
      <c r="BR472" s="108">
        <f>BN472+BP472</f>
        <v>3007</v>
      </c>
      <c r="BS472" s="108"/>
      <c r="BT472" s="108">
        <f>BO472+BQ472</f>
        <v>5068</v>
      </c>
      <c r="BU472" s="116"/>
      <c r="BV472" s="116"/>
      <c r="BW472" s="108">
        <f>BR472+BU472</f>
        <v>3007</v>
      </c>
      <c r="BX472" s="108"/>
      <c r="BY472" s="108">
        <f>BT472+BV472</f>
        <v>5068</v>
      </c>
    </row>
    <row r="473" spans="1:77" ht="16.5">
      <c r="A473" s="129"/>
      <c r="B473" s="164"/>
      <c r="C473" s="165"/>
      <c r="D473" s="165"/>
      <c r="E473" s="166"/>
      <c r="F473" s="165"/>
      <c r="G473" s="167"/>
      <c r="H473" s="167"/>
      <c r="I473" s="167"/>
      <c r="J473" s="167"/>
      <c r="K473" s="167"/>
      <c r="L473" s="167"/>
      <c r="M473" s="167"/>
      <c r="N473" s="167"/>
      <c r="O473" s="109"/>
      <c r="P473" s="109"/>
      <c r="Q473" s="127"/>
      <c r="R473" s="127"/>
      <c r="S473" s="112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13"/>
      <c r="AL473" s="113"/>
      <c r="AM473" s="113"/>
      <c r="AN473" s="113"/>
      <c r="AO473" s="113"/>
      <c r="AP473" s="128"/>
      <c r="AQ473" s="128"/>
      <c r="AR473" s="128"/>
      <c r="AS473" s="128"/>
      <c r="AT473" s="128"/>
      <c r="AU473" s="96"/>
      <c r="AV473" s="96"/>
      <c r="AW473" s="96"/>
      <c r="AX473" s="128"/>
      <c r="AY473" s="128"/>
      <c r="AZ473" s="97"/>
      <c r="BA473" s="97"/>
      <c r="BB473" s="128"/>
      <c r="BC473" s="128"/>
      <c r="BD473" s="114"/>
      <c r="BE473" s="115"/>
      <c r="BF473" s="125"/>
      <c r="BG473" s="125"/>
      <c r="BH473" s="114"/>
      <c r="BI473" s="115"/>
      <c r="BJ473" s="125"/>
      <c r="BK473" s="125"/>
      <c r="BL473" s="114"/>
      <c r="BM473" s="115"/>
      <c r="BN473" s="125"/>
      <c r="BO473" s="125"/>
      <c r="BP473" s="116"/>
      <c r="BQ473" s="116"/>
      <c r="BR473" s="116"/>
      <c r="BS473" s="116"/>
      <c r="BT473" s="116"/>
      <c r="BU473" s="116"/>
      <c r="BV473" s="116"/>
      <c r="BW473" s="116"/>
      <c r="BX473" s="116"/>
      <c r="BY473" s="116"/>
    </row>
    <row r="474" spans="1:77" s="5" customFormat="1" ht="92.25" customHeight="1">
      <c r="A474" s="89">
        <v>915</v>
      </c>
      <c r="B474" s="90" t="s">
        <v>384</v>
      </c>
      <c r="C474" s="93"/>
      <c r="D474" s="93"/>
      <c r="E474" s="92"/>
      <c r="F474" s="93"/>
      <c r="G474" s="150">
        <f aca="true" t="shared" si="581" ref="G474:L474">G475+G482+G494+G487</f>
        <v>35870</v>
      </c>
      <c r="H474" s="150">
        <f t="shared" si="581"/>
        <v>35870</v>
      </c>
      <c r="I474" s="150">
        <f t="shared" si="581"/>
        <v>0</v>
      </c>
      <c r="J474" s="150">
        <f t="shared" si="581"/>
        <v>1035</v>
      </c>
      <c r="K474" s="150">
        <f t="shared" si="581"/>
        <v>36905</v>
      </c>
      <c r="L474" s="150">
        <f t="shared" si="581"/>
        <v>0</v>
      </c>
      <c r="M474" s="150"/>
      <c r="N474" s="150">
        <f aca="true" t="shared" si="582" ref="N474:AE474">N475+N482+N494+N487</f>
        <v>37855</v>
      </c>
      <c r="O474" s="150">
        <f t="shared" si="582"/>
        <v>0</v>
      </c>
      <c r="P474" s="150">
        <f t="shared" si="582"/>
        <v>0</v>
      </c>
      <c r="Q474" s="150">
        <f t="shared" si="582"/>
        <v>37855</v>
      </c>
      <c r="R474" s="150">
        <f t="shared" si="582"/>
        <v>0</v>
      </c>
      <c r="S474" s="150">
        <f t="shared" si="582"/>
        <v>-18735</v>
      </c>
      <c r="T474" s="150">
        <f t="shared" si="582"/>
        <v>19120</v>
      </c>
      <c r="U474" s="150">
        <f t="shared" si="582"/>
        <v>0</v>
      </c>
      <c r="V474" s="150">
        <f t="shared" si="582"/>
        <v>19120</v>
      </c>
      <c r="W474" s="150">
        <f t="shared" si="582"/>
        <v>0</v>
      </c>
      <c r="X474" s="150">
        <f t="shared" si="582"/>
        <v>0</v>
      </c>
      <c r="Y474" s="150">
        <f t="shared" si="582"/>
        <v>19120</v>
      </c>
      <c r="Z474" s="150">
        <f t="shared" si="582"/>
        <v>19120</v>
      </c>
      <c r="AA474" s="150">
        <f t="shared" si="582"/>
        <v>0</v>
      </c>
      <c r="AB474" s="150">
        <f t="shared" si="582"/>
        <v>0</v>
      </c>
      <c r="AC474" s="150">
        <f t="shared" si="582"/>
        <v>19120</v>
      </c>
      <c r="AD474" s="150">
        <f t="shared" si="582"/>
        <v>19120</v>
      </c>
      <c r="AE474" s="150">
        <f t="shared" si="582"/>
        <v>0</v>
      </c>
      <c r="AF474" s="150"/>
      <c r="AG474" s="150">
        <f>AG475+AG482+AG494+AG487</f>
        <v>0</v>
      </c>
      <c r="AH474" s="150">
        <f>AH475+AH482+AH494+AH487</f>
        <v>19120</v>
      </c>
      <c r="AI474" s="150"/>
      <c r="AJ474" s="150">
        <f aca="true" t="shared" si="583" ref="AJ474:AT474">AJ475+AJ482+AJ494+AJ487</f>
        <v>19120</v>
      </c>
      <c r="AK474" s="150">
        <f t="shared" si="583"/>
        <v>0</v>
      </c>
      <c r="AL474" s="150">
        <f t="shared" si="583"/>
        <v>0</v>
      </c>
      <c r="AM474" s="150">
        <f t="shared" si="583"/>
        <v>19120</v>
      </c>
      <c r="AN474" s="150">
        <f t="shared" si="583"/>
        <v>0</v>
      </c>
      <c r="AO474" s="150">
        <f t="shared" si="583"/>
        <v>19120</v>
      </c>
      <c r="AP474" s="150">
        <f t="shared" si="583"/>
        <v>-2331</v>
      </c>
      <c r="AQ474" s="150">
        <f t="shared" si="583"/>
        <v>0</v>
      </c>
      <c r="AR474" s="150">
        <f t="shared" si="583"/>
        <v>16789</v>
      </c>
      <c r="AS474" s="150">
        <f t="shared" si="583"/>
        <v>0</v>
      </c>
      <c r="AT474" s="150">
        <f t="shared" si="583"/>
        <v>16789</v>
      </c>
      <c r="AU474" s="96"/>
      <c r="AV474" s="96"/>
      <c r="AW474" s="96"/>
      <c r="AX474" s="150">
        <f>AX475+AX482+AX494+AX487</f>
        <v>16789</v>
      </c>
      <c r="AY474" s="150">
        <f>AY475+AY482+AY494+AY487</f>
        <v>16789</v>
      </c>
      <c r="AZ474" s="97"/>
      <c r="BA474" s="97"/>
      <c r="BB474" s="150">
        <f aca="true" t="shared" si="584" ref="BB474:BG474">BB475+BB482+BB494+BB487</f>
        <v>16789</v>
      </c>
      <c r="BC474" s="150">
        <f t="shared" si="584"/>
        <v>16789</v>
      </c>
      <c r="BD474" s="150">
        <f t="shared" si="584"/>
        <v>0</v>
      </c>
      <c r="BE474" s="150">
        <f t="shared" si="584"/>
        <v>0</v>
      </c>
      <c r="BF474" s="150">
        <f t="shared" si="584"/>
        <v>16789</v>
      </c>
      <c r="BG474" s="150">
        <f t="shared" si="584"/>
        <v>16789</v>
      </c>
      <c r="BH474" s="150">
        <f aca="true" t="shared" si="585" ref="BH474:BO474">BH475+BH482+BH494+BH487</f>
        <v>0</v>
      </c>
      <c r="BI474" s="150">
        <f t="shared" si="585"/>
        <v>0</v>
      </c>
      <c r="BJ474" s="150">
        <f t="shared" si="585"/>
        <v>16789</v>
      </c>
      <c r="BK474" s="150">
        <f t="shared" si="585"/>
        <v>16789</v>
      </c>
      <c r="BL474" s="150">
        <f t="shared" si="585"/>
        <v>0</v>
      </c>
      <c r="BM474" s="150">
        <f t="shared" si="585"/>
        <v>0</v>
      </c>
      <c r="BN474" s="150">
        <f t="shared" si="585"/>
        <v>16789</v>
      </c>
      <c r="BO474" s="150">
        <f t="shared" si="585"/>
        <v>16789</v>
      </c>
      <c r="BP474" s="150">
        <f>BP475+BP482+BP494+BP487</f>
        <v>0</v>
      </c>
      <c r="BQ474" s="150">
        <f>BQ475+BQ482+BQ494+BQ487</f>
        <v>0</v>
      </c>
      <c r="BR474" s="150">
        <f>BR475+BR482+BR494+BR487</f>
        <v>16789</v>
      </c>
      <c r="BS474" s="150"/>
      <c r="BT474" s="150">
        <f>BT475+BT482+BT494+BT487</f>
        <v>16789</v>
      </c>
      <c r="BU474" s="150">
        <f>BU475+BU482+BU494+BU487</f>
        <v>0</v>
      </c>
      <c r="BV474" s="150">
        <f>BV475+BV482+BV494+BV487</f>
        <v>0</v>
      </c>
      <c r="BW474" s="150">
        <f>BW475+BW482+BW494+BW487</f>
        <v>16789</v>
      </c>
      <c r="BX474" s="150"/>
      <c r="BY474" s="150">
        <f>BY475+BY482+BY494+BY487</f>
        <v>16789</v>
      </c>
    </row>
    <row r="475" spans="1:77" s="2" customFormat="1" ht="37.5" hidden="1">
      <c r="A475" s="118"/>
      <c r="B475" s="99" t="s">
        <v>392</v>
      </c>
      <c r="C475" s="100" t="s">
        <v>40</v>
      </c>
      <c r="D475" s="100" t="s">
        <v>40</v>
      </c>
      <c r="E475" s="101"/>
      <c r="F475" s="100"/>
      <c r="G475" s="102">
        <f aca="true" t="shared" si="586" ref="G475:W476">G476</f>
        <v>5647</v>
      </c>
      <c r="H475" s="102">
        <f t="shared" si="586"/>
        <v>5647</v>
      </c>
      <c r="I475" s="102">
        <f t="shared" si="586"/>
        <v>0</v>
      </c>
      <c r="J475" s="102">
        <f t="shared" si="586"/>
        <v>0</v>
      </c>
      <c r="K475" s="102">
        <f t="shared" si="586"/>
        <v>5647</v>
      </c>
      <c r="L475" s="102">
        <f t="shared" si="586"/>
        <v>0</v>
      </c>
      <c r="M475" s="102"/>
      <c r="N475" s="102">
        <f t="shared" si="586"/>
        <v>6051</v>
      </c>
      <c r="O475" s="102">
        <f t="shared" si="586"/>
        <v>0</v>
      </c>
      <c r="P475" s="102">
        <f t="shared" si="586"/>
        <v>0</v>
      </c>
      <c r="Q475" s="102">
        <f t="shared" si="586"/>
        <v>6051</v>
      </c>
      <c r="R475" s="102">
        <f t="shared" si="586"/>
        <v>0</v>
      </c>
      <c r="S475" s="102">
        <f t="shared" si="586"/>
        <v>-1971</v>
      </c>
      <c r="T475" s="102">
        <f t="shared" si="586"/>
        <v>4080</v>
      </c>
      <c r="U475" s="102">
        <f t="shared" si="586"/>
        <v>0</v>
      </c>
      <c r="V475" s="102">
        <f t="shared" si="586"/>
        <v>4080</v>
      </c>
      <c r="W475" s="102">
        <f t="shared" si="586"/>
        <v>0</v>
      </c>
      <c r="X475" s="102">
        <f aca="true" t="shared" si="587" ref="X475:AT475">X476</f>
        <v>0</v>
      </c>
      <c r="Y475" s="102">
        <f t="shared" si="587"/>
        <v>4080</v>
      </c>
      <c r="Z475" s="102">
        <f t="shared" si="587"/>
        <v>4080</v>
      </c>
      <c r="AA475" s="102">
        <f t="shared" si="587"/>
        <v>0</v>
      </c>
      <c r="AB475" s="102">
        <f t="shared" si="587"/>
        <v>0</v>
      </c>
      <c r="AC475" s="102">
        <f t="shared" si="587"/>
        <v>4080</v>
      </c>
      <c r="AD475" s="102">
        <f t="shared" si="587"/>
        <v>4080</v>
      </c>
      <c r="AE475" s="102">
        <f t="shared" si="587"/>
        <v>0</v>
      </c>
      <c r="AF475" s="102"/>
      <c r="AG475" s="102">
        <f t="shared" si="587"/>
        <v>0</v>
      </c>
      <c r="AH475" s="102">
        <f t="shared" si="587"/>
        <v>4080</v>
      </c>
      <c r="AI475" s="102"/>
      <c r="AJ475" s="102">
        <f t="shared" si="587"/>
        <v>4080</v>
      </c>
      <c r="AK475" s="102">
        <f t="shared" si="587"/>
        <v>0</v>
      </c>
      <c r="AL475" s="102">
        <f t="shared" si="587"/>
        <v>0</v>
      </c>
      <c r="AM475" s="102">
        <f t="shared" si="587"/>
        <v>4080</v>
      </c>
      <c r="AN475" s="102">
        <f t="shared" si="587"/>
        <v>0</v>
      </c>
      <c r="AO475" s="102">
        <f t="shared" si="587"/>
        <v>4080</v>
      </c>
      <c r="AP475" s="102">
        <f t="shared" si="587"/>
        <v>-4080</v>
      </c>
      <c r="AQ475" s="102">
        <f t="shared" si="587"/>
        <v>0</v>
      </c>
      <c r="AR475" s="102">
        <f t="shared" si="587"/>
        <v>0</v>
      </c>
      <c r="AS475" s="102">
        <f t="shared" si="587"/>
        <v>0</v>
      </c>
      <c r="AT475" s="102">
        <f t="shared" si="587"/>
        <v>0</v>
      </c>
      <c r="AU475" s="96"/>
      <c r="AV475" s="96"/>
      <c r="AW475" s="96"/>
      <c r="AX475" s="102">
        <f>AX476</f>
        <v>0</v>
      </c>
      <c r="AY475" s="102">
        <f>AY476</f>
        <v>0</v>
      </c>
      <c r="AZ475" s="97"/>
      <c r="BA475" s="97"/>
      <c r="BB475" s="102">
        <f aca="true" t="shared" si="588" ref="BB475:BY475">BB476</f>
        <v>0</v>
      </c>
      <c r="BC475" s="102">
        <f t="shared" si="588"/>
        <v>0</v>
      </c>
      <c r="BD475" s="102">
        <f t="shared" si="588"/>
        <v>0</v>
      </c>
      <c r="BE475" s="102">
        <f t="shared" si="588"/>
        <v>0</v>
      </c>
      <c r="BF475" s="102">
        <f t="shared" si="588"/>
        <v>0</v>
      </c>
      <c r="BG475" s="102">
        <f t="shared" si="588"/>
        <v>0</v>
      </c>
      <c r="BH475" s="102">
        <f t="shared" si="588"/>
        <v>0</v>
      </c>
      <c r="BI475" s="102">
        <f t="shared" si="588"/>
        <v>0</v>
      </c>
      <c r="BJ475" s="102">
        <f t="shared" si="588"/>
        <v>0</v>
      </c>
      <c r="BK475" s="102">
        <f t="shared" si="588"/>
        <v>0</v>
      </c>
      <c r="BL475" s="102">
        <f t="shared" si="588"/>
        <v>0</v>
      </c>
      <c r="BM475" s="102">
        <f t="shared" si="588"/>
        <v>0</v>
      </c>
      <c r="BN475" s="102">
        <f t="shared" si="588"/>
        <v>0</v>
      </c>
      <c r="BO475" s="102">
        <f t="shared" si="588"/>
        <v>0</v>
      </c>
      <c r="BP475" s="102">
        <f t="shared" si="588"/>
        <v>0</v>
      </c>
      <c r="BQ475" s="102">
        <f t="shared" si="588"/>
        <v>0</v>
      </c>
      <c r="BR475" s="102">
        <f t="shared" si="588"/>
        <v>0</v>
      </c>
      <c r="BS475" s="102"/>
      <c r="BT475" s="102">
        <f t="shared" si="588"/>
        <v>0</v>
      </c>
      <c r="BU475" s="102">
        <f t="shared" si="588"/>
        <v>0</v>
      </c>
      <c r="BV475" s="102">
        <f t="shared" si="588"/>
        <v>0</v>
      </c>
      <c r="BW475" s="102">
        <f t="shared" si="588"/>
        <v>0</v>
      </c>
      <c r="BX475" s="102"/>
      <c r="BY475" s="102">
        <f t="shared" si="588"/>
        <v>0</v>
      </c>
    </row>
    <row r="476" spans="1:77" ht="33" hidden="1">
      <c r="A476" s="104"/>
      <c r="B476" s="105" t="s">
        <v>79</v>
      </c>
      <c r="C476" s="106" t="s">
        <v>40</v>
      </c>
      <c r="D476" s="106" t="s">
        <v>40</v>
      </c>
      <c r="E476" s="111" t="s">
        <v>117</v>
      </c>
      <c r="F476" s="106"/>
      <c r="G476" s="108">
        <f t="shared" si="586"/>
        <v>5647</v>
      </c>
      <c r="H476" s="108">
        <f t="shared" si="586"/>
        <v>5647</v>
      </c>
      <c r="I476" s="108">
        <f t="shared" si="586"/>
        <v>0</v>
      </c>
      <c r="J476" s="108">
        <f t="shared" si="586"/>
        <v>0</v>
      </c>
      <c r="K476" s="108">
        <f t="shared" si="586"/>
        <v>5647</v>
      </c>
      <c r="L476" s="108">
        <f t="shared" si="586"/>
        <v>0</v>
      </c>
      <c r="M476" s="108"/>
      <c r="N476" s="108">
        <f t="shared" si="586"/>
        <v>6051</v>
      </c>
      <c r="O476" s="108">
        <f t="shared" si="586"/>
        <v>0</v>
      </c>
      <c r="P476" s="108">
        <f t="shared" si="586"/>
        <v>0</v>
      </c>
      <c r="Q476" s="108">
        <f t="shared" si="586"/>
        <v>6051</v>
      </c>
      <c r="R476" s="108">
        <f t="shared" si="586"/>
        <v>0</v>
      </c>
      <c r="S476" s="108">
        <f aca="true" t="shared" si="589" ref="S476:Z476">S477+S478</f>
        <v>-1971</v>
      </c>
      <c r="T476" s="108">
        <f t="shared" si="589"/>
        <v>4080</v>
      </c>
      <c r="U476" s="108">
        <f t="shared" si="589"/>
        <v>0</v>
      </c>
      <c r="V476" s="108">
        <f t="shared" si="589"/>
        <v>4080</v>
      </c>
      <c r="W476" s="108">
        <f t="shared" si="589"/>
        <v>0</v>
      </c>
      <c r="X476" s="108">
        <f t="shared" si="589"/>
        <v>0</v>
      </c>
      <c r="Y476" s="108">
        <f t="shared" si="589"/>
        <v>4080</v>
      </c>
      <c r="Z476" s="108">
        <f t="shared" si="589"/>
        <v>4080</v>
      </c>
      <c r="AA476" s="108">
        <f aca="true" t="shared" si="590" ref="AA476:AJ476">AA477+AA478</f>
        <v>0</v>
      </c>
      <c r="AB476" s="108">
        <f t="shared" si="590"/>
        <v>0</v>
      </c>
      <c r="AC476" s="108">
        <f t="shared" si="590"/>
        <v>4080</v>
      </c>
      <c r="AD476" s="108">
        <f t="shared" si="590"/>
        <v>4080</v>
      </c>
      <c r="AE476" s="108">
        <f t="shared" si="590"/>
        <v>0</v>
      </c>
      <c r="AF476" s="108"/>
      <c r="AG476" s="108">
        <f t="shared" si="590"/>
        <v>0</v>
      </c>
      <c r="AH476" s="108">
        <f t="shared" si="590"/>
        <v>4080</v>
      </c>
      <c r="AI476" s="108"/>
      <c r="AJ476" s="108">
        <f t="shared" si="590"/>
        <v>4080</v>
      </c>
      <c r="AK476" s="108">
        <f aca="true" t="shared" si="591" ref="AK476:AT476">AK477+AK478</f>
        <v>0</v>
      </c>
      <c r="AL476" s="108">
        <f t="shared" si="591"/>
        <v>0</v>
      </c>
      <c r="AM476" s="108">
        <f t="shared" si="591"/>
        <v>4080</v>
      </c>
      <c r="AN476" s="108">
        <f t="shared" si="591"/>
        <v>0</v>
      </c>
      <c r="AO476" s="108">
        <f t="shared" si="591"/>
        <v>4080</v>
      </c>
      <c r="AP476" s="108">
        <f t="shared" si="591"/>
        <v>-4080</v>
      </c>
      <c r="AQ476" s="108">
        <f t="shared" si="591"/>
        <v>0</v>
      </c>
      <c r="AR476" s="108">
        <f t="shared" si="591"/>
        <v>0</v>
      </c>
      <c r="AS476" s="108">
        <f t="shared" si="591"/>
        <v>0</v>
      </c>
      <c r="AT476" s="108">
        <f t="shared" si="591"/>
        <v>0</v>
      </c>
      <c r="AU476" s="96"/>
      <c r="AV476" s="96"/>
      <c r="AW476" s="96"/>
      <c r="AX476" s="108">
        <f>AX477+AX478</f>
        <v>0</v>
      </c>
      <c r="AY476" s="108">
        <f>AY477+AY478</f>
        <v>0</v>
      </c>
      <c r="AZ476" s="97"/>
      <c r="BA476" s="97"/>
      <c r="BB476" s="108">
        <f aca="true" t="shared" si="592" ref="BB476:BG476">BB477+BB478</f>
        <v>0</v>
      </c>
      <c r="BC476" s="108">
        <f t="shared" si="592"/>
        <v>0</v>
      </c>
      <c r="BD476" s="108">
        <f t="shared" si="592"/>
        <v>0</v>
      </c>
      <c r="BE476" s="108">
        <f t="shared" si="592"/>
        <v>0</v>
      </c>
      <c r="BF476" s="108">
        <f t="shared" si="592"/>
        <v>0</v>
      </c>
      <c r="BG476" s="108">
        <f t="shared" si="592"/>
        <v>0</v>
      </c>
      <c r="BH476" s="108">
        <f aca="true" t="shared" si="593" ref="BH476:BO476">BH477+BH478</f>
        <v>0</v>
      </c>
      <c r="BI476" s="108">
        <f t="shared" si="593"/>
        <v>0</v>
      </c>
      <c r="BJ476" s="108">
        <f t="shared" si="593"/>
        <v>0</v>
      </c>
      <c r="BK476" s="108">
        <f t="shared" si="593"/>
        <v>0</v>
      </c>
      <c r="BL476" s="108">
        <f t="shared" si="593"/>
        <v>0</v>
      </c>
      <c r="BM476" s="108">
        <f t="shared" si="593"/>
        <v>0</v>
      </c>
      <c r="BN476" s="108">
        <f t="shared" si="593"/>
        <v>0</v>
      </c>
      <c r="BO476" s="108">
        <f t="shared" si="593"/>
        <v>0</v>
      </c>
      <c r="BP476" s="108">
        <f>BP477+BP478</f>
        <v>0</v>
      </c>
      <c r="BQ476" s="108">
        <f>BQ477+BQ478</f>
        <v>0</v>
      </c>
      <c r="BR476" s="108">
        <f>BR477+BR478</f>
        <v>0</v>
      </c>
      <c r="BS476" s="108"/>
      <c r="BT476" s="108">
        <f>BT477+BT478</f>
        <v>0</v>
      </c>
      <c r="BU476" s="108">
        <f>BU477+BU478</f>
        <v>0</v>
      </c>
      <c r="BV476" s="108">
        <f>BV477+BV478</f>
        <v>0</v>
      </c>
      <c r="BW476" s="108">
        <f>BW477+BW478</f>
        <v>0</v>
      </c>
      <c r="BX476" s="108"/>
      <c r="BY476" s="108">
        <f>BY477+BY478</f>
        <v>0</v>
      </c>
    </row>
    <row r="477" spans="1:77" ht="66" hidden="1">
      <c r="A477" s="104"/>
      <c r="B477" s="105" t="s">
        <v>38</v>
      </c>
      <c r="C477" s="106" t="s">
        <v>40</v>
      </c>
      <c r="D477" s="106" t="s">
        <v>40</v>
      </c>
      <c r="E477" s="111" t="s">
        <v>117</v>
      </c>
      <c r="F477" s="106" t="s">
        <v>39</v>
      </c>
      <c r="G477" s="108">
        <f>H477+I477</f>
        <v>5647</v>
      </c>
      <c r="H477" s="108">
        <v>5647</v>
      </c>
      <c r="I477" s="108"/>
      <c r="J477" s="112">
        <f>K477-G477</f>
        <v>0</v>
      </c>
      <c r="K477" s="112">
        <v>5647</v>
      </c>
      <c r="L477" s="112"/>
      <c r="M477" s="112"/>
      <c r="N477" s="108">
        <v>6051</v>
      </c>
      <c r="O477" s="109"/>
      <c r="P477" s="112"/>
      <c r="Q477" s="112">
        <f>P477+N477</f>
        <v>6051</v>
      </c>
      <c r="R477" s="112">
        <f>O477</f>
        <v>0</v>
      </c>
      <c r="S477" s="112">
        <f>T477-Q477</f>
        <v>-6051</v>
      </c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  <c r="AM477" s="112"/>
      <c r="AN477" s="112"/>
      <c r="AO477" s="112"/>
      <c r="AP477" s="112"/>
      <c r="AQ477" s="112"/>
      <c r="AR477" s="112"/>
      <c r="AS477" s="112"/>
      <c r="AT477" s="112"/>
      <c r="AU477" s="96"/>
      <c r="AV477" s="96"/>
      <c r="AW477" s="96"/>
      <c r="AX477" s="112"/>
      <c r="AY477" s="112"/>
      <c r="AZ477" s="97"/>
      <c r="BA477" s="97"/>
      <c r="BB477" s="112"/>
      <c r="BC477" s="112"/>
      <c r="BD477" s="112"/>
      <c r="BE477" s="112"/>
      <c r="BF477" s="112"/>
      <c r="BG477" s="112"/>
      <c r="BH477" s="112"/>
      <c r="BI477" s="112"/>
      <c r="BJ477" s="112"/>
      <c r="BK477" s="112"/>
      <c r="BL477" s="112"/>
      <c r="BM477" s="112"/>
      <c r="BN477" s="112"/>
      <c r="BO477" s="112"/>
      <c r="BP477" s="112"/>
      <c r="BQ477" s="112"/>
      <c r="BR477" s="112"/>
      <c r="BS477" s="112"/>
      <c r="BT477" s="112"/>
      <c r="BU477" s="112"/>
      <c r="BV477" s="112"/>
      <c r="BW477" s="112"/>
      <c r="BX477" s="112"/>
      <c r="BY477" s="112"/>
    </row>
    <row r="478" spans="1:77" ht="49.5" hidden="1">
      <c r="A478" s="104"/>
      <c r="B478" s="141" t="s">
        <v>299</v>
      </c>
      <c r="C478" s="106" t="s">
        <v>40</v>
      </c>
      <c r="D478" s="106" t="s">
        <v>40</v>
      </c>
      <c r="E478" s="111" t="s">
        <v>287</v>
      </c>
      <c r="F478" s="106"/>
      <c r="G478" s="108"/>
      <c r="H478" s="108"/>
      <c r="I478" s="108"/>
      <c r="J478" s="112"/>
      <c r="K478" s="112"/>
      <c r="L478" s="112"/>
      <c r="M478" s="112"/>
      <c r="N478" s="108"/>
      <c r="O478" s="109"/>
      <c r="P478" s="112"/>
      <c r="Q478" s="112"/>
      <c r="R478" s="112"/>
      <c r="S478" s="112">
        <f aca="true" t="shared" si="594" ref="S478:AO478">S479</f>
        <v>4080</v>
      </c>
      <c r="T478" s="112">
        <f t="shared" si="594"/>
        <v>4080</v>
      </c>
      <c r="U478" s="112">
        <f t="shared" si="594"/>
        <v>0</v>
      </c>
      <c r="V478" s="112">
        <f t="shared" si="594"/>
        <v>4080</v>
      </c>
      <c r="W478" s="112">
        <f t="shared" si="594"/>
        <v>0</v>
      </c>
      <c r="X478" s="112">
        <f t="shared" si="594"/>
        <v>0</v>
      </c>
      <c r="Y478" s="112">
        <f t="shared" si="594"/>
        <v>4080</v>
      </c>
      <c r="Z478" s="112">
        <f t="shared" si="594"/>
        <v>4080</v>
      </c>
      <c r="AA478" s="112">
        <f t="shared" si="594"/>
        <v>0</v>
      </c>
      <c r="AB478" s="112">
        <f t="shared" si="594"/>
        <v>0</v>
      </c>
      <c r="AC478" s="112">
        <f t="shared" si="594"/>
        <v>4080</v>
      </c>
      <c r="AD478" s="112">
        <f t="shared" si="594"/>
        <v>4080</v>
      </c>
      <c r="AE478" s="112">
        <f t="shared" si="594"/>
        <v>0</v>
      </c>
      <c r="AF478" s="112"/>
      <c r="AG478" s="112">
        <f t="shared" si="594"/>
        <v>0</v>
      </c>
      <c r="AH478" s="112">
        <f t="shared" si="594"/>
        <v>4080</v>
      </c>
      <c r="AI478" s="112"/>
      <c r="AJ478" s="112">
        <f t="shared" si="594"/>
        <v>4080</v>
      </c>
      <c r="AK478" s="112">
        <f t="shared" si="594"/>
        <v>0</v>
      </c>
      <c r="AL478" s="112">
        <f t="shared" si="594"/>
        <v>0</v>
      </c>
      <c r="AM478" s="112">
        <f t="shared" si="594"/>
        <v>4080</v>
      </c>
      <c r="AN478" s="112">
        <f t="shared" si="594"/>
        <v>0</v>
      </c>
      <c r="AO478" s="112">
        <f t="shared" si="594"/>
        <v>4080</v>
      </c>
      <c r="AP478" s="112">
        <f>AP479+AP480</f>
        <v>-4080</v>
      </c>
      <c r="AQ478" s="112">
        <f>AQ479+AQ480</f>
        <v>0</v>
      </c>
      <c r="AR478" s="112">
        <f>AR479+AR480</f>
        <v>0</v>
      </c>
      <c r="AS478" s="112">
        <f>AS479+AS480</f>
        <v>0</v>
      </c>
      <c r="AT478" s="112">
        <f>AT479+AT480</f>
        <v>0</v>
      </c>
      <c r="AU478" s="96"/>
      <c r="AV478" s="96"/>
      <c r="AW478" s="96"/>
      <c r="AX478" s="112">
        <f>AX479+AX480</f>
        <v>0</v>
      </c>
      <c r="AY478" s="112">
        <f>AY479+AY480</f>
        <v>0</v>
      </c>
      <c r="AZ478" s="97"/>
      <c r="BA478" s="97"/>
      <c r="BB478" s="112">
        <f aca="true" t="shared" si="595" ref="BB478:BG478">BB479+BB480</f>
        <v>0</v>
      </c>
      <c r="BC478" s="112">
        <f t="shared" si="595"/>
        <v>0</v>
      </c>
      <c r="BD478" s="112">
        <f t="shared" si="595"/>
        <v>0</v>
      </c>
      <c r="BE478" s="112">
        <f t="shared" si="595"/>
        <v>0</v>
      </c>
      <c r="BF478" s="112">
        <f t="shared" si="595"/>
        <v>0</v>
      </c>
      <c r="BG478" s="112">
        <f t="shared" si="595"/>
        <v>0</v>
      </c>
      <c r="BH478" s="112">
        <f aca="true" t="shared" si="596" ref="BH478:BO478">BH479+BH480</f>
        <v>0</v>
      </c>
      <c r="BI478" s="112">
        <f t="shared" si="596"/>
        <v>0</v>
      </c>
      <c r="BJ478" s="112">
        <f t="shared" si="596"/>
        <v>0</v>
      </c>
      <c r="BK478" s="112">
        <f t="shared" si="596"/>
        <v>0</v>
      </c>
      <c r="BL478" s="112">
        <f t="shared" si="596"/>
        <v>0</v>
      </c>
      <c r="BM478" s="112">
        <f t="shared" si="596"/>
        <v>0</v>
      </c>
      <c r="BN478" s="112">
        <f t="shared" si="596"/>
        <v>0</v>
      </c>
      <c r="BO478" s="112">
        <f t="shared" si="596"/>
        <v>0</v>
      </c>
      <c r="BP478" s="112">
        <f>BP479+BP480</f>
        <v>0</v>
      </c>
      <c r="BQ478" s="112">
        <f>BQ479+BQ480</f>
        <v>0</v>
      </c>
      <c r="BR478" s="112">
        <f>BR479+BR480</f>
        <v>0</v>
      </c>
      <c r="BS478" s="112"/>
      <c r="BT478" s="112">
        <f>BT479+BT480</f>
        <v>0</v>
      </c>
      <c r="BU478" s="112">
        <f>BU479+BU480</f>
        <v>0</v>
      </c>
      <c r="BV478" s="112">
        <f>BV479+BV480</f>
        <v>0</v>
      </c>
      <c r="BW478" s="112">
        <f>BW479+BW480</f>
        <v>0</v>
      </c>
      <c r="BX478" s="112"/>
      <c r="BY478" s="112">
        <f>BY479+BY480</f>
        <v>0</v>
      </c>
    </row>
    <row r="479" spans="1:77" ht="66" hidden="1">
      <c r="A479" s="104"/>
      <c r="B479" s="105" t="s">
        <v>38</v>
      </c>
      <c r="C479" s="106" t="s">
        <v>40</v>
      </c>
      <c r="D479" s="106" t="s">
        <v>40</v>
      </c>
      <c r="E479" s="111" t="s">
        <v>287</v>
      </c>
      <c r="F479" s="106" t="s">
        <v>39</v>
      </c>
      <c r="G479" s="108"/>
      <c r="H479" s="108"/>
      <c r="I479" s="108"/>
      <c r="J479" s="112"/>
      <c r="K479" s="112"/>
      <c r="L479" s="112"/>
      <c r="M479" s="112"/>
      <c r="N479" s="108"/>
      <c r="O479" s="109"/>
      <c r="P479" s="112"/>
      <c r="Q479" s="112"/>
      <c r="R479" s="112"/>
      <c r="S479" s="112">
        <f>T479-Q479</f>
        <v>4080</v>
      </c>
      <c r="T479" s="112">
        <v>4080</v>
      </c>
      <c r="U479" s="112"/>
      <c r="V479" s="112">
        <v>4080</v>
      </c>
      <c r="W479" s="112"/>
      <c r="X479" s="112"/>
      <c r="Y479" s="112">
        <f>W479+T479</f>
        <v>4080</v>
      </c>
      <c r="Z479" s="112">
        <f>X479+V479</f>
        <v>4080</v>
      </c>
      <c r="AA479" s="112"/>
      <c r="AB479" s="112"/>
      <c r="AC479" s="112">
        <f>AA479+Y479</f>
        <v>4080</v>
      </c>
      <c r="AD479" s="112">
        <f>AB479+Z479</f>
        <v>4080</v>
      </c>
      <c r="AE479" s="112"/>
      <c r="AF479" s="112"/>
      <c r="AG479" s="112"/>
      <c r="AH479" s="112">
        <f>AE479+AC479</f>
        <v>4080</v>
      </c>
      <c r="AI479" s="112"/>
      <c r="AJ479" s="112">
        <f>AG479+AD479</f>
        <v>4080</v>
      </c>
      <c r="AK479" s="113"/>
      <c r="AL479" s="113"/>
      <c r="AM479" s="112">
        <f>AK479+AH479</f>
        <v>4080</v>
      </c>
      <c r="AN479" s="112">
        <f>AI479</f>
        <v>0</v>
      </c>
      <c r="AO479" s="112">
        <f>AJ479</f>
        <v>4080</v>
      </c>
      <c r="AP479" s="112">
        <f>AR479-AO479</f>
        <v>-4080</v>
      </c>
      <c r="AQ479" s="112"/>
      <c r="AR479" s="112"/>
      <c r="AS479" s="112"/>
      <c r="AT479" s="112"/>
      <c r="AU479" s="96"/>
      <c r="AV479" s="96"/>
      <c r="AW479" s="96"/>
      <c r="AX479" s="112"/>
      <c r="AY479" s="112"/>
      <c r="AZ479" s="97"/>
      <c r="BA479" s="97"/>
      <c r="BB479" s="112"/>
      <c r="BC479" s="112"/>
      <c r="BD479" s="112"/>
      <c r="BE479" s="112"/>
      <c r="BF479" s="112"/>
      <c r="BG479" s="112"/>
      <c r="BH479" s="112"/>
      <c r="BI479" s="112"/>
      <c r="BJ479" s="112"/>
      <c r="BK479" s="112"/>
      <c r="BL479" s="112"/>
      <c r="BM479" s="112"/>
      <c r="BN479" s="112"/>
      <c r="BO479" s="112"/>
      <c r="BP479" s="112"/>
      <c r="BQ479" s="112"/>
      <c r="BR479" s="112"/>
      <c r="BS479" s="112"/>
      <c r="BT479" s="112"/>
      <c r="BU479" s="112"/>
      <c r="BV479" s="112"/>
      <c r="BW479" s="112"/>
      <c r="BX479" s="112"/>
      <c r="BY479" s="112"/>
    </row>
    <row r="480" spans="1:77" ht="132" hidden="1">
      <c r="A480" s="104"/>
      <c r="B480" s="105" t="s">
        <v>323</v>
      </c>
      <c r="C480" s="106" t="s">
        <v>40</v>
      </c>
      <c r="D480" s="106" t="s">
        <v>40</v>
      </c>
      <c r="E480" s="111" t="s">
        <v>324</v>
      </c>
      <c r="F480" s="106"/>
      <c r="G480" s="108"/>
      <c r="H480" s="108"/>
      <c r="I480" s="108"/>
      <c r="J480" s="112"/>
      <c r="K480" s="112"/>
      <c r="L480" s="112"/>
      <c r="M480" s="112"/>
      <c r="N480" s="108"/>
      <c r="O480" s="109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3"/>
      <c r="AL480" s="113"/>
      <c r="AM480" s="112"/>
      <c r="AN480" s="112"/>
      <c r="AO480" s="112"/>
      <c r="AP480" s="112">
        <f>AP481</f>
        <v>0</v>
      </c>
      <c r="AQ480" s="112">
        <f>AQ481</f>
        <v>0</v>
      </c>
      <c r="AR480" s="112">
        <f>AR481</f>
        <v>0</v>
      </c>
      <c r="AS480" s="112">
        <f>AS481</f>
        <v>0</v>
      </c>
      <c r="AT480" s="112">
        <f>AT481</f>
        <v>0</v>
      </c>
      <c r="AU480" s="96"/>
      <c r="AV480" s="96"/>
      <c r="AW480" s="96"/>
      <c r="AX480" s="112">
        <f>AX481</f>
        <v>0</v>
      </c>
      <c r="AY480" s="112">
        <f>AY481</f>
        <v>0</v>
      </c>
      <c r="AZ480" s="97"/>
      <c r="BA480" s="97"/>
      <c r="BB480" s="112">
        <f aca="true" t="shared" si="597" ref="BB480:BY480">BB481</f>
        <v>0</v>
      </c>
      <c r="BC480" s="112">
        <f t="shared" si="597"/>
        <v>0</v>
      </c>
      <c r="BD480" s="112">
        <f t="shared" si="597"/>
        <v>0</v>
      </c>
      <c r="BE480" s="112">
        <f t="shared" si="597"/>
        <v>0</v>
      </c>
      <c r="BF480" s="112">
        <f t="shared" si="597"/>
        <v>0</v>
      </c>
      <c r="BG480" s="112">
        <f t="shared" si="597"/>
        <v>0</v>
      </c>
      <c r="BH480" s="112">
        <f t="shared" si="597"/>
        <v>0</v>
      </c>
      <c r="BI480" s="112">
        <f t="shared" si="597"/>
        <v>0</v>
      </c>
      <c r="BJ480" s="112">
        <f t="shared" si="597"/>
        <v>0</v>
      </c>
      <c r="BK480" s="112">
        <f t="shared" si="597"/>
        <v>0</v>
      </c>
      <c r="BL480" s="112">
        <f t="shared" si="597"/>
        <v>0</v>
      </c>
      <c r="BM480" s="112">
        <f t="shared" si="597"/>
        <v>0</v>
      </c>
      <c r="BN480" s="112">
        <f t="shared" si="597"/>
        <v>0</v>
      </c>
      <c r="BO480" s="112">
        <f t="shared" si="597"/>
        <v>0</v>
      </c>
      <c r="BP480" s="112">
        <f t="shared" si="597"/>
        <v>0</v>
      </c>
      <c r="BQ480" s="112">
        <f t="shared" si="597"/>
        <v>0</v>
      </c>
      <c r="BR480" s="112">
        <f t="shared" si="597"/>
        <v>0</v>
      </c>
      <c r="BS480" s="112"/>
      <c r="BT480" s="112">
        <f t="shared" si="597"/>
        <v>0</v>
      </c>
      <c r="BU480" s="112">
        <f t="shared" si="597"/>
        <v>0</v>
      </c>
      <c r="BV480" s="112">
        <f t="shared" si="597"/>
        <v>0</v>
      </c>
      <c r="BW480" s="112">
        <f t="shared" si="597"/>
        <v>0</v>
      </c>
      <c r="BX480" s="112"/>
      <c r="BY480" s="112">
        <f t="shared" si="597"/>
        <v>0</v>
      </c>
    </row>
    <row r="481" spans="1:77" ht="99" hidden="1">
      <c r="A481" s="104"/>
      <c r="B481" s="137" t="s">
        <v>228</v>
      </c>
      <c r="C481" s="106" t="s">
        <v>40</v>
      </c>
      <c r="D481" s="106" t="s">
        <v>40</v>
      </c>
      <c r="E481" s="111" t="s">
        <v>324</v>
      </c>
      <c r="F481" s="106" t="s">
        <v>50</v>
      </c>
      <c r="G481" s="108"/>
      <c r="H481" s="108"/>
      <c r="I481" s="108"/>
      <c r="J481" s="112"/>
      <c r="K481" s="112"/>
      <c r="L481" s="112"/>
      <c r="M481" s="112"/>
      <c r="N481" s="108"/>
      <c r="O481" s="109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3"/>
      <c r="AL481" s="113"/>
      <c r="AM481" s="112"/>
      <c r="AN481" s="112"/>
      <c r="AO481" s="112"/>
      <c r="AP481" s="112">
        <f>AR481-AO481</f>
        <v>0</v>
      </c>
      <c r="AQ481" s="112"/>
      <c r="AR481" s="112"/>
      <c r="AS481" s="112"/>
      <c r="AT481" s="112"/>
      <c r="AU481" s="96">
        <v>-7314</v>
      </c>
      <c r="AV481" s="96">
        <v>-7314</v>
      </c>
      <c r="AW481" s="96"/>
      <c r="AX481" s="112"/>
      <c r="AY481" s="112"/>
      <c r="AZ481" s="97"/>
      <c r="BA481" s="97"/>
      <c r="BB481" s="112"/>
      <c r="BC481" s="112"/>
      <c r="BD481" s="112"/>
      <c r="BE481" s="112"/>
      <c r="BF481" s="112"/>
      <c r="BG481" s="112"/>
      <c r="BH481" s="112"/>
      <c r="BI481" s="112"/>
      <c r="BJ481" s="112"/>
      <c r="BK481" s="112"/>
      <c r="BL481" s="112"/>
      <c r="BM481" s="112"/>
      <c r="BN481" s="112"/>
      <c r="BO481" s="112"/>
      <c r="BP481" s="112"/>
      <c r="BQ481" s="112"/>
      <c r="BR481" s="112"/>
      <c r="BS481" s="112"/>
      <c r="BT481" s="112"/>
      <c r="BU481" s="112"/>
      <c r="BV481" s="112"/>
      <c r="BW481" s="112"/>
      <c r="BX481" s="112"/>
      <c r="BY481" s="112"/>
    </row>
    <row r="482" spans="1:77" s="2" customFormat="1" ht="37.5">
      <c r="A482" s="118"/>
      <c r="B482" s="99" t="s">
        <v>77</v>
      </c>
      <c r="C482" s="100" t="s">
        <v>1</v>
      </c>
      <c r="D482" s="100" t="s">
        <v>29</v>
      </c>
      <c r="E482" s="101"/>
      <c r="F482" s="100"/>
      <c r="G482" s="102">
        <f aca="true" t="shared" si="598" ref="G482:W483">G483</f>
        <v>23191</v>
      </c>
      <c r="H482" s="102">
        <f t="shared" si="598"/>
        <v>23191</v>
      </c>
      <c r="I482" s="102">
        <f t="shared" si="598"/>
        <v>0</v>
      </c>
      <c r="J482" s="102">
        <f t="shared" si="598"/>
        <v>1035</v>
      </c>
      <c r="K482" s="102">
        <f t="shared" si="598"/>
        <v>24226</v>
      </c>
      <c r="L482" s="102">
        <f t="shared" si="598"/>
        <v>0</v>
      </c>
      <c r="M482" s="102"/>
      <c r="N482" s="102">
        <f t="shared" si="598"/>
        <v>24226</v>
      </c>
      <c r="O482" s="102">
        <f t="shared" si="598"/>
        <v>0</v>
      </c>
      <c r="P482" s="102">
        <f t="shared" si="598"/>
        <v>0</v>
      </c>
      <c r="Q482" s="102">
        <f t="shared" si="598"/>
        <v>24226</v>
      </c>
      <c r="R482" s="102">
        <f t="shared" si="598"/>
        <v>0</v>
      </c>
      <c r="S482" s="102">
        <f aca="true" t="shared" si="599" ref="S482:Z482">S483+S485</f>
        <v>-13699</v>
      </c>
      <c r="T482" s="102">
        <f t="shared" si="599"/>
        <v>10527</v>
      </c>
      <c r="U482" s="102">
        <f t="shared" si="599"/>
        <v>0</v>
      </c>
      <c r="V482" s="102">
        <f t="shared" si="599"/>
        <v>10527</v>
      </c>
      <c r="W482" s="102">
        <f t="shared" si="599"/>
        <v>0</v>
      </c>
      <c r="X482" s="102">
        <f t="shared" si="599"/>
        <v>0</v>
      </c>
      <c r="Y482" s="102">
        <f t="shared" si="599"/>
        <v>10527</v>
      </c>
      <c r="Z482" s="102">
        <f t="shared" si="599"/>
        <v>10527</v>
      </c>
      <c r="AA482" s="102">
        <f aca="true" t="shared" si="600" ref="AA482:AJ482">AA483+AA485</f>
        <v>0</v>
      </c>
      <c r="AB482" s="102">
        <f t="shared" si="600"/>
        <v>0</v>
      </c>
      <c r="AC482" s="102">
        <f t="shared" si="600"/>
        <v>10527</v>
      </c>
      <c r="AD482" s="102">
        <f t="shared" si="600"/>
        <v>10527</v>
      </c>
      <c r="AE482" s="102">
        <f t="shared" si="600"/>
        <v>0</v>
      </c>
      <c r="AF482" s="102"/>
      <c r="AG482" s="102">
        <f t="shared" si="600"/>
        <v>0</v>
      </c>
      <c r="AH482" s="102">
        <f t="shared" si="600"/>
        <v>10527</v>
      </c>
      <c r="AI482" s="102"/>
      <c r="AJ482" s="102">
        <f t="shared" si="600"/>
        <v>10527</v>
      </c>
      <c r="AK482" s="102">
        <f aca="true" t="shared" si="601" ref="AK482:AT482">AK483+AK485</f>
        <v>0</v>
      </c>
      <c r="AL482" s="102">
        <f t="shared" si="601"/>
        <v>0</v>
      </c>
      <c r="AM482" s="102">
        <f t="shared" si="601"/>
        <v>10527</v>
      </c>
      <c r="AN482" s="102">
        <f t="shared" si="601"/>
        <v>0</v>
      </c>
      <c r="AO482" s="102">
        <f t="shared" si="601"/>
        <v>10527</v>
      </c>
      <c r="AP482" s="102">
        <f t="shared" si="601"/>
        <v>6262</v>
      </c>
      <c r="AQ482" s="102">
        <f t="shared" si="601"/>
        <v>0</v>
      </c>
      <c r="AR482" s="102">
        <f t="shared" si="601"/>
        <v>16789</v>
      </c>
      <c r="AS482" s="102">
        <f t="shared" si="601"/>
        <v>0</v>
      </c>
      <c r="AT482" s="102">
        <f t="shared" si="601"/>
        <v>16789</v>
      </c>
      <c r="AU482" s="96"/>
      <c r="AV482" s="96"/>
      <c r="AW482" s="96"/>
      <c r="AX482" s="102">
        <f>AX483+AX485</f>
        <v>16789</v>
      </c>
      <c r="AY482" s="102">
        <f>AY483+AY485</f>
        <v>16789</v>
      </c>
      <c r="AZ482" s="97"/>
      <c r="BA482" s="97"/>
      <c r="BB482" s="102">
        <f aca="true" t="shared" si="602" ref="BB482:BG482">BB483+BB485</f>
        <v>16789</v>
      </c>
      <c r="BC482" s="102">
        <f t="shared" si="602"/>
        <v>16789</v>
      </c>
      <c r="BD482" s="102">
        <f t="shared" si="602"/>
        <v>0</v>
      </c>
      <c r="BE482" s="102">
        <f t="shared" si="602"/>
        <v>0</v>
      </c>
      <c r="BF482" s="102">
        <f t="shared" si="602"/>
        <v>16789</v>
      </c>
      <c r="BG482" s="102">
        <f t="shared" si="602"/>
        <v>16789</v>
      </c>
      <c r="BH482" s="102">
        <f aca="true" t="shared" si="603" ref="BH482:BO482">BH483+BH485</f>
        <v>0</v>
      </c>
      <c r="BI482" s="102">
        <f t="shared" si="603"/>
        <v>0</v>
      </c>
      <c r="BJ482" s="102">
        <f t="shared" si="603"/>
        <v>16789</v>
      </c>
      <c r="BK482" s="102">
        <f t="shared" si="603"/>
        <v>16789</v>
      </c>
      <c r="BL482" s="102">
        <f t="shared" si="603"/>
        <v>0</v>
      </c>
      <c r="BM482" s="102">
        <f t="shared" si="603"/>
        <v>0</v>
      </c>
      <c r="BN482" s="102">
        <f t="shared" si="603"/>
        <v>16789</v>
      </c>
      <c r="BO482" s="102">
        <f t="shared" si="603"/>
        <v>16789</v>
      </c>
      <c r="BP482" s="102">
        <f>BP483+BP485</f>
        <v>0</v>
      </c>
      <c r="BQ482" s="102">
        <f>BQ483+BQ485</f>
        <v>0</v>
      </c>
      <c r="BR482" s="102">
        <f>BR483+BR485</f>
        <v>16789</v>
      </c>
      <c r="BS482" s="102"/>
      <c r="BT482" s="102">
        <f>BT483+BT485</f>
        <v>16789</v>
      </c>
      <c r="BU482" s="102">
        <f>BU483+BU485</f>
        <v>0</v>
      </c>
      <c r="BV482" s="102">
        <f>BV483+BV485</f>
        <v>0</v>
      </c>
      <c r="BW482" s="102">
        <f>BW483+BW485</f>
        <v>16789</v>
      </c>
      <c r="BX482" s="102"/>
      <c r="BY482" s="102">
        <f>BY483+BY485</f>
        <v>16789</v>
      </c>
    </row>
    <row r="483" spans="1:77" ht="33" hidden="1">
      <c r="A483" s="104"/>
      <c r="B483" s="105" t="s">
        <v>78</v>
      </c>
      <c r="C483" s="106" t="s">
        <v>1</v>
      </c>
      <c r="D483" s="106" t="s">
        <v>29</v>
      </c>
      <c r="E483" s="111" t="s">
        <v>156</v>
      </c>
      <c r="F483" s="106"/>
      <c r="G483" s="108">
        <f t="shared" si="598"/>
        <v>23191</v>
      </c>
      <c r="H483" s="108">
        <f t="shared" si="598"/>
        <v>23191</v>
      </c>
      <c r="I483" s="108">
        <f t="shared" si="598"/>
        <v>0</v>
      </c>
      <c r="J483" s="108">
        <f t="shared" si="598"/>
        <v>1035</v>
      </c>
      <c r="K483" s="108">
        <f t="shared" si="598"/>
        <v>24226</v>
      </c>
      <c r="L483" s="108">
        <f t="shared" si="598"/>
        <v>0</v>
      </c>
      <c r="M483" s="108"/>
      <c r="N483" s="108">
        <f t="shared" si="598"/>
        <v>24226</v>
      </c>
      <c r="O483" s="108">
        <f t="shared" si="598"/>
        <v>0</v>
      </c>
      <c r="P483" s="108">
        <f t="shared" si="598"/>
        <v>0</v>
      </c>
      <c r="Q483" s="108">
        <f t="shared" si="598"/>
        <v>24226</v>
      </c>
      <c r="R483" s="108">
        <f t="shared" si="598"/>
        <v>0</v>
      </c>
      <c r="S483" s="108">
        <f t="shared" si="598"/>
        <v>-24226</v>
      </c>
      <c r="T483" s="108">
        <f t="shared" si="598"/>
        <v>0</v>
      </c>
      <c r="U483" s="108">
        <f t="shared" si="598"/>
        <v>0</v>
      </c>
      <c r="V483" s="108">
        <f t="shared" si="598"/>
        <v>0</v>
      </c>
      <c r="W483" s="108">
        <f t="shared" si="598"/>
        <v>0</v>
      </c>
      <c r="X483" s="108">
        <f aca="true" t="shared" si="604" ref="X483:AT483">X484</f>
        <v>0</v>
      </c>
      <c r="Y483" s="108">
        <f t="shared" si="604"/>
        <v>0</v>
      </c>
      <c r="Z483" s="108">
        <f t="shared" si="604"/>
        <v>0</v>
      </c>
      <c r="AA483" s="108">
        <f t="shared" si="604"/>
        <v>0</v>
      </c>
      <c r="AB483" s="108">
        <f t="shared" si="604"/>
        <v>0</v>
      </c>
      <c r="AC483" s="108">
        <f t="shared" si="604"/>
        <v>0</v>
      </c>
      <c r="AD483" s="108">
        <f t="shared" si="604"/>
        <v>0</v>
      </c>
      <c r="AE483" s="108">
        <f t="shared" si="604"/>
        <v>0</v>
      </c>
      <c r="AF483" s="108"/>
      <c r="AG483" s="108">
        <f t="shared" si="604"/>
        <v>0</v>
      </c>
      <c r="AH483" s="108">
        <f t="shared" si="604"/>
        <v>0</v>
      </c>
      <c r="AI483" s="108"/>
      <c r="AJ483" s="108">
        <f t="shared" si="604"/>
        <v>0</v>
      </c>
      <c r="AK483" s="108">
        <f t="shared" si="604"/>
        <v>0</v>
      </c>
      <c r="AL483" s="108">
        <f t="shared" si="604"/>
        <v>0</v>
      </c>
      <c r="AM483" s="108">
        <f t="shared" si="604"/>
        <v>0</v>
      </c>
      <c r="AN483" s="108">
        <f t="shared" si="604"/>
        <v>0</v>
      </c>
      <c r="AO483" s="108">
        <f t="shared" si="604"/>
        <v>0</v>
      </c>
      <c r="AP483" s="108">
        <f t="shared" si="604"/>
        <v>0</v>
      </c>
      <c r="AQ483" s="108">
        <f t="shared" si="604"/>
        <v>0</v>
      </c>
      <c r="AR483" s="108">
        <f t="shared" si="604"/>
        <v>0</v>
      </c>
      <c r="AS483" s="108">
        <f t="shared" si="604"/>
        <v>0</v>
      </c>
      <c r="AT483" s="108">
        <f t="shared" si="604"/>
        <v>0</v>
      </c>
      <c r="AU483" s="96"/>
      <c r="AV483" s="96"/>
      <c r="AW483" s="96"/>
      <c r="AX483" s="108">
        <f>AX484</f>
        <v>0</v>
      </c>
      <c r="AY483" s="108">
        <f>AY484</f>
        <v>0</v>
      </c>
      <c r="AZ483" s="97"/>
      <c r="BA483" s="97"/>
      <c r="BB483" s="108">
        <f aca="true" t="shared" si="605" ref="BB483:BY483">BB484</f>
        <v>0</v>
      </c>
      <c r="BC483" s="108">
        <f t="shared" si="605"/>
        <v>0</v>
      </c>
      <c r="BD483" s="108">
        <f t="shared" si="605"/>
        <v>0</v>
      </c>
      <c r="BE483" s="108">
        <f t="shared" si="605"/>
        <v>0</v>
      </c>
      <c r="BF483" s="108">
        <f t="shared" si="605"/>
        <v>0</v>
      </c>
      <c r="BG483" s="108">
        <f t="shared" si="605"/>
        <v>0</v>
      </c>
      <c r="BH483" s="108">
        <f t="shared" si="605"/>
        <v>0</v>
      </c>
      <c r="BI483" s="108">
        <f t="shared" si="605"/>
        <v>0</v>
      </c>
      <c r="BJ483" s="108">
        <f t="shared" si="605"/>
        <v>0</v>
      </c>
      <c r="BK483" s="108">
        <f t="shared" si="605"/>
        <v>0</v>
      </c>
      <c r="BL483" s="108">
        <f t="shared" si="605"/>
        <v>0</v>
      </c>
      <c r="BM483" s="108">
        <f t="shared" si="605"/>
        <v>0</v>
      </c>
      <c r="BN483" s="108">
        <f t="shared" si="605"/>
        <v>0</v>
      </c>
      <c r="BO483" s="108">
        <f t="shared" si="605"/>
        <v>0</v>
      </c>
      <c r="BP483" s="108">
        <f t="shared" si="605"/>
        <v>0</v>
      </c>
      <c r="BQ483" s="108">
        <f t="shared" si="605"/>
        <v>0</v>
      </c>
      <c r="BR483" s="108">
        <f t="shared" si="605"/>
        <v>0</v>
      </c>
      <c r="BS483" s="108"/>
      <c r="BT483" s="108">
        <f t="shared" si="605"/>
        <v>0</v>
      </c>
      <c r="BU483" s="108">
        <f t="shared" si="605"/>
        <v>0</v>
      </c>
      <c r="BV483" s="108">
        <f t="shared" si="605"/>
        <v>0</v>
      </c>
      <c r="BW483" s="108">
        <f t="shared" si="605"/>
        <v>0</v>
      </c>
      <c r="BX483" s="108"/>
      <c r="BY483" s="108">
        <f t="shared" si="605"/>
        <v>0</v>
      </c>
    </row>
    <row r="484" spans="1:77" ht="33" hidden="1">
      <c r="A484" s="104"/>
      <c r="B484" s="105" t="s">
        <v>35</v>
      </c>
      <c r="C484" s="106" t="s">
        <v>1</v>
      </c>
      <c r="D484" s="106" t="s">
        <v>29</v>
      </c>
      <c r="E484" s="111" t="s">
        <v>156</v>
      </c>
      <c r="F484" s="106" t="s">
        <v>36</v>
      </c>
      <c r="G484" s="108">
        <f>H484+I484</f>
        <v>23191</v>
      </c>
      <c r="H484" s="108">
        <v>23191</v>
      </c>
      <c r="I484" s="108"/>
      <c r="J484" s="112">
        <f>K484-G484</f>
        <v>1035</v>
      </c>
      <c r="K484" s="112">
        <v>24226</v>
      </c>
      <c r="L484" s="112"/>
      <c r="M484" s="112"/>
      <c r="N484" s="108">
        <v>24226</v>
      </c>
      <c r="O484" s="109"/>
      <c r="P484" s="112"/>
      <c r="Q484" s="112">
        <f>P484+N484</f>
        <v>24226</v>
      </c>
      <c r="R484" s="112">
        <f>O484</f>
        <v>0</v>
      </c>
      <c r="S484" s="112">
        <f>T484-Q484</f>
        <v>-24226</v>
      </c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  <c r="AL484" s="112"/>
      <c r="AM484" s="112"/>
      <c r="AN484" s="112"/>
      <c r="AO484" s="112"/>
      <c r="AP484" s="112"/>
      <c r="AQ484" s="112"/>
      <c r="AR484" s="112"/>
      <c r="AS484" s="112"/>
      <c r="AT484" s="112"/>
      <c r="AU484" s="96"/>
      <c r="AV484" s="96"/>
      <c r="AW484" s="96"/>
      <c r="AX484" s="112"/>
      <c r="AY484" s="112"/>
      <c r="AZ484" s="97"/>
      <c r="BA484" s="97"/>
      <c r="BB484" s="112"/>
      <c r="BC484" s="112"/>
      <c r="BD484" s="112"/>
      <c r="BE484" s="112"/>
      <c r="BF484" s="112"/>
      <c r="BG484" s="112"/>
      <c r="BH484" s="112"/>
      <c r="BI484" s="112"/>
      <c r="BJ484" s="112"/>
      <c r="BK484" s="112"/>
      <c r="BL484" s="112"/>
      <c r="BM484" s="112"/>
      <c r="BN484" s="112"/>
      <c r="BO484" s="112"/>
      <c r="BP484" s="112"/>
      <c r="BQ484" s="112"/>
      <c r="BR484" s="112"/>
      <c r="BS484" s="112"/>
      <c r="BT484" s="112"/>
      <c r="BU484" s="112"/>
      <c r="BV484" s="112"/>
      <c r="BW484" s="112"/>
      <c r="BX484" s="112"/>
      <c r="BY484" s="112"/>
    </row>
    <row r="485" spans="1:77" ht="33">
      <c r="A485" s="104"/>
      <c r="B485" s="105" t="s">
        <v>78</v>
      </c>
      <c r="C485" s="106" t="s">
        <v>1</v>
      </c>
      <c r="D485" s="106" t="s">
        <v>29</v>
      </c>
      <c r="E485" s="111" t="s">
        <v>236</v>
      </c>
      <c r="F485" s="106"/>
      <c r="G485" s="108"/>
      <c r="H485" s="108"/>
      <c r="I485" s="108"/>
      <c r="J485" s="112"/>
      <c r="K485" s="112"/>
      <c r="L485" s="112"/>
      <c r="M485" s="112"/>
      <c r="N485" s="108"/>
      <c r="O485" s="109"/>
      <c r="P485" s="112"/>
      <c r="Q485" s="112"/>
      <c r="R485" s="112"/>
      <c r="S485" s="112">
        <f aca="true" t="shared" si="606" ref="S485:AT485">S486</f>
        <v>10527</v>
      </c>
      <c r="T485" s="112">
        <f t="shared" si="606"/>
        <v>10527</v>
      </c>
      <c r="U485" s="112">
        <f t="shared" si="606"/>
        <v>0</v>
      </c>
      <c r="V485" s="112">
        <f t="shared" si="606"/>
        <v>10527</v>
      </c>
      <c r="W485" s="112">
        <f t="shared" si="606"/>
        <v>0</v>
      </c>
      <c r="X485" s="112">
        <f t="shared" si="606"/>
        <v>0</v>
      </c>
      <c r="Y485" s="112">
        <f t="shared" si="606"/>
        <v>10527</v>
      </c>
      <c r="Z485" s="112">
        <f t="shared" si="606"/>
        <v>10527</v>
      </c>
      <c r="AA485" s="112">
        <f t="shared" si="606"/>
        <v>0</v>
      </c>
      <c r="AB485" s="112">
        <f t="shared" si="606"/>
        <v>0</v>
      </c>
      <c r="AC485" s="112">
        <f t="shared" si="606"/>
        <v>10527</v>
      </c>
      <c r="AD485" s="112">
        <f t="shared" si="606"/>
        <v>10527</v>
      </c>
      <c r="AE485" s="112">
        <f t="shared" si="606"/>
        <v>0</v>
      </c>
      <c r="AF485" s="112"/>
      <c r="AG485" s="112">
        <f t="shared" si="606"/>
        <v>0</v>
      </c>
      <c r="AH485" s="112">
        <f t="shared" si="606"/>
        <v>10527</v>
      </c>
      <c r="AI485" s="112"/>
      <c r="AJ485" s="112">
        <f t="shared" si="606"/>
        <v>10527</v>
      </c>
      <c r="AK485" s="112">
        <f t="shared" si="606"/>
        <v>0</v>
      </c>
      <c r="AL485" s="112">
        <f t="shared" si="606"/>
        <v>0</v>
      </c>
      <c r="AM485" s="112">
        <f t="shared" si="606"/>
        <v>10527</v>
      </c>
      <c r="AN485" s="112">
        <f t="shared" si="606"/>
        <v>0</v>
      </c>
      <c r="AO485" s="112">
        <f t="shared" si="606"/>
        <v>10527</v>
      </c>
      <c r="AP485" s="112">
        <f t="shared" si="606"/>
        <v>6262</v>
      </c>
      <c r="AQ485" s="112">
        <f t="shared" si="606"/>
        <v>0</v>
      </c>
      <c r="AR485" s="202">
        <f t="shared" si="606"/>
        <v>16789</v>
      </c>
      <c r="AS485" s="202">
        <f t="shared" si="606"/>
        <v>0</v>
      </c>
      <c r="AT485" s="202">
        <f t="shared" si="606"/>
        <v>16789</v>
      </c>
      <c r="AU485" s="203"/>
      <c r="AV485" s="203"/>
      <c r="AW485" s="96"/>
      <c r="AX485" s="202">
        <f>AX486</f>
        <v>16789</v>
      </c>
      <c r="AY485" s="202">
        <f>AY486</f>
        <v>16789</v>
      </c>
      <c r="AZ485" s="97"/>
      <c r="BA485" s="97"/>
      <c r="BB485" s="202">
        <f aca="true" t="shared" si="607" ref="BB485:BY485">BB486</f>
        <v>16789</v>
      </c>
      <c r="BC485" s="202">
        <f t="shared" si="607"/>
        <v>16789</v>
      </c>
      <c r="BD485" s="202">
        <f t="shared" si="607"/>
        <v>0</v>
      </c>
      <c r="BE485" s="202">
        <f t="shared" si="607"/>
        <v>0</v>
      </c>
      <c r="BF485" s="202">
        <f t="shared" si="607"/>
        <v>16789</v>
      </c>
      <c r="BG485" s="202">
        <f t="shared" si="607"/>
        <v>16789</v>
      </c>
      <c r="BH485" s="202">
        <f t="shared" si="607"/>
        <v>0</v>
      </c>
      <c r="BI485" s="202">
        <f t="shared" si="607"/>
        <v>0</v>
      </c>
      <c r="BJ485" s="202">
        <f t="shared" si="607"/>
        <v>16789</v>
      </c>
      <c r="BK485" s="202">
        <f t="shared" si="607"/>
        <v>16789</v>
      </c>
      <c r="BL485" s="202">
        <f t="shared" si="607"/>
        <v>0</v>
      </c>
      <c r="BM485" s="202">
        <f t="shared" si="607"/>
        <v>0</v>
      </c>
      <c r="BN485" s="202">
        <f t="shared" si="607"/>
        <v>16789</v>
      </c>
      <c r="BO485" s="202">
        <f t="shared" si="607"/>
        <v>16789</v>
      </c>
      <c r="BP485" s="202">
        <f t="shared" si="607"/>
        <v>0</v>
      </c>
      <c r="BQ485" s="202">
        <f t="shared" si="607"/>
        <v>0</v>
      </c>
      <c r="BR485" s="202">
        <f t="shared" si="607"/>
        <v>16789</v>
      </c>
      <c r="BS485" s="202"/>
      <c r="BT485" s="202">
        <f t="shared" si="607"/>
        <v>16789</v>
      </c>
      <c r="BU485" s="202">
        <f t="shared" si="607"/>
        <v>0</v>
      </c>
      <c r="BV485" s="202">
        <f t="shared" si="607"/>
        <v>0</v>
      </c>
      <c r="BW485" s="202">
        <f t="shared" si="607"/>
        <v>16789</v>
      </c>
      <c r="BX485" s="202"/>
      <c r="BY485" s="202">
        <f t="shared" si="607"/>
        <v>16789</v>
      </c>
    </row>
    <row r="486" spans="1:77" ht="33">
      <c r="A486" s="104"/>
      <c r="B486" s="105" t="s">
        <v>35</v>
      </c>
      <c r="C486" s="106" t="s">
        <v>1</v>
      </c>
      <c r="D486" s="106" t="s">
        <v>29</v>
      </c>
      <c r="E486" s="111" t="s">
        <v>236</v>
      </c>
      <c r="F486" s="106" t="s">
        <v>36</v>
      </c>
      <c r="G486" s="108"/>
      <c r="H486" s="108"/>
      <c r="I486" s="108"/>
      <c r="J486" s="112"/>
      <c r="K486" s="112"/>
      <c r="L486" s="112"/>
      <c r="M486" s="112"/>
      <c r="N486" s="108"/>
      <c r="O486" s="109"/>
      <c r="P486" s="112"/>
      <c r="Q486" s="112"/>
      <c r="R486" s="112"/>
      <c r="S486" s="112">
        <f>T486-Q486</f>
        <v>10527</v>
      </c>
      <c r="T486" s="112">
        <v>10527</v>
      </c>
      <c r="U486" s="112"/>
      <c r="V486" s="112">
        <v>10527</v>
      </c>
      <c r="W486" s="112"/>
      <c r="X486" s="112"/>
      <c r="Y486" s="112">
        <f>W486+T486</f>
        <v>10527</v>
      </c>
      <c r="Z486" s="112">
        <f>X486+V486</f>
        <v>10527</v>
      </c>
      <c r="AA486" s="112"/>
      <c r="AB486" s="112"/>
      <c r="AC486" s="112">
        <f>AA486+Y486</f>
        <v>10527</v>
      </c>
      <c r="AD486" s="112">
        <f>AB486+Z486</f>
        <v>10527</v>
      </c>
      <c r="AE486" s="112"/>
      <c r="AF486" s="112"/>
      <c r="AG486" s="112"/>
      <c r="AH486" s="112">
        <f>AE486+AC486</f>
        <v>10527</v>
      </c>
      <c r="AI486" s="112"/>
      <c r="AJ486" s="112">
        <f>AG486+AD486</f>
        <v>10527</v>
      </c>
      <c r="AK486" s="113"/>
      <c r="AL486" s="113"/>
      <c r="AM486" s="112">
        <f>AK486+AH486</f>
        <v>10527</v>
      </c>
      <c r="AN486" s="112">
        <f>AI486</f>
        <v>0</v>
      </c>
      <c r="AO486" s="112">
        <f>AJ486</f>
        <v>10527</v>
      </c>
      <c r="AP486" s="112">
        <f>AR486-AO486</f>
        <v>6262</v>
      </c>
      <c r="AQ486" s="112"/>
      <c r="AR486" s="202">
        <f>3669+7314+342+5464</f>
        <v>16789</v>
      </c>
      <c r="AS486" s="202"/>
      <c r="AT486" s="202">
        <f>3669+7314+342+5464</f>
        <v>16789</v>
      </c>
      <c r="AU486" s="203">
        <v>7314</v>
      </c>
      <c r="AV486" s="203">
        <v>7314</v>
      </c>
      <c r="AW486" s="96"/>
      <c r="AX486" s="202">
        <f>3669+7314+342+5464</f>
        <v>16789</v>
      </c>
      <c r="AY486" s="202">
        <f>3669+7314+342+5464</f>
        <v>16789</v>
      </c>
      <c r="AZ486" s="97"/>
      <c r="BA486" s="97"/>
      <c r="BB486" s="202">
        <f>3669+7314+342+5464</f>
        <v>16789</v>
      </c>
      <c r="BC486" s="202">
        <f>3669+7314+342+5464</f>
        <v>16789</v>
      </c>
      <c r="BD486" s="114"/>
      <c r="BE486" s="115"/>
      <c r="BF486" s="112">
        <f>BD486+BB486</f>
        <v>16789</v>
      </c>
      <c r="BG486" s="112">
        <f>BE486+BC486</f>
        <v>16789</v>
      </c>
      <c r="BH486" s="114"/>
      <c r="BI486" s="115"/>
      <c r="BJ486" s="112">
        <f>BH486+BF486</f>
        <v>16789</v>
      </c>
      <c r="BK486" s="112">
        <f>BI486+BG486</f>
        <v>16789</v>
      </c>
      <c r="BL486" s="114"/>
      <c r="BM486" s="115"/>
      <c r="BN486" s="112">
        <f>BL486+BJ486</f>
        <v>16789</v>
      </c>
      <c r="BO486" s="112">
        <f>BM486+BK486</f>
        <v>16789</v>
      </c>
      <c r="BP486" s="116"/>
      <c r="BQ486" s="116"/>
      <c r="BR486" s="108">
        <f>BN486+BP486</f>
        <v>16789</v>
      </c>
      <c r="BS486" s="108"/>
      <c r="BT486" s="108">
        <f>BO486+BQ486</f>
        <v>16789</v>
      </c>
      <c r="BU486" s="116"/>
      <c r="BV486" s="116"/>
      <c r="BW486" s="108">
        <f>BR486+BU486</f>
        <v>16789</v>
      </c>
      <c r="BX486" s="108"/>
      <c r="BY486" s="108">
        <f>BT486+BV486</f>
        <v>16789</v>
      </c>
    </row>
    <row r="487" spans="1:77" s="2" customFormat="1" ht="37.5" hidden="1">
      <c r="A487" s="98"/>
      <c r="B487" s="99" t="s">
        <v>75</v>
      </c>
      <c r="C487" s="100" t="s">
        <v>1</v>
      </c>
      <c r="D487" s="100" t="s">
        <v>30</v>
      </c>
      <c r="E487" s="192"/>
      <c r="F487" s="175"/>
      <c r="G487" s="102">
        <f aca="true" t="shared" si="608" ref="G487:W488">G488</f>
        <v>5666</v>
      </c>
      <c r="H487" s="102">
        <f t="shared" si="608"/>
        <v>5666</v>
      </c>
      <c r="I487" s="102">
        <f t="shared" si="608"/>
        <v>0</v>
      </c>
      <c r="J487" s="102">
        <f t="shared" si="608"/>
        <v>0</v>
      </c>
      <c r="K487" s="102">
        <f t="shared" si="608"/>
        <v>5666</v>
      </c>
      <c r="L487" s="102">
        <f t="shared" si="608"/>
        <v>0</v>
      </c>
      <c r="M487" s="102"/>
      <c r="N487" s="102">
        <f>N488</f>
        <v>6115</v>
      </c>
      <c r="O487" s="102">
        <f t="shared" si="608"/>
        <v>0</v>
      </c>
      <c r="P487" s="102">
        <f t="shared" si="608"/>
        <v>0</v>
      </c>
      <c r="Q487" s="102">
        <f t="shared" si="608"/>
        <v>6115</v>
      </c>
      <c r="R487" s="102">
        <f t="shared" si="608"/>
        <v>0</v>
      </c>
      <c r="S487" s="102">
        <f t="shared" si="608"/>
        <v>-1944</v>
      </c>
      <c r="T487" s="102">
        <f t="shared" si="608"/>
        <v>4171</v>
      </c>
      <c r="U487" s="102">
        <f t="shared" si="608"/>
        <v>0</v>
      </c>
      <c r="V487" s="102">
        <f t="shared" si="608"/>
        <v>4171</v>
      </c>
      <c r="W487" s="102">
        <f t="shared" si="608"/>
        <v>0</v>
      </c>
      <c r="X487" s="102">
        <f aca="true" t="shared" si="609" ref="X487:AO487">X488</f>
        <v>0</v>
      </c>
      <c r="Y487" s="102">
        <f t="shared" si="609"/>
        <v>4171</v>
      </c>
      <c r="Z487" s="102">
        <f t="shared" si="609"/>
        <v>4171</v>
      </c>
      <c r="AA487" s="102">
        <f t="shared" si="609"/>
        <v>0</v>
      </c>
      <c r="AB487" s="102">
        <f t="shared" si="609"/>
        <v>0</v>
      </c>
      <c r="AC487" s="102">
        <f t="shared" si="609"/>
        <v>4171</v>
      </c>
      <c r="AD487" s="102">
        <f t="shared" si="609"/>
        <v>4171</v>
      </c>
      <c r="AE487" s="102">
        <f t="shared" si="609"/>
        <v>0</v>
      </c>
      <c r="AF487" s="102"/>
      <c r="AG487" s="102">
        <f t="shared" si="609"/>
        <v>0</v>
      </c>
      <c r="AH487" s="102">
        <f t="shared" si="609"/>
        <v>4171</v>
      </c>
      <c r="AI487" s="102"/>
      <c r="AJ487" s="102">
        <f t="shared" si="609"/>
        <v>4171</v>
      </c>
      <c r="AK487" s="102">
        <f t="shared" si="609"/>
        <v>0</v>
      </c>
      <c r="AL487" s="102">
        <f t="shared" si="609"/>
        <v>0</v>
      </c>
      <c r="AM487" s="102">
        <f t="shared" si="609"/>
        <v>4171</v>
      </c>
      <c r="AN487" s="102">
        <f t="shared" si="609"/>
        <v>0</v>
      </c>
      <c r="AO487" s="102">
        <f t="shared" si="609"/>
        <v>4171</v>
      </c>
      <c r="AP487" s="102">
        <f>AP488</f>
        <v>-4171</v>
      </c>
      <c r="AQ487" s="102">
        <f>AQ488</f>
        <v>0</v>
      </c>
      <c r="AR487" s="204">
        <f>AR488</f>
        <v>0</v>
      </c>
      <c r="AS487" s="204">
        <f>AS488</f>
        <v>0</v>
      </c>
      <c r="AT487" s="204">
        <f>AT488</f>
        <v>0</v>
      </c>
      <c r="AU487" s="203">
        <v>342</v>
      </c>
      <c r="AV487" s="203">
        <v>342</v>
      </c>
      <c r="AW487" s="96"/>
      <c r="AX487" s="204">
        <f>AX488</f>
        <v>0</v>
      </c>
      <c r="AY487" s="204">
        <f>AY488</f>
        <v>0</v>
      </c>
      <c r="AZ487" s="97"/>
      <c r="BA487" s="97"/>
      <c r="BB487" s="204">
        <f>BB488</f>
        <v>0</v>
      </c>
      <c r="BC487" s="204">
        <f>BC488</f>
        <v>0</v>
      </c>
      <c r="BD487" s="138"/>
      <c r="BE487" s="139"/>
      <c r="BF487" s="151"/>
      <c r="BG487" s="151"/>
      <c r="BH487" s="138"/>
      <c r="BI487" s="139"/>
      <c r="BJ487" s="151"/>
      <c r="BK487" s="151"/>
      <c r="BL487" s="138"/>
      <c r="BM487" s="139"/>
      <c r="BN487" s="151"/>
      <c r="BO487" s="151"/>
      <c r="BP487" s="140"/>
      <c r="BQ487" s="140"/>
      <c r="BR487" s="140"/>
      <c r="BS487" s="140"/>
      <c r="BT487" s="140"/>
      <c r="BU487" s="140"/>
      <c r="BV487" s="140"/>
      <c r="BW487" s="140"/>
      <c r="BX487" s="140"/>
      <c r="BY487" s="140"/>
    </row>
    <row r="488" spans="1:77" ht="33" hidden="1">
      <c r="A488" s="104"/>
      <c r="B488" s="105" t="s">
        <v>79</v>
      </c>
      <c r="C488" s="106" t="s">
        <v>1</v>
      </c>
      <c r="D488" s="106" t="s">
        <v>30</v>
      </c>
      <c r="E488" s="111" t="s">
        <v>117</v>
      </c>
      <c r="F488" s="106"/>
      <c r="G488" s="108">
        <f t="shared" si="608"/>
        <v>5666</v>
      </c>
      <c r="H488" s="108">
        <f t="shared" si="608"/>
        <v>5666</v>
      </c>
      <c r="I488" s="108">
        <f t="shared" si="608"/>
        <v>0</v>
      </c>
      <c r="J488" s="108">
        <f t="shared" si="608"/>
        <v>0</v>
      </c>
      <c r="K488" s="108">
        <f t="shared" si="608"/>
        <v>5666</v>
      </c>
      <c r="L488" s="108">
        <f t="shared" si="608"/>
        <v>0</v>
      </c>
      <c r="M488" s="108"/>
      <c r="N488" s="108">
        <f t="shared" si="608"/>
        <v>6115</v>
      </c>
      <c r="O488" s="108">
        <f t="shared" si="608"/>
        <v>0</v>
      </c>
      <c r="P488" s="108">
        <f t="shared" si="608"/>
        <v>0</v>
      </c>
      <c r="Q488" s="108">
        <f t="shared" si="608"/>
        <v>6115</v>
      </c>
      <c r="R488" s="108">
        <f t="shared" si="608"/>
        <v>0</v>
      </c>
      <c r="S488" s="108">
        <f aca="true" t="shared" si="610" ref="S488:Z488">S489+S490</f>
        <v>-1944</v>
      </c>
      <c r="T488" s="108">
        <f t="shared" si="610"/>
        <v>4171</v>
      </c>
      <c r="U488" s="108">
        <f t="shared" si="610"/>
        <v>0</v>
      </c>
      <c r="V488" s="108">
        <f t="shared" si="610"/>
        <v>4171</v>
      </c>
      <c r="W488" s="108">
        <f t="shared" si="610"/>
        <v>0</v>
      </c>
      <c r="X488" s="108">
        <f t="shared" si="610"/>
        <v>0</v>
      </c>
      <c r="Y488" s="108">
        <f t="shared" si="610"/>
        <v>4171</v>
      </c>
      <c r="Z488" s="108">
        <f t="shared" si="610"/>
        <v>4171</v>
      </c>
      <c r="AA488" s="108">
        <f aca="true" t="shared" si="611" ref="AA488:AJ488">AA489+AA490</f>
        <v>0</v>
      </c>
      <c r="AB488" s="108">
        <f t="shared" si="611"/>
        <v>0</v>
      </c>
      <c r="AC488" s="108">
        <f t="shared" si="611"/>
        <v>4171</v>
      </c>
      <c r="AD488" s="108">
        <f t="shared" si="611"/>
        <v>4171</v>
      </c>
      <c r="AE488" s="108">
        <f t="shared" si="611"/>
        <v>0</v>
      </c>
      <c r="AF488" s="108"/>
      <c r="AG488" s="108">
        <f t="shared" si="611"/>
        <v>0</v>
      </c>
      <c r="AH488" s="108">
        <f t="shared" si="611"/>
        <v>4171</v>
      </c>
      <c r="AI488" s="108"/>
      <c r="AJ488" s="108">
        <f t="shared" si="611"/>
        <v>4171</v>
      </c>
      <c r="AK488" s="108">
        <f>AK489+AK490</f>
        <v>0</v>
      </c>
      <c r="AL488" s="108">
        <f>AL489+AL490</f>
        <v>0</v>
      </c>
      <c r="AM488" s="108">
        <f>AM489+AM490</f>
        <v>4171</v>
      </c>
      <c r="AN488" s="108">
        <f>AN489+AN490</f>
        <v>0</v>
      </c>
      <c r="AO488" s="108">
        <f>AO489+AO490</f>
        <v>4171</v>
      </c>
      <c r="AP488" s="108">
        <f>AP490</f>
        <v>-4171</v>
      </c>
      <c r="AQ488" s="108">
        <f>AQ490</f>
        <v>0</v>
      </c>
      <c r="AR488" s="205">
        <f>AR490</f>
        <v>0</v>
      </c>
      <c r="AS488" s="205">
        <f>AS490</f>
        <v>0</v>
      </c>
      <c r="AT488" s="205">
        <f>AT490</f>
        <v>0</v>
      </c>
      <c r="AU488" s="203">
        <v>5464</v>
      </c>
      <c r="AV488" s="203">
        <v>5464</v>
      </c>
      <c r="AW488" s="96"/>
      <c r="AX488" s="205">
        <f>AX490</f>
        <v>0</v>
      </c>
      <c r="AY488" s="205">
        <f>AY490</f>
        <v>0</v>
      </c>
      <c r="AZ488" s="97"/>
      <c r="BA488" s="97"/>
      <c r="BB488" s="205">
        <f>BB490</f>
        <v>0</v>
      </c>
      <c r="BC488" s="205">
        <f>BC490</f>
        <v>0</v>
      </c>
      <c r="BD488" s="114"/>
      <c r="BE488" s="115"/>
      <c r="BF488" s="125"/>
      <c r="BG488" s="125"/>
      <c r="BH488" s="114"/>
      <c r="BI488" s="115"/>
      <c r="BJ488" s="125"/>
      <c r="BK488" s="125"/>
      <c r="BL488" s="114"/>
      <c r="BM488" s="115"/>
      <c r="BN488" s="125"/>
      <c r="BO488" s="125"/>
      <c r="BP488" s="116"/>
      <c r="BQ488" s="116"/>
      <c r="BR488" s="116"/>
      <c r="BS488" s="116"/>
      <c r="BT488" s="116"/>
      <c r="BU488" s="116"/>
      <c r="BV488" s="116"/>
      <c r="BW488" s="116"/>
      <c r="BX488" s="116"/>
      <c r="BY488" s="116"/>
    </row>
    <row r="489" spans="1:77" ht="16.5" hidden="1">
      <c r="A489" s="104"/>
      <c r="B489" s="105" t="s">
        <v>185</v>
      </c>
      <c r="C489" s="106" t="s">
        <v>1</v>
      </c>
      <c r="D489" s="106" t="s">
        <v>30</v>
      </c>
      <c r="E489" s="111" t="s">
        <v>117</v>
      </c>
      <c r="F489" s="106" t="s">
        <v>76</v>
      </c>
      <c r="G489" s="108">
        <f>H489+I489</f>
        <v>5666</v>
      </c>
      <c r="H489" s="108">
        <f>330+5336</f>
        <v>5666</v>
      </c>
      <c r="I489" s="108"/>
      <c r="J489" s="112">
        <f>K489-G489</f>
        <v>0</v>
      </c>
      <c r="K489" s="112">
        <v>5666</v>
      </c>
      <c r="L489" s="112"/>
      <c r="M489" s="112"/>
      <c r="N489" s="108">
        <v>6115</v>
      </c>
      <c r="O489" s="109"/>
      <c r="P489" s="112"/>
      <c r="Q489" s="112">
        <f>P489+N489</f>
        <v>6115</v>
      </c>
      <c r="R489" s="112">
        <f>O489</f>
        <v>0</v>
      </c>
      <c r="S489" s="112">
        <f>T489-Q489</f>
        <v>-6115</v>
      </c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  <c r="AL489" s="112"/>
      <c r="AM489" s="112"/>
      <c r="AN489" s="112"/>
      <c r="AO489" s="112"/>
      <c r="AP489" s="112"/>
      <c r="AQ489" s="112"/>
      <c r="AR489" s="112"/>
      <c r="AS489" s="112"/>
      <c r="AT489" s="112"/>
      <c r="AU489" s="96"/>
      <c r="AV489" s="96"/>
      <c r="AW489" s="96"/>
      <c r="AX489" s="112"/>
      <c r="AY489" s="112"/>
      <c r="AZ489" s="97"/>
      <c r="BA489" s="97"/>
      <c r="BB489" s="112"/>
      <c r="BC489" s="112"/>
      <c r="BD489" s="114"/>
      <c r="BE489" s="115"/>
      <c r="BF489" s="125"/>
      <c r="BG489" s="125"/>
      <c r="BH489" s="114"/>
      <c r="BI489" s="115"/>
      <c r="BJ489" s="125"/>
      <c r="BK489" s="125"/>
      <c r="BL489" s="114"/>
      <c r="BM489" s="115"/>
      <c r="BN489" s="125"/>
      <c r="BO489" s="125"/>
      <c r="BP489" s="116"/>
      <c r="BQ489" s="116"/>
      <c r="BR489" s="116"/>
      <c r="BS489" s="116"/>
      <c r="BT489" s="116"/>
      <c r="BU489" s="116"/>
      <c r="BV489" s="116"/>
      <c r="BW489" s="116"/>
      <c r="BX489" s="116"/>
      <c r="BY489" s="116"/>
    </row>
    <row r="490" spans="1:77" ht="49.5" hidden="1">
      <c r="A490" s="104"/>
      <c r="B490" s="141" t="s">
        <v>299</v>
      </c>
      <c r="C490" s="106" t="s">
        <v>1</v>
      </c>
      <c r="D490" s="106" t="s">
        <v>30</v>
      </c>
      <c r="E490" s="111" t="s">
        <v>287</v>
      </c>
      <c r="F490" s="106"/>
      <c r="G490" s="108"/>
      <c r="H490" s="108"/>
      <c r="I490" s="108"/>
      <c r="J490" s="112"/>
      <c r="K490" s="112"/>
      <c r="L490" s="112"/>
      <c r="M490" s="112"/>
      <c r="N490" s="108"/>
      <c r="O490" s="109"/>
      <c r="P490" s="112"/>
      <c r="Q490" s="112"/>
      <c r="R490" s="112"/>
      <c r="S490" s="112">
        <f aca="true" t="shared" si="612" ref="S490:AO490">S491</f>
        <v>4171</v>
      </c>
      <c r="T490" s="112">
        <f t="shared" si="612"/>
        <v>4171</v>
      </c>
      <c r="U490" s="112">
        <f t="shared" si="612"/>
        <v>0</v>
      </c>
      <c r="V490" s="112">
        <f t="shared" si="612"/>
        <v>4171</v>
      </c>
      <c r="W490" s="112">
        <f t="shared" si="612"/>
        <v>0</v>
      </c>
      <c r="X490" s="112">
        <f t="shared" si="612"/>
        <v>0</v>
      </c>
      <c r="Y490" s="112">
        <f t="shared" si="612"/>
        <v>4171</v>
      </c>
      <c r="Z490" s="112">
        <f t="shared" si="612"/>
        <v>4171</v>
      </c>
      <c r="AA490" s="112">
        <f t="shared" si="612"/>
        <v>0</v>
      </c>
      <c r="AB490" s="112">
        <f t="shared" si="612"/>
        <v>0</v>
      </c>
      <c r="AC490" s="112">
        <f t="shared" si="612"/>
        <v>4171</v>
      </c>
      <c r="AD490" s="112">
        <f t="shared" si="612"/>
        <v>4171</v>
      </c>
      <c r="AE490" s="112">
        <f t="shared" si="612"/>
        <v>0</v>
      </c>
      <c r="AF490" s="112"/>
      <c r="AG490" s="112">
        <f t="shared" si="612"/>
        <v>0</v>
      </c>
      <c r="AH490" s="112">
        <f t="shared" si="612"/>
        <v>4171</v>
      </c>
      <c r="AI490" s="112"/>
      <c r="AJ490" s="112">
        <f t="shared" si="612"/>
        <v>4171</v>
      </c>
      <c r="AK490" s="112">
        <f t="shared" si="612"/>
        <v>0</v>
      </c>
      <c r="AL490" s="112">
        <f t="shared" si="612"/>
        <v>0</v>
      </c>
      <c r="AM490" s="112">
        <f t="shared" si="612"/>
        <v>4171</v>
      </c>
      <c r="AN490" s="112">
        <f t="shared" si="612"/>
        <v>0</v>
      </c>
      <c r="AO490" s="112">
        <f t="shared" si="612"/>
        <v>4171</v>
      </c>
      <c r="AP490" s="112">
        <f>AP491+AP492</f>
        <v>-4171</v>
      </c>
      <c r="AQ490" s="112">
        <f>AQ491+AQ492</f>
        <v>0</v>
      </c>
      <c r="AR490" s="112">
        <f>AR491+AR492</f>
        <v>0</v>
      </c>
      <c r="AS490" s="112">
        <f>AS491+AS492</f>
        <v>0</v>
      </c>
      <c r="AT490" s="112">
        <f>AT491+AT492</f>
        <v>0</v>
      </c>
      <c r="AU490" s="96"/>
      <c r="AV490" s="96"/>
      <c r="AW490" s="96"/>
      <c r="AX490" s="112">
        <f>AX491+AX492</f>
        <v>0</v>
      </c>
      <c r="AY490" s="112">
        <f>AY491+AY492</f>
        <v>0</v>
      </c>
      <c r="AZ490" s="97"/>
      <c r="BA490" s="97"/>
      <c r="BB490" s="112">
        <f>BB491+BB492</f>
        <v>0</v>
      </c>
      <c r="BC490" s="112">
        <f>BC491+BC492</f>
        <v>0</v>
      </c>
      <c r="BD490" s="114"/>
      <c r="BE490" s="115"/>
      <c r="BF490" s="125"/>
      <c r="BG490" s="125"/>
      <c r="BH490" s="114"/>
      <c r="BI490" s="115"/>
      <c r="BJ490" s="125"/>
      <c r="BK490" s="125"/>
      <c r="BL490" s="114"/>
      <c r="BM490" s="115"/>
      <c r="BN490" s="125"/>
      <c r="BO490" s="125"/>
      <c r="BP490" s="116"/>
      <c r="BQ490" s="116"/>
      <c r="BR490" s="116"/>
      <c r="BS490" s="116"/>
      <c r="BT490" s="116"/>
      <c r="BU490" s="116"/>
      <c r="BV490" s="116"/>
      <c r="BW490" s="116"/>
      <c r="BX490" s="116"/>
      <c r="BY490" s="116"/>
    </row>
    <row r="491" spans="1:77" ht="16.5" hidden="1">
      <c r="A491" s="104"/>
      <c r="B491" s="105" t="s">
        <v>185</v>
      </c>
      <c r="C491" s="106" t="s">
        <v>1</v>
      </c>
      <c r="D491" s="106" t="s">
        <v>30</v>
      </c>
      <c r="E491" s="111" t="s">
        <v>287</v>
      </c>
      <c r="F491" s="106" t="s">
        <v>76</v>
      </c>
      <c r="G491" s="108"/>
      <c r="H491" s="108"/>
      <c r="I491" s="108"/>
      <c r="J491" s="112"/>
      <c r="K491" s="112"/>
      <c r="L491" s="112"/>
      <c r="M491" s="112"/>
      <c r="N491" s="108"/>
      <c r="O491" s="109"/>
      <c r="P491" s="112"/>
      <c r="Q491" s="112"/>
      <c r="R491" s="112"/>
      <c r="S491" s="112">
        <f>T491-Q491</f>
        <v>4171</v>
      </c>
      <c r="T491" s="112">
        <v>4171</v>
      </c>
      <c r="U491" s="112"/>
      <c r="V491" s="112">
        <v>4171</v>
      </c>
      <c r="W491" s="112"/>
      <c r="X491" s="112"/>
      <c r="Y491" s="112">
        <f>W491+T491</f>
        <v>4171</v>
      </c>
      <c r="Z491" s="112">
        <f>X491+V491</f>
        <v>4171</v>
      </c>
      <c r="AA491" s="112"/>
      <c r="AB491" s="112"/>
      <c r="AC491" s="112">
        <f>AA491+Y491</f>
        <v>4171</v>
      </c>
      <c r="AD491" s="112">
        <f>AB491+Z491</f>
        <v>4171</v>
      </c>
      <c r="AE491" s="112"/>
      <c r="AF491" s="112"/>
      <c r="AG491" s="112"/>
      <c r="AH491" s="112">
        <f>AE491+AC491</f>
        <v>4171</v>
      </c>
      <c r="AI491" s="112"/>
      <c r="AJ491" s="112">
        <f>AG491+AD491</f>
        <v>4171</v>
      </c>
      <c r="AK491" s="113"/>
      <c r="AL491" s="113"/>
      <c r="AM491" s="112">
        <f>AK491+AH491</f>
        <v>4171</v>
      </c>
      <c r="AN491" s="112">
        <f>AI491</f>
        <v>0</v>
      </c>
      <c r="AO491" s="112">
        <f>AJ491</f>
        <v>4171</v>
      </c>
      <c r="AP491" s="112">
        <f>AR491-AO491</f>
        <v>-4171</v>
      </c>
      <c r="AQ491" s="112"/>
      <c r="AR491" s="112"/>
      <c r="AS491" s="112"/>
      <c r="AT491" s="112"/>
      <c r="AU491" s="96"/>
      <c r="AV491" s="96"/>
      <c r="AW491" s="96"/>
      <c r="AX491" s="112"/>
      <c r="AY491" s="112"/>
      <c r="AZ491" s="97"/>
      <c r="BA491" s="97"/>
      <c r="BB491" s="112"/>
      <c r="BC491" s="112"/>
      <c r="BD491" s="114"/>
      <c r="BE491" s="115"/>
      <c r="BF491" s="125"/>
      <c r="BG491" s="125"/>
      <c r="BH491" s="114"/>
      <c r="BI491" s="115"/>
      <c r="BJ491" s="125"/>
      <c r="BK491" s="125"/>
      <c r="BL491" s="114"/>
      <c r="BM491" s="115"/>
      <c r="BN491" s="125"/>
      <c r="BO491" s="125"/>
      <c r="BP491" s="116"/>
      <c r="BQ491" s="116"/>
      <c r="BR491" s="116"/>
      <c r="BS491" s="116"/>
      <c r="BT491" s="116"/>
      <c r="BU491" s="116"/>
      <c r="BV491" s="116"/>
      <c r="BW491" s="116"/>
      <c r="BX491" s="116"/>
      <c r="BY491" s="116"/>
    </row>
    <row r="492" spans="1:77" ht="66" hidden="1">
      <c r="A492" s="104"/>
      <c r="B492" s="105" t="s">
        <v>325</v>
      </c>
      <c r="C492" s="106" t="s">
        <v>1</v>
      </c>
      <c r="D492" s="106" t="s">
        <v>30</v>
      </c>
      <c r="E492" s="111" t="s">
        <v>326</v>
      </c>
      <c r="F492" s="106"/>
      <c r="G492" s="108"/>
      <c r="H492" s="108"/>
      <c r="I492" s="108"/>
      <c r="J492" s="112"/>
      <c r="K492" s="112"/>
      <c r="L492" s="112"/>
      <c r="M492" s="112"/>
      <c r="N492" s="108"/>
      <c r="O492" s="109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3"/>
      <c r="AL492" s="113"/>
      <c r="AM492" s="112"/>
      <c r="AN492" s="112"/>
      <c r="AO492" s="112"/>
      <c r="AP492" s="112">
        <f>AP493</f>
        <v>0</v>
      </c>
      <c r="AQ492" s="112">
        <f>AQ493</f>
        <v>0</v>
      </c>
      <c r="AR492" s="112">
        <f>AR493</f>
        <v>0</v>
      </c>
      <c r="AS492" s="112">
        <f>AS493</f>
        <v>0</v>
      </c>
      <c r="AT492" s="112">
        <f>AT493</f>
        <v>0</v>
      </c>
      <c r="AU492" s="96"/>
      <c r="AV492" s="96"/>
      <c r="AW492" s="96"/>
      <c r="AX492" s="112">
        <f>AX493</f>
        <v>0</v>
      </c>
      <c r="AY492" s="112">
        <f>AY493</f>
        <v>0</v>
      </c>
      <c r="AZ492" s="97"/>
      <c r="BA492" s="97"/>
      <c r="BB492" s="112">
        <f>BB493</f>
        <v>0</v>
      </c>
      <c r="BC492" s="112">
        <f>BC493</f>
        <v>0</v>
      </c>
      <c r="BD492" s="114"/>
      <c r="BE492" s="115"/>
      <c r="BF492" s="125"/>
      <c r="BG492" s="125"/>
      <c r="BH492" s="114"/>
      <c r="BI492" s="115"/>
      <c r="BJ492" s="125"/>
      <c r="BK492" s="125"/>
      <c r="BL492" s="114"/>
      <c r="BM492" s="115"/>
      <c r="BN492" s="125"/>
      <c r="BO492" s="125"/>
      <c r="BP492" s="116"/>
      <c r="BQ492" s="116"/>
      <c r="BR492" s="116"/>
      <c r="BS492" s="116"/>
      <c r="BT492" s="116"/>
      <c r="BU492" s="116"/>
      <c r="BV492" s="116"/>
      <c r="BW492" s="116"/>
      <c r="BX492" s="116"/>
      <c r="BY492" s="116"/>
    </row>
    <row r="493" spans="1:77" ht="16.5" hidden="1">
      <c r="A493" s="104"/>
      <c r="B493" s="105" t="s">
        <v>185</v>
      </c>
      <c r="C493" s="106" t="s">
        <v>1</v>
      </c>
      <c r="D493" s="106" t="s">
        <v>30</v>
      </c>
      <c r="E493" s="111" t="s">
        <v>326</v>
      </c>
      <c r="F493" s="106" t="s">
        <v>76</v>
      </c>
      <c r="G493" s="108"/>
      <c r="H493" s="108"/>
      <c r="I493" s="108"/>
      <c r="J493" s="112"/>
      <c r="K493" s="112"/>
      <c r="L493" s="112"/>
      <c r="M493" s="112"/>
      <c r="N493" s="108"/>
      <c r="O493" s="109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3"/>
      <c r="AL493" s="113"/>
      <c r="AM493" s="112"/>
      <c r="AN493" s="112"/>
      <c r="AO493" s="112"/>
      <c r="AP493" s="112">
        <f>AR493-AO493</f>
        <v>0</v>
      </c>
      <c r="AQ493" s="112"/>
      <c r="AR493" s="112"/>
      <c r="AS493" s="112"/>
      <c r="AT493" s="112"/>
      <c r="AU493" s="96">
        <v>-5464</v>
      </c>
      <c r="AV493" s="96">
        <v>-5464</v>
      </c>
      <c r="AW493" s="96"/>
      <c r="AX493" s="112"/>
      <c r="AY493" s="112"/>
      <c r="AZ493" s="97"/>
      <c r="BA493" s="97"/>
      <c r="BB493" s="112"/>
      <c r="BC493" s="112"/>
      <c r="BD493" s="114"/>
      <c r="BE493" s="115"/>
      <c r="BF493" s="125"/>
      <c r="BG493" s="125"/>
      <c r="BH493" s="114"/>
      <c r="BI493" s="115"/>
      <c r="BJ493" s="125"/>
      <c r="BK493" s="125"/>
      <c r="BL493" s="114"/>
      <c r="BM493" s="115"/>
      <c r="BN493" s="125"/>
      <c r="BO493" s="125"/>
      <c r="BP493" s="116"/>
      <c r="BQ493" s="116"/>
      <c r="BR493" s="116"/>
      <c r="BS493" s="116"/>
      <c r="BT493" s="116"/>
      <c r="BU493" s="116"/>
      <c r="BV493" s="116"/>
      <c r="BW493" s="116"/>
      <c r="BX493" s="116"/>
      <c r="BY493" s="116"/>
    </row>
    <row r="494" spans="1:77" s="2" customFormat="1" ht="37.5" hidden="1">
      <c r="A494" s="118"/>
      <c r="B494" s="99" t="s">
        <v>80</v>
      </c>
      <c r="C494" s="100" t="s">
        <v>1</v>
      </c>
      <c r="D494" s="100" t="s">
        <v>54</v>
      </c>
      <c r="E494" s="101"/>
      <c r="F494" s="100"/>
      <c r="G494" s="102">
        <f aca="true" t="shared" si="613" ref="G494:W495">G495</f>
        <v>1366</v>
      </c>
      <c r="H494" s="102">
        <f t="shared" si="613"/>
        <v>1366</v>
      </c>
      <c r="I494" s="102">
        <f t="shared" si="613"/>
        <v>0</v>
      </c>
      <c r="J494" s="102">
        <f t="shared" si="613"/>
        <v>0</v>
      </c>
      <c r="K494" s="102">
        <f t="shared" si="613"/>
        <v>1366</v>
      </c>
      <c r="L494" s="102">
        <f t="shared" si="613"/>
        <v>0</v>
      </c>
      <c r="M494" s="102"/>
      <c r="N494" s="102">
        <f t="shared" si="613"/>
        <v>1463</v>
      </c>
      <c r="O494" s="102">
        <f t="shared" si="613"/>
        <v>0</v>
      </c>
      <c r="P494" s="102">
        <f t="shared" si="613"/>
        <v>0</v>
      </c>
      <c r="Q494" s="102">
        <f t="shared" si="613"/>
        <v>1463</v>
      </c>
      <c r="R494" s="102">
        <f t="shared" si="613"/>
        <v>0</v>
      </c>
      <c r="S494" s="102">
        <f t="shared" si="613"/>
        <v>-1121</v>
      </c>
      <c r="T494" s="102">
        <f t="shared" si="613"/>
        <v>342</v>
      </c>
      <c r="U494" s="102">
        <f t="shared" si="613"/>
        <v>0</v>
      </c>
      <c r="V494" s="102">
        <f t="shared" si="613"/>
        <v>342</v>
      </c>
      <c r="W494" s="102">
        <f t="shared" si="613"/>
        <v>0</v>
      </c>
      <c r="X494" s="102">
        <f aca="true" t="shared" si="614" ref="X494:AT494">X495</f>
        <v>0</v>
      </c>
      <c r="Y494" s="102">
        <f t="shared" si="614"/>
        <v>342</v>
      </c>
      <c r="Z494" s="102">
        <f t="shared" si="614"/>
        <v>342</v>
      </c>
      <c r="AA494" s="102">
        <f t="shared" si="614"/>
        <v>0</v>
      </c>
      <c r="AB494" s="102">
        <f t="shared" si="614"/>
        <v>0</v>
      </c>
      <c r="AC494" s="102">
        <f t="shared" si="614"/>
        <v>342</v>
      </c>
      <c r="AD494" s="102">
        <f t="shared" si="614"/>
        <v>342</v>
      </c>
      <c r="AE494" s="102">
        <f t="shared" si="614"/>
        <v>0</v>
      </c>
      <c r="AF494" s="102"/>
      <c r="AG494" s="102">
        <f t="shared" si="614"/>
        <v>0</v>
      </c>
      <c r="AH494" s="102">
        <f t="shared" si="614"/>
        <v>342</v>
      </c>
      <c r="AI494" s="102"/>
      <c r="AJ494" s="102">
        <f t="shared" si="614"/>
        <v>342</v>
      </c>
      <c r="AK494" s="102">
        <f t="shared" si="614"/>
        <v>0</v>
      </c>
      <c r="AL494" s="102">
        <f t="shared" si="614"/>
        <v>0</v>
      </c>
      <c r="AM494" s="102">
        <f t="shared" si="614"/>
        <v>342</v>
      </c>
      <c r="AN494" s="102">
        <f t="shared" si="614"/>
        <v>0</v>
      </c>
      <c r="AO494" s="102">
        <f t="shared" si="614"/>
        <v>342</v>
      </c>
      <c r="AP494" s="102">
        <f t="shared" si="614"/>
        <v>-342</v>
      </c>
      <c r="AQ494" s="102">
        <f t="shared" si="614"/>
        <v>0</v>
      </c>
      <c r="AR494" s="102">
        <f t="shared" si="614"/>
        <v>0</v>
      </c>
      <c r="AS494" s="102">
        <f t="shared" si="614"/>
        <v>0</v>
      </c>
      <c r="AT494" s="102">
        <f t="shared" si="614"/>
        <v>0</v>
      </c>
      <c r="AU494" s="96"/>
      <c r="AV494" s="96"/>
      <c r="AW494" s="96"/>
      <c r="AX494" s="102">
        <f>AX495</f>
        <v>0</v>
      </c>
      <c r="AY494" s="102">
        <f>AY495</f>
        <v>0</v>
      </c>
      <c r="AZ494" s="97"/>
      <c r="BA494" s="97"/>
      <c r="BB494" s="102">
        <f>BB495</f>
        <v>0</v>
      </c>
      <c r="BC494" s="102">
        <f>BC495</f>
        <v>0</v>
      </c>
      <c r="BD494" s="138"/>
      <c r="BE494" s="139"/>
      <c r="BF494" s="151"/>
      <c r="BG494" s="151"/>
      <c r="BH494" s="138"/>
      <c r="BI494" s="139"/>
      <c r="BJ494" s="151"/>
      <c r="BK494" s="151"/>
      <c r="BL494" s="138"/>
      <c r="BM494" s="139"/>
      <c r="BN494" s="151"/>
      <c r="BO494" s="151"/>
      <c r="BP494" s="140"/>
      <c r="BQ494" s="140"/>
      <c r="BR494" s="140"/>
      <c r="BS494" s="140"/>
      <c r="BT494" s="140"/>
      <c r="BU494" s="140"/>
      <c r="BV494" s="140"/>
      <c r="BW494" s="140"/>
      <c r="BX494" s="140"/>
      <c r="BY494" s="140"/>
    </row>
    <row r="495" spans="1:77" ht="33" hidden="1">
      <c r="A495" s="104"/>
      <c r="B495" s="105" t="s">
        <v>79</v>
      </c>
      <c r="C495" s="106" t="s">
        <v>1</v>
      </c>
      <c r="D495" s="106" t="s">
        <v>54</v>
      </c>
      <c r="E495" s="111" t="s">
        <v>117</v>
      </c>
      <c r="F495" s="106"/>
      <c r="G495" s="108">
        <f t="shared" si="613"/>
        <v>1366</v>
      </c>
      <c r="H495" s="108">
        <f t="shared" si="613"/>
        <v>1366</v>
      </c>
      <c r="I495" s="108">
        <f t="shared" si="613"/>
        <v>0</v>
      </c>
      <c r="J495" s="108">
        <f t="shared" si="613"/>
        <v>0</v>
      </c>
      <c r="K495" s="108">
        <f t="shared" si="613"/>
        <v>1366</v>
      </c>
      <c r="L495" s="108">
        <f t="shared" si="613"/>
        <v>0</v>
      </c>
      <c r="M495" s="108"/>
      <c r="N495" s="108">
        <f t="shared" si="613"/>
        <v>1463</v>
      </c>
      <c r="O495" s="108">
        <f t="shared" si="613"/>
        <v>0</v>
      </c>
      <c r="P495" s="108">
        <f t="shared" si="613"/>
        <v>0</v>
      </c>
      <c r="Q495" s="108">
        <f t="shared" si="613"/>
        <v>1463</v>
      </c>
      <c r="R495" s="108">
        <f t="shared" si="613"/>
        <v>0</v>
      </c>
      <c r="S495" s="108">
        <f aca="true" t="shared" si="615" ref="S495:Z495">S496+S497</f>
        <v>-1121</v>
      </c>
      <c r="T495" s="108">
        <f t="shared" si="615"/>
        <v>342</v>
      </c>
      <c r="U495" s="108">
        <f t="shared" si="615"/>
        <v>0</v>
      </c>
      <c r="V495" s="108">
        <f t="shared" si="615"/>
        <v>342</v>
      </c>
      <c r="W495" s="108">
        <f t="shared" si="615"/>
        <v>0</v>
      </c>
      <c r="X495" s="108">
        <f t="shared" si="615"/>
        <v>0</v>
      </c>
      <c r="Y495" s="108">
        <f t="shared" si="615"/>
        <v>342</v>
      </c>
      <c r="Z495" s="108">
        <f t="shared" si="615"/>
        <v>342</v>
      </c>
      <c r="AA495" s="108">
        <f aca="true" t="shared" si="616" ref="AA495:AJ495">AA496+AA497</f>
        <v>0</v>
      </c>
      <c r="AB495" s="108">
        <f t="shared" si="616"/>
        <v>0</v>
      </c>
      <c r="AC495" s="108">
        <f t="shared" si="616"/>
        <v>342</v>
      </c>
      <c r="AD495" s="108">
        <f t="shared" si="616"/>
        <v>342</v>
      </c>
      <c r="AE495" s="108">
        <f t="shared" si="616"/>
        <v>0</v>
      </c>
      <c r="AF495" s="108"/>
      <c r="AG495" s="108">
        <f t="shared" si="616"/>
        <v>0</v>
      </c>
      <c r="AH495" s="108">
        <f t="shared" si="616"/>
        <v>342</v>
      </c>
      <c r="AI495" s="108"/>
      <c r="AJ495" s="108">
        <f t="shared" si="616"/>
        <v>342</v>
      </c>
      <c r="AK495" s="108">
        <f aca="true" t="shared" si="617" ref="AK495:AT495">AK496+AK497</f>
        <v>0</v>
      </c>
      <c r="AL495" s="108">
        <f t="shared" si="617"/>
        <v>0</v>
      </c>
      <c r="AM495" s="108">
        <f t="shared" si="617"/>
        <v>342</v>
      </c>
      <c r="AN495" s="108">
        <f t="shared" si="617"/>
        <v>0</v>
      </c>
      <c r="AO495" s="108">
        <f t="shared" si="617"/>
        <v>342</v>
      </c>
      <c r="AP495" s="108">
        <f t="shared" si="617"/>
        <v>-342</v>
      </c>
      <c r="AQ495" s="108">
        <f t="shared" si="617"/>
        <v>0</v>
      </c>
      <c r="AR495" s="108">
        <f t="shared" si="617"/>
        <v>0</v>
      </c>
      <c r="AS495" s="108">
        <f t="shared" si="617"/>
        <v>0</v>
      </c>
      <c r="AT495" s="108">
        <f t="shared" si="617"/>
        <v>0</v>
      </c>
      <c r="AU495" s="96"/>
      <c r="AV495" s="96"/>
      <c r="AW495" s="96"/>
      <c r="AX495" s="108">
        <f>AX496+AX497</f>
        <v>0</v>
      </c>
      <c r="AY495" s="108">
        <f>AY496+AY497</f>
        <v>0</v>
      </c>
      <c r="AZ495" s="97"/>
      <c r="BA495" s="97"/>
      <c r="BB495" s="108">
        <f>BB496+BB497</f>
        <v>0</v>
      </c>
      <c r="BC495" s="108">
        <f>BC496+BC497</f>
        <v>0</v>
      </c>
      <c r="BD495" s="114"/>
      <c r="BE495" s="115"/>
      <c r="BF495" s="125"/>
      <c r="BG495" s="125"/>
      <c r="BH495" s="114"/>
      <c r="BI495" s="115"/>
      <c r="BJ495" s="125"/>
      <c r="BK495" s="125"/>
      <c r="BL495" s="114"/>
      <c r="BM495" s="115"/>
      <c r="BN495" s="125"/>
      <c r="BO495" s="125"/>
      <c r="BP495" s="116"/>
      <c r="BQ495" s="116"/>
      <c r="BR495" s="116"/>
      <c r="BS495" s="116"/>
      <c r="BT495" s="116"/>
      <c r="BU495" s="116"/>
      <c r="BV495" s="116"/>
      <c r="BW495" s="116"/>
      <c r="BX495" s="116"/>
      <c r="BY495" s="116"/>
    </row>
    <row r="496" spans="1:77" ht="66" hidden="1">
      <c r="A496" s="104"/>
      <c r="B496" s="105" t="s">
        <v>38</v>
      </c>
      <c r="C496" s="106" t="s">
        <v>1</v>
      </c>
      <c r="D496" s="106" t="s">
        <v>54</v>
      </c>
      <c r="E496" s="111" t="s">
        <v>117</v>
      </c>
      <c r="F496" s="106" t="s">
        <v>39</v>
      </c>
      <c r="G496" s="108">
        <f>H496+I496</f>
        <v>1366</v>
      </c>
      <c r="H496" s="108">
        <v>1366</v>
      </c>
      <c r="I496" s="108"/>
      <c r="J496" s="112">
        <f>K496-G496</f>
        <v>0</v>
      </c>
      <c r="K496" s="112">
        <v>1366</v>
      </c>
      <c r="L496" s="112"/>
      <c r="M496" s="112"/>
      <c r="N496" s="108">
        <v>1463</v>
      </c>
      <c r="O496" s="109"/>
      <c r="P496" s="112"/>
      <c r="Q496" s="112">
        <f>P496+N496</f>
        <v>1463</v>
      </c>
      <c r="R496" s="112">
        <f>O496</f>
        <v>0</v>
      </c>
      <c r="S496" s="112">
        <f>T496-Q496</f>
        <v>-1463</v>
      </c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  <c r="AM496" s="112"/>
      <c r="AN496" s="112"/>
      <c r="AO496" s="112"/>
      <c r="AP496" s="112"/>
      <c r="AQ496" s="112"/>
      <c r="AR496" s="112"/>
      <c r="AS496" s="112"/>
      <c r="AT496" s="112"/>
      <c r="AU496" s="96"/>
      <c r="AV496" s="96"/>
      <c r="AW496" s="96"/>
      <c r="AX496" s="112"/>
      <c r="AY496" s="112"/>
      <c r="AZ496" s="97"/>
      <c r="BA496" s="97"/>
      <c r="BB496" s="112"/>
      <c r="BC496" s="112"/>
      <c r="BD496" s="114"/>
      <c r="BE496" s="115"/>
      <c r="BF496" s="125"/>
      <c r="BG496" s="125"/>
      <c r="BH496" s="114"/>
      <c r="BI496" s="115"/>
      <c r="BJ496" s="125"/>
      <c r="BK496" s="125"/>
      <c r="BL496" s="114"/>
      <c r="BM496" s="115"/>
      <c r="BN496" s="125"/>
      <c r="BO496" s="125"/>
      <c r="BP496" s="116"/>
      <c r="BQ496" s="116"/>
      <c r="BR496" s="116"/>
      <c r="BS496" s="116"/>
      <c r="BT496" s="116"/>
      <c r="BU496" s="116"/>
      <c r="BV496" s="116"/>
      <c r="BW496" s="116"/>
      <c r="BX496" s="116"/>
      <c r="BY496" s="116"/>
    </row>
    <row r="497" spans="1:77" s="3" customFormat="1" ht="49.5" hidden="1">
      <c r="A497" s="104"/>
      <c r="B497" s="141" t="s">
        <v>299</v>
      </c>
      <c r="C497" s="106" t="s">
        <v>1</v>
      </c>
      <c r="D497" s="106" t="s">
        <v>54</v>
      </c>
      <c r="E497" s="111" t="s">
        <v>287</v>
      </c>
      <c r="F497" s="106"/>
      <c r="G497" s="108"/>
      <c r="H497" s="108"/>
      <c r="I497" s="108"/>
      <c r="J497" s="112"/>
      <c r="K497" s="112"/>
      <c r="L497" s="112"/>
      <c r="M497" s="112"/>
      <c r="N497" s="108"/>
      <c r="O497" s="109"/>
      <c r="P497" s="112"/>
      <c r="Q497" s="112"/>
      <c r="R497" s="112"/>
      <c r="S497" s="112">
        <f aca="true" t="shared" si="618" ref="S497:AO497">S498</f>
        <v>342</v>
      </c>
      <c r="T497" s="112">
        <f t="shared" si="618"/>
        <v>342</v>
      </c>
      <c r="U497" s="112">
        <f t="shared" si="618"/>
        <v>0</v>
      </c>
      <c r="V497" s="112">
        <f t="shared" si="618"/>
        <v>342</v>
      </c>
      <c r="W497" s="112">
        <f t="shared" si="618"/>
        <v>0</v>
      </c>
      <c r="X497" s="112">
        <f t="shared" si="618"/>
        <v>0</v>
      </c>
      <c r="Y497" s="112">
        <f t="shared" si="618"/>
        <v>342</v>
      </c>
      <c r="Z497" s="112">
        <f t="shared" si="618"/>
        <v>342</v>
      </c>
      <c r="AA497" s="112">
        <f t="shared" si="618"/>
        <v>0</v>
      </c>
      <c r="AB497" s="112">
        <f t="shared" si="618"/>
        <v>0</v>
      </c>
      <c r="AC497" s="112">
        <f t="shared" si="618"/>
        <v>342</v>
      </c>
      <c r="AD497" s="112">
        <f t="shared" si="618"/>
        <v>342</v>
      </c>
      <c r="AE497" s="112">
        <f t="shared" si="618"/>
        <v>0</v>
      </c>
      <c r="AF497" s="112"/>
      <c r="AG497" s="112">
        <f t="shared" si="618"/>
        <v>0</v>
      </c>
      <c r="AH497" s="112">
        <f t="shared" si="618"/>
        <v>342</v>
      </c>
      <c r="AI497" s="112"/>
      <c r="AJ497" s="112">
        <f t="shared" si="618"/>
        <v>342</v>
      </c>
      <c r="AK497" s="112">
        <f t="shared" si="618"/>
        <v>0</v>
      </c>
      <c r="AL497" s="112">
        <f t="shared" si="618"/>
        <v>0</v>
      </c>
      <c r="AM497" s="112">
        <f t="shared" si="618"/>
        <v>342</v>
      </c>
      <c r="AN497" s="112">
        <f t="shared" si="618"/>
        <v>0</v>
      </c>
      <c r="AO497" s="112">
        <f t="shared" si="618"/>
        <v>342</v>
      </c>
      <c r="AP497" s="112">
        <f>AP498+AP499</f>
        <v>-342</v>
      </c>
      <c r="AQ497" s="112">
        <f>AQ498+AQ499</f>
        <v>0</v>
      </c>
      <c r="AR497" s="112">
        <f>AR498+AR499</f>
        <v>0</v>
      </c>
      <c r="AS497" s="112">
        <f>AS498+AS499</f>
        <v>0</v>
      </c>
      <c r="AT497" s="112">
        <f>AT498+AT499</f>
        <v>0</v>
      </c>
      <c r="AU497" s="146"/>
      <c r="AV497" s="146"/>
      <c r="AW497" s="96"/>
      <c r="AX497" s="112">
        <f>AX498+AX499</f>
        <v>0</v>
      </c>
      <c r="AY497" s="112">
        <f>AY498+AY499</f>
        <v>0</v>
      </c>
      <c r="AZ497" s="97"/>
      <c r="BA497" s="97"/>
      <c r="BB497" s="112">
        <f>BB498+BB499</f>
        <v>0</v>
      </c>
      <c r="BC497" s="112">
        <f>BC498+BC499</f>
        <v>0</v>
      </c>
      <c r="BD497" s="146"/>
      <c r="BE497" s="178"/>
      <c r="BF497" s="145"/>
      <c r="BG497" s="145"/>
      <c r="BH497" s="146"/>
      <c r="BI497" s="178"/>
      <c r="BJ497" s="145"/>
      <c r="BK497" s="145"/>
      <c r="BL497" s="146"/>
      <c r="BM497" s="178"/>
      <c r="BN497" s="145"/>
      <c r="BO497" s="145"/>
      <c r="BP497" s="179"/>
      <c r="BQ497" s="179"/>
      <c r="BR497" s="179"/>
      <c r="BS497" s="179"/>
      <c r="BT497" s="179"/>
      <c r="BU497" s="179"/>
      <c r="BV497" s="179"/>
      <c r="BW497" s="179"/>
      <c r="BX497" s="179"/>
      <c r="BY497" s="179"/>
    </row>
    <row r="498" spans="1:77" ht="66" hidden="1">
      <c r="A498" s="104"/>
      <c r="B498" s="105" t="s">
        <v>38</v>
      </c>
      <c r="C498" s="106" t="s">
        <v>1</v>
      </c>
      <c r="D498" s="106" t="s">
        <v>54</v>
      </c>
      <c r="E498" s="111" t="s">
        <v>287</v>
      </c>
      <c r="F498" s="106" t="s">
        <v>39</v>
      </c>
      <c r="G498" s="108"/>
      <c r="H498" s="108"/>
      <c r="I498" s="108"/>
      <c r="J498" s="112"/>
      <c r="K498" s="112"/>
      <c r="L498" s="112"/>
      <c r="M498" s="112"/>
      <c r="N498" s="108"/>
      <c r="O498" s="109"/>
      <c r="P498" s="112"/>
      <c r="Q498" s="112"/>
      <c r="R498" s="112"/>
      <c r="S498" s="112">
        <f>T498-Q498</f>
        <v>342</v>
      </c>
      <c r="T498" s="112">
        <v>342</v>
      </c>
      <c r="U498" s="112"/>
      <c r="V498" s="112">
        <v>342</v>
      </c>
      <c r="W498" s="112"/>
      <c r="X498" s="112"/>
      <c r="Y498" s="112">
        <f>W498+T498</f>
        <v>342</v>
      </c>
      <c r="Z498" s="112">
        <f>X498+V498</f>
        <v>342</v>
      </c>
      <c r="AA498" s="112"/>
      <c r="AB498" s="112"/>
      <c r="AC498" s="112">
        <f>AA498+Y498</f>
        <v>342</v>
      </c>
      <c r="AD498" s="112">
        <f>AB498+Z498</f>
        <v>342</v>
      </c>
      <c r="AE498" s="112"/>
      <c r="AF498" s="112"/>
      <c r="AG498" s="112"/>
      <c r="AH498" s="112">
        <f>AE498+AC498</f>
        <v>342</v>
      </c>
      <c r="AI498" s="112"/>
      <c r="AJ498" s="112">
        <f>AG498+AD498</f>
        <v>342</v>
      </c>
      <c r="AK498" s="113"/>
      <c r="AL498" s="113"/>
      <c r="AM498" s="112">
        <f>AK498+AH498</f>
        <v>342</v>
      </c>
      <c r="AN498" s="112">
        <f>AI498</f>
        <v>0</v>
      </c>
      <c r="AO498" s="112">
        <f>AJ498</f>
        <v>342</v>
      </c>
      <c r="AP498" s="112">
        <f>AR498-AO498</f>
        <v>-342</v>
      </c>
      <c r="AQ498" s="112"/>
      <c r="AR498" s="112"/>
      <c r="AS498" s="112"/>
      <c r="AT498" s="112"/>
      <c r="AU498" s="96"/>
      <c r="AV498" s="96"/>
      <c r="AW498" s="96"/>
      <c r="AX498" s="112"/>
      <c r="AY498" s="112"/>
      <c r="AZ498" s="97"/>
      <c r="BA498" s="97"/>
      <c r="BB498" s="112"/>
      <c r="BC498" s="112"/>
      <c r="BD498" s="114"/>
      <c r="BE498" s="115"/>
      <c r="BF498" s="125"/>
      <c r="BG498" s="125"/>
      <c r="BH498" s="114"/>
      <c r="BI498" s="115"/>
      <c r="BJ498" s="125"/>
      <c r="BK498" s="125"/>
      <c r="BL498" s="114"/>
      <c r="BM498" s="115"/>
      <c r="BN498" s="125"/>
      <c r="BO498" s="125"/>
      <c r="BP498" s="116"/>
      <c r="BQ498" s="116"/>
      <c r="BR498" s="116"/>
      <c r="BS498" s="116"/>
      <c r="BT498" s="116"/>
      <c r="BU498" s="116"/>
      <c r="BV498" s="116"/>
      <c r="BW498" s="116"/>
      <c r="BX498" s="116"/>
      <c r="BY498" s="116"/>
    </row>
    <row r="499" spans="1:77" s="11" customFormat="1" ht="66" hidden="1">
      <c r="A499" s="129"/>
      <c r="B499" s="105" t="s">
        <v>325</v>
      </c>
      <c r="C499" s="106" t="s">
        <v>1</v>
      </c>
      <c r="D499" s="106" t="s">
        <v>54</v>
      </c>
      <c r="E499" s="111" t="s">
        <v>326</v>
      </c>
      <c r="F499" s="106"/>
      <c r="G499" s="167"/>
      <c r="H499" s="167"/>
      <c r="I499" s="167"/>
      <c r="J499" s="167"/>
      <c r="K499" s="167"/>
      <c r="L499" s="167"/>
      <c r="M499" s="167"/>
      <c r="N499" s="167"/>
      <c r="O499" s="112"/>
      <c r="P499" s="112"/>
      <c r="Q499" s="126"/>
      <c r="R499" s="126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26"/>
      <c r="AL499" s="126"/>
      <c r="AM499" s="126"/>
      <c r="AN499" s="126"/>
      <c r="AO499" s="126"/>
      <c r="AP499" s="112">
        <f>AP500</f>
        <v>0</v>
      </c>
      <c r="AQ499" s="112">
        <f>AQ500</f>
        <v>0</v>
      </c>
      <c r="AR499" s="112">
        <f>AR500</f>
        <v>0</v>
      </c>
      <c r="AS499" s="112">
        <f>AS500</f>
        <v>0</v>
      </c>
      <c r="AT499" s="112">
        <f>AT500</f>
        <v>0</v>
      </c>
      <c r="AU499" s="162"/>
      <c r="AV499" s="162"/>
      <c r="AW499" s="162"/>
      <c r="AX499" s="112">
        <f>AX500</f>
        <v>0</v>
      </c>
      <c r="AY499" s="112">
        <f>AY500</f>
        <v>0</v>
      </c>
      <c r="AZ499" s="97"/>
      <c r="BA499" s="97"/>
      <c r="BB499" s="112">
        <f>BB500</f>
        <v>0</v>
      </c>
      <c r="BC499" s="112">
        <f>BC500</f>
        <v>0</v>
      </c>
      <c r="BD499" s="147"/>
      <c r="BE499" s="148"/>
      <c r="BF499" s="126"/>
      <c r="BG499" s="126"/>
      <c r="BH499" s="147"/>
      <c r="BI499" s="148"/>
      <c r="BJ499" s="126"/>
      <c r="BK499" s="126"/>
      <c r="BL499" s="147"/>
      <c r="BM499" s="148"/>
      <c r="BN499" s="126"/>
      <c r="BO499" s="126"/>
      <c r="BP499" s="149"/>
      <c r="BQ499" s="149"/>
      <c r="BR499" s="149"/>
      <c r="BS499" s="149"/>
      <c r="BT499" s="149"/>
      <c r="BU499" s="149"/>
      <c r="BV499" s="149"/>
      <c r="BW499" s="149"/>
      <c r="BX499" s="149"/>
      <c r="BY499" s="149"/>
    </row>
    <row r="500" spans="1:77" s="11" customFormat="1" ht="66" hidden="1">
      <c r="A500" s="129"/>
      <c r="B500" s="105" t="s">
        <v>38</v>
      </c>
      <c r="C500" s="106" t="s">
        <v>1</v>
      </c>
      <c r="D500" s="106" t="s">
        <v>54</v>
      </c>
      <c r="E500" s="111" t="s">
        <v>326</v>
      </c>
      <c r="F500" s="106" t="s">
        <v>39</v>
      </c>
      <c r="G500" s="167"/>
      <c r="H500" s="167"/>
      <c r="I500" s="167"/>
      <c r="J500" s="167"/>
      <c r="K500" s="167"/>
      <c r="L500" s="167"/>
      <c r="M500" s="167"/>
      <c r="N500" s="167"/>
      <c r="O500" s="112"/>
      <c r="P500" s="112"/>
      <c r="Q500" s="126"/>
      <c r="R500" s="126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26"/>
      <c r="AL500" s="126"/>
      <c r="AM500" s="126"/>
      <c r="AN500" s="126"/>
      <c r="AO500" s="126"/>
      <c r="AP500" s="112">
        <f>AR500-AO500</f>
        <v>0</v>
      </c>
      <c r="AQ500" s="112"/>
      <c r="AR500" s="112"/>
      <c r="AS500" s="112"/>
      <c r="AT500" s="112"/>
      <c r="AU500" s="96">
        <v>-342</v>
      </c>
      <c r="AV500" s="96">
        <v>-342</v>
      </c>
      <c r="AW500" s="162"/>
      <c r="AX500" s="112"/>
      <c r="AY500" s="112"/>
      <c r="AZ500" s="97"/>
      <c r="BA500" s="97"/>
      <c r="BB500" s="112"/>
      <c r="BC500" s="112"/>
      <c r="BD500" s="147"/>
      <c r="BE500" s="148"/>
      <c r="BF500" s="126"/>
      <c r="BG500" s="126"/>
      <c r="BH500" s="147"/>
      <c r="BI500" s="148"/>
      <c r="BJ500" s="126"/>
      <c r="BK500" s="126"/>
      <c r="BL500" s="147"/>
      <c r="BM500" s="148"/>
      <c r="BN500" s="126"/>
      <c r="BO500" s="126"/>
      <c r="BP500" s="149"/>
      <c r="BQ500" s="149"/>
      <c r="BR500" s="149"/>
      <c r="BS500" s="149"/>
      <c r="BT500" s="149"/>
      <c r="BU500" s="149"/>
      <c r="BV500" s="149"/>
      <c r="BW500" s="149"/>
      <c r="BX500" s="149"/>
      <c r="BY500" s="149"/>
    </row>
    <row r="501" spans="1:77" ht="16.5">
      <c r="A501" s="129"/>
      <c r="B501" s="164"/>
      <c r="C501" s="165"/>
      <c r="D501" s="165"/>
      <c r="E501" s="166"/>
      <c r="F501" s="165"/>
      <c r="G501" s="167"/>
      <c r="H501" s="167"/>
      <c r="I501" s="167"/>
      <c r="J501" s="167"/>
      <c r="K501" s="167"/>
      <c r="L501" s="167"/>
      <c r="M501" s="167"/>
      <c r="N501" s="167"/>
      <c r="O501" s="109"/>
      <c r="P501" s="109"/>
      <c r="Q501" s="127"/>
      <c r="R501" s="127"/>
      <c r="S501" s="112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13"/>
      <c r="AL501" s="113"/>
      <c r="AM501" s="113"/>
      <c r="AN501" s="113"/>
      <c r="AO501" s="113"/>
      <c r="AP501" s="128"/>
      <c r="AQ501" s="128"/>
      <c r="AR501" s="128"/>
      <c r="AS501" s="128"/>
      <c r="AT501" s="128"/>
      <c r="AU501" s="96"/>
      <c r="AV501" s="96"/>
      <c r="AW501" s="96"/>
      <c r="AX501" s="128"/>
      <c r="AY501" s="128"/>
      <c r="AZ501" s="97"/>
      <c r="BA501" s="97"/>
      <c r="BB501" s="128"/>
      <c r="BC501" s="128"/>
      <c r="BD501" s="114"/>
      <c r="BE501" s="115"/>
      <c r="BF501" s="125"/>
      <c r="BG501" s="125"/>
      <c r="BH501" s="114"/>
      <c r="BI501" s="115"/>
      <c r="BJ501" s="125"/>
      <c r="BK501" s="125"/>
      <c r="BL501" s="114"/>
      <c r="BM501" s="115"/>
      <c r="BN501" s="125"/>
      <c r="BO501" s="125"/>
      <c r="BP501" s="116"/>
      <c r="BQ501" s="116"/>
      <c r="BR501" s="116"/>
      <c r="BS501" s="116"/>
      <c r="BT501" s="116"/>
      <c r="BU501" s="116"/>
      <c r="BV501" s="116"/>
      <c r="BW501" s="116"/>
      <c r="BX501" s="116"/>
      <c r="BY501" s="116"/>
    </row>
    <row r="502" spans="1:77" s="5" customFormat="1" ht="60.75">
      <c r="A502" s="89">
        <v>916</v>
      </c>
      <c r="B502" s="90" t="s">
        <v>401</v>
      </c>
      <c r="C502" s="91"/>
      <c r="D502" s="91"/>
      <c r="E502" s="92"/>
      <c r="F502" s="93"/>
      <c r="G502" s="94" t="e">
        <f aca="true" t="shared" si="619" ref="G502:N502">G503+G509</f>
        <v>#REF!</v>
      </c>
      <c r="H502" s="94" t="e">
        <f t="shared" si="619"/>
        <v>#REF!</v>
      </c>
      <c r="I502" s="94" t="e">
        <f t="shared" si="619"/>
        <v>#REF!</v>
      </c>
      <c r="J502" s="94">
        <f t="shared" si="619"/>
        <v>9462</v>
      </c>
      <c r="K502" s="94">
        <f t="shared" si="619"/>
        <v>50608</v>
      </c>
      <c r="L502" s="94">
        <f t="shared" si="619"/>
        <v>0</v>
      </c>
      <c r="M502" s="94"/>
      <c r="N502" s="94">
        <f t="shared" si="619"/>
        <v>54035</v>
      </c>
      <c r="O502" s="94">
        <f aca="true" t="shared" si="620" ref="O502:V502">O503+O509</f>
        <v>0</v>
      </c>
      <c r="P502" s="94">
        <f t="shared" si="620"/>
        <v>0</v>
      </c>
      <c r="Q502" s="94">
        <f t="shared" si="620"/>
        <v>54035</v>
      </c>
      <c r="R502" s="94">
        <f t="shared" si="620"/>
        <v>0</v>
      </c>
      <c r="S502" s="94">
        <f>S503+S509</f>
        <v>-20159</v>
      </c>
      <c r="T502" s="94">
        <f t="shared" si="620"/>
        <v>33876</v>
      </c>
      <c r="U502" s="94">
        <f t="shared" si="620"/>
        <v>0</v>
      </c>
      <c r="V502" s="94">
        <f t="shared" si="620"/>
        <v>33876</v>
      </c>
      <c r="W502" s="94">
        <f aca="true" t="shared" si="621" ref="W502:AD502">W503+W509</f>
        <v>0</v>
      </c>
      <c r="X502" s="94">
        <f t="shared" si="621"/>
        <v>0</v>
      </c>
      <c r="Y502" s="94">
        <f t="shared" si="621"/>
        <v>33876</v>
      </c>
      <c r="Z502" s="94">
        <f t="shared" si="621"/>
        <v>33876</v>
      </c>
      <c r="AA502" s="94">
        <f t="shared" si="621"/>
        <v>0</v>
      </c>
      <c r="AB502" s="94">
        <f t="shared" si="621"/>
        <v>0</v>
      </c>
      <c r="AC502" s="94">
        <f t="shared" si="621"/>
        <v>33876</v>
      </c>
      <c r="AD502" s="94">
        <f t="shared" si="621"/>
        <v>33876</v>
      </c>
      <c r="AE502" s="94">
        <f>AE503+AE509</f>
        <v>-830</v>
      </c>
      <c r="AF502" s="94"/>
      <c r="AG502" s="94">
        <f>AG503+AG509</f>
        <v>-830</v>
      </c>
      <c r="AH502" s="94">
        <f>AH503+AH509</f>
        <v>33046</v>
      </c>
      <c r="AI502" s="94"/>
      <c r="AJ502" s="94">
        <f aca="true" t="shared" si="622" ref="AJ502:AO502">AJ503+AJ509</f>
        <v>33046</v>
      </c>
      <c r="AK502" s="94">
        <f t="shared" si="622"/>
        <v>0</v>
      </c>
      <c r="AL502" s="94">
        <f t="shared" si="622"/>
        <v>0</v>
      </c>
      <c r="AM502" s="94">
        <f t="shared" si="622"/>
        <v>33046</v>
      </c>
      <c r="AN502" s="94">
        <f t="shared" si="622"/>
        <v>0</v>
      </c>
      <c r="AO502" s="94">
        <f t="shared" si="622"/>
        <v>33046</v>
      </c>
      <c r="AP502" s="94">
        <f>AP503+AP509</f>
        <v>-7170</v>
      </c>
      <c r="AQ502" s="94">
        <f>AQ503+AQ509</f>
        <v>0</v>
      </c>
      <c r="AR502" s="94">
        <f>AR503+AR509</f>
        <v>25876</v>
      </c>
      <c r="AS502" s="94">
        <f>AS503+AS509</f>
        <v>0</v>
      </c>
      <c r="AT502" s="94">
        <f>AT503+AT509</f>
        <v>25876</v>
      </c>
      <c r="AU502" s="96"/>
      <c r="AV502" s="96"/>
      <c r="AW502" s="96"/>
      <c r="AX502" s="94">
        <f>AX503+AX509</f>
        <v>25876</v>
      </c>
      <c r="AY502" s="94">
        <f>AY503+AY509</f>
        <v>25876</v>
      </c>
      <c r="AZ502" s="97"/>
      <c r="BA502" s="97"/>
      <c r="BB502" s="94">
        <f aca="true" t="shared" si="623" ref="BB502:BG502">BB503+BB509</f>
        <v>25876</v>
      </c>
      <c r="BC502" s="94">
        <f t="shared" si="623"/>
        <v>25876</v>
      </c>
      <c r="BD502" s="94">
        <f t="shared" si="623"/>
        <v>0</v>
      </c>
      <c r="BE502" s="94">
        <f t="shared" si="623"/>
        <v>0</v>
      </c>
      <c r="BF502" s="94">
        <f t="shared" si="623"/>
        <v>25876</v>
      </c>
      <c r="BG502" s="94">
        <f t="shared" si="623"/>
        <v>25876</v>
      </c>
      <c r="BH502" s="94">
        <f aca="true" t="shared" si="624" ref="BH502:BO502">BH503+BH509</f>
        <v>0</v>
      </c>
      <c r="BI502" s="94">
        <f t="shared" si="624"/>
        <v>0</v>
      </c>
      <c r="BJ502" s="94">
        <f t="shared" si="624"/>
        <v>25876</v>
      </c>
      <c r="BK502" s="94">
        <f t="shared" si="624"/>
        <v>25876</v>
      </c>
      <c r="BL502" s="94">
        <f t="shared" si="624"/>
        <v>0</v>
      </c>
      <c r="BM502" s="94">
        <f t="shared" si="624"/>
        <v>0</v>
      </c>
      <c r="BN502" s="94">
        <f t="shared" si="624"/>
        <v>25876</v>
      </c>
      <c r="BO502" s="94">
        <f t="shared" si="624"/>
        <v>25876</v>
      </c>
      <c r="BP502" s="94">
        <f>BP503+BP509</f>
        <v>0</v>
      </c>
      <c r="BQ502" s="94">
        <f>BQ503+BQ509</f>
        <v>0</v>
      </c>
      <c r="BR502" s="94">
        <f>BR503+BR509</f>
        <v>25876</v>
      </c>
      <c r="BS502" s="94"/>
      <c r="BT502" s="94">
        <f>BT503+BT509</f>
        <v>25876</v>
      </c>
      <c r="BU502" s="94">
        <f>BU503+BU509</f>
        <v>0</v>
      </c>
      <c r="BV502" s="94">
        <f>BV503+BV509</f>
        <v>0</v>
      </c>
      <c r="BW502" s="94">
        <f>BW503+BW509</f>
        <v>25876</v>
      </c>
      <c r="BX502" s="94"/>
      <c r="BY502" s="94">
        <f>BY503+BY509</f>
        <v>25876</v>
      </c>
    </row>
    <row r="503" spans="1:77" s="2" customFormat="1" ht="37.5" hidden="1">
      <c r="A503" s="118"/>
      <c r="B503" s="99" t="s">
        <v>12</v>
      </c>
      <c r="C503" s="100" t="s">
        <v>28</v>
      </c>
      <c r="D503" s="100" t="s">
        <v>37</v>
      </c>
      <c r="E503" s="101"/>
      <c r="F503" s="100"/>
      <c r="G503" s="117">
        <f aca="true" t="shared" si="625" ref="G503:W504">G504</f>
        <v>7458</v>
      </c>
      <c r="H503" s="117">
        <f t="shared" si="625"/>
        <v>7458</v>
      </c>
      <c r="I503" s="117">
        <f t="shared" si="625"/>
        <v>0</v>
      </c>
      <c r="J503" s="117">
        <f t="shared" si="625"/>
        <v>-3279</v>
      </c>
      <c r="K503" s="117">
        <f t="shared" si="625"/>
        <v>4179</v>
      </c>
      <c r="L503" s="117">
        <f t="shared" si="625"/>
        <v>0</v>
      </c>
      <c r="M503" s="117"/>
      <c r="N503" s="117">
        <f t="shared" si="625"/>
        <v>4179</v>
      </c>
      <c r="O503" s="117">
        <f t="shared" si="625"/>
        <v>0</v>
      </c>
      <c r="P503" s="117">
        <f t="shared" si="625"/>
        <v>0</v>
      </c>
      <c r="Q503" s="117">
        <f t="shared" si="625"/>
        <v>4179</v>
      </c>
      <c r="R503" s="117">
        <f t="shared" si="625"/>
        <v>0</v>
      </c>
      <c r="S503" s="117">
        <f t="shared" si="625"/>
        <v>3000</v>
      </c>
      <c r="T503" s="117">
        <f t="shared" si="625"/>
        <v>7179</v>
      </c>
      <c r="U503" s="117">
        <f t="shared" si="625"/>
        <v>0</v>
      </c>
      <c r="V503" s="117">
        <f t="shared" si="625"/>
        <v>7179</v>
      </c>
      <c r="W503" s="117">
        <f t="shared" si="625"/>
        <v>0</v>
      </c>
      <c r="X503" s="117">
        <f aca="true" t="shared" si="626" ref="X503:AT503">X504</f>
        <v>0</v>
      </c>
      <c r="Y503" s="117">
        <f t="shared" si="626"/>
        <v>7179</v>
      </c>
      <c r="Z503" s="117">
        <f t="shared" si="626"/>
        <v>7179</v>
      </c>
      <c r="AA503" s="117">
        <f t="shared" si="626"/>
        <v>0</v>
      </c>
      <c r="AB503" s="117">
        <f t="shared" si="626"/>
        <v>0</v>
      </c>
      <c r="AC503" s="117">
        <f t="shared" si="626"/>
        <v>7179</v>
      </c>
      <c r="AD503" s="117">
        <f t="shared" si="626"/>
        <v>7179</v>
      </c>
      <c r="AE503" s="117">
        <f t="shared" si="626"/>
        <v>0</v>
      </c>
      <c r="AF503" s="117"/>
      <c r="AG503" s="117">
        <f t="shared" si="626"/>
        <v>0</v>
      </c>
      <c r="AH503" s="117">
        <f t="shared" si="626"/>
        <v>7179</v>
      </c>
      <c r="AI503" s="117"/>
      <c r="AJ503" s="117">
        <f t="shared" si="626"/>
        <v>7179</v>
      </c>
      <c r="AK503" s="117">
        <f t="shared" si="626"/>
        <v>0</v>
      </c>
      <c r="AL503" s="117">
        <f t="shared" si="626"/>
        <v>0</v>
      </c>
      <c r="AM503" s="117">
        <f t="shared" si="626"/>
        <v>7179</v>
      </c>
      <c r="AN503" s="117">
        <f t="shared" si="626"/>
        <v>0</v>
      </c>
      <c r="AO503" s="117">
        <f t="shared" si="626"/>
        <v>7179</v>
      </c>
      <c r="AP503" s="117">
        <f t="shared" si="626"/>
        <v>-7179</v>
      </c>
      <c r="AQ503" s="117">
        <f t="shared" si="626"/>
        <v>0</v>
      </c>
      <c r="AR503" s="117">
        <f t="shared" si="626"/>
        <v>0</v>
      </c>
      <c r="AS503" s="117">
        <f t="shared" si="626"/>
        <v>0</v>
      </c>
      <c r="AT503" s="117">
        <f t="shared" si="626"/>
        <v>0</v>
      </c>
      <c r="AU503" s="96"/>
      <c r="AV503" s="96"/>
      <c r="AW503" s="96"/>
      <c r="AX503" s="117">
        <f>AX504</f>
        <v>0</v>
      </c>
      <c r="AY503" s="117">
        <f>AY504</f>
        <v>0</v>
      </c>
      <c r="AZ503" s="97"/>
      <c r="BA503" s="97"/>
      <c r="BB503" s="117">
        <f aca="true" t="shared" si="627" ref="BB503:BY503">BB504</f>
        <v>0</v>
      </c>
      <c r="BC503" s="117">
        <f t="shared" si="627"/>
        <v>0</v>
      </c>
      <c r="BD503" s="117">
        <f t="shared" si="627"/>
        <v>0</v>
      </c>
      <c r="BE503" s="117">
        <f t="shared" si="627"/>
        <v>0</v>
      </c>
      <c r="BF503" s="117">
        <f t="shared" si="627"/>
        <v>0</v>
      </c>
      <c r="BG503" s="117">
        <f t="shared" si="627"/>
        <v>0</v>
      </c>
      <c r="BH503" s="117">
        <f t="shared" si="627"/>
        <v>0</v>
      </c>
      <c r="BI503" s="117">
        <f t="shared" si="627"/>
        <v>0</v>
      </c>
      <c r="BJ503" s="117">
        <f t="shared" si="627"/>
        <v>0</v>
      </c>
      <c r="BK503" s="117">
        <f t="shared" si="627"/>
        <v>0</v>
      </c>
      <c r="BL503" s="117">
        <f t="shared" si="627"/>
        <v>0</v>
      </c>
      <c r="BM503" s="117">
        <f t="shared" si="627"/>
        <v>0</v>
      </c>
      <c r="BN503" s="117">
        <f t="shared" si="627"/>
        <v>0</v>
      </c>
      <c r="BO503" s="117">
        <f t="shared" si="627"/>
        <v>0</v>
      </c>
      <c r="BP503" s="117">
        <f t="shared" si="627"/>
        <v>0</v>
      </c>
      <c r="BQ503" s="117">
        <f t="shared" si="627"/>
        <v>0</v>
      </c>
      <c r="BR503" s="117">
        <f t="shared" si="627"/>
        <v>0</v>
      </c>
      <c r="BS503" s="117"/>
      <c r="BT503" s="117">
        <f t="shared" si="627"/>
        <v>0</v>
      </c>
      <c r="BU503" s="117">
        <f t="shared" si="627"/>
        <v>0</v>
      </c>
      <c r="BV503" s="117">
        <f t="shared" si="627"/>
        <v>0</v>
      </c>
      <c r="BW503" s="117">
        <f t="shared" si="627"/>
        <v>0</v>
      </c>
      <c r="BX503" s="117"/>
      <c r="BY503" s="117">
        <f t="shared" si="627"/>
        <v>0</v>
      </c>
    </row>
    <row r="504" spans="1:77" ht="33" hidden="1">
      <c r="A504" s="104"/>
      <c r="B504" s="105" t="s">
        <v>79</v>
      </c>
      <c r="C504" s="106" t="s">
        <v>28</v>
      </c>
      <c r="D504" s="106" t="s">
        <v>37</v>
      </c>
      <c r="E504" s="111" t="s">
        <v>117</v>
      </c>
      <c r="F504" s="106"/>
      <c r="G504" s="112">
        <f t="shared" si="625"/>
        <v>7458</v>
      </c>
      <c r="H504" s="112">
        <f t="shared" si="625"/>
        <v>7458</v>
      </c>
      <c r="I504" s="112">
        <f t="shared" si="625"/>
        <v>0</v>
      </c>
      <c r="J504" s="112">
        <f t="shared" si="625"/>
        <v>-3279</v>
      </c>
      <c r="K504" s="112">
        <f t="shared" si="625"/>
        <v>4179</v>
      </c>
      <c r="L504" s="112">
        <f t="shared" si="625"/>
        <v>0</v>
      </c>
      <c r="M504" s="112"/>
      <c r="N504" s="112">
        <f t="shared" si="625"/>
        <v>4179</v>
      </c>
      <c r="O504" s="112">
        <f t="shared" si="625"/>
        <v>0</v>
      </c>
      <c r="P504" s="112">
        <f t="shared" si="625"/>
        <v>0</v>
      </c>
      <c r="Q504" s="112">
        <f t="shared" si="625"/>
        <v>4179</v>
      </c>
      <c r="R504" s="112">
        <f t="shared" si="625"/>
        <v>0</v>
      </c>
      <c r="S504" s="112">
        <f aca="true" t="shared" si="628" ref="S504:Z504">S505+S506</f>
        <v>3000</v>
      </c>
      <c r="T504" s="112">
        <f t="shared" si="628"/>
        <v>7179</v>
      </c>
      <c r="U504" s="112">
        <f t="shared" si="628"/>
        <v>0</v>
      </c>
      <c r="V504" s="112">
        <f t="shared" si="628"/>
        <v>7179</v>
      </c>
      <c r="W504" s="112">
        <f t="shared" si="628"/>
        <v>0</v>
      </c>
      <c r="X504" s="112">
        <f t="shared" si="628"/>
        <v>0</v>
      </c>
      <c r="Y504" s="112">
        <f t="shared" si="628"/>
        <v>7179</v>
      </c>
      <c r="Z504" s="112">
        <f t="shared" si="628"/>
        <v>7179</v>
      </c>
      <c r="AA504" s="112">
        <f aca="true" t="shared" si="629" ref="AA504:AJ504">AA505+AA506</f>
        <v>0</v>
      </c>
      <c r="AB504" s="112">
        <f t="shared" si="629"/>
        <v>0</v>
      </c>
      <c r="AC504" s="112">
        <f t="shared" si="629"/>
        <v>7179</v>
      </c>
      <c r="AD504" s="112">
        <f t="shared" si="629"/>
        <v>7179</v>
      </c>
      <c r="AE504" s="112">
        <f t="shared" si="629"/>
        <v>0</v>
      </c>
      <c r="AF504" s="112"/>
      <c r="AG504" s="112">
        <f t="shared" si="629"/>
        <v>0</v>
      </c>
      <c r="AH504" s="112">
        <f t="shared" si="629"/>
        <v>7179</v>
      </c>
      <c r="AI504" s="112"/>
      <c r="AJ504" s="112">
        <f t="shared" si="629"/>
        <v>7179</v>
      </c>
      <c r="AK504" s="112">
        <f aca="true" t="shared" si="630" ref="AK504:AT504">AK505+AK506</f>
        <v>0</v>
      </c>
      <c r="AL504" s="112">
        <f t="shared" si="630"/>
        <v>0</v>
      </c>
      <c r="AM504" s="112">
        <f t="shared" si="630"/>
        <v>7179</v>
      </c>
      <c r="AN504" s="112">
        <f t="shared" si="630"/>
        <v>0</v>
      </c>
      <c r="AO504" s="112">
        <f t="shared" si="630"/>
        <v>7179</v>
      </c>
      <c r="AP504" s="112">
        <f t="shared" si="630"/>
        <v>-7179</v>
      </c>
      <c r="AQ504" s="112">
        <f t="shared" si="630"/>
        <v>0</v>
      </c>
      <c r="AR504" s="112">
        <f t="shared" si="630"/>
        <v>0</v>
      </c>
      <c r="AS504" s="112">
        <f t="shared" si="630"/>
        <v>0</v>
      </c>
      <c r="AT504" s="112">
        <f t="shared" si="630"/>
        <v>0</v>
      </c>
      <c r="AU504" s="96"/>
      <c r="AV504" s="96"/>
      <c r="AW504" s="96"/>
      <c r="AX504" s="112">
        <f>AX505+AX506</f>
        <v>0</v>
      </c>
      <c r="AY504" s="112">
        <f>AY505+AY506</f>
        <v>0</v>
      </c>
      <c r="AZ504" s="97"/>
      <c r="BA504" s="97"/>
      <c r="BB504" s="112">
        <f aca="true" t="shared" si="631" ref="BB504:BG504">BB505+BB506</f>
        <v>0</v>
      </c>
      <c r="BC504" s="112">
        <f t="shared" si="631"/>
        <v>0</v>
      </c>
      <c r="BD504" s="112">
        <f t="shared" si="631"/>
        <v>0</v>
      </c>
      <c r="BE504" s="112">
        <f t="shared" si="631"/>
        <v>0</v>
      </c>
      <c r="BF504" s="112">
        <f t="shared" si="631"/>
        <v>0</v>
      </c>
      <c r="BG504" s="112">
        <f t="shared" si="631"/>
        <v>0</v>
      </c>
      <c r="BH504" s="112">
        <f aca="true" t="shared" si="632" ref="BH504:BO504">BH505+BH506</f>
        <v>0</v>
      </c>
      <c r="BI504" s="112">
        <f t="shared" si="632"/>
        <v>0</v>
      </c>
      <c r="BJ504" s="112">
        <f t="shared" si="632"/>
        <v>0</v>
      </c>
      <c r="BK504" s="112">
        <f t="shared" si="632"/>
        <v>0</v>
      </c>
      <c r="BL504" s="112">
        <f t="shared" si="632"/>
        <v>0</v>
      </c>
      <c r="BM504" s="112">
        <f t="shared" si="632"/>
        <v>0</v>
      </c>
      <c r="BN504" s="112">
        <f t="shared" si="632"/>
        <v>0</v>
      </c>
      <c r="BO504" s="112">
        <f t="shared" si="632"/>
        <v>0</v>
      </c>
      <c r="BP504" s="112">
        <f>BP505+BP506</f>
        <v>0</v>
      </c>
      <c r="BQ504" s="112">
        <f>BQ505+BQ506</f>
        <v>0</v>
      </c>
      <c r="BR504" s="112">
        <f>BR505+BR506</f>
        <v>0</v>
      </c>
      <c r="BS504" s="112"/>
      <c r="BT504" s="112">
        <f>BT505+BT506</f>
        <v>0</v>
      </c>
      <c r="BU504" s="112">
        <f>BU505+BU506</f>
        <v>0</v>
      </c>
      <c r="BV504" s="112">
        <f>BV505+BV506</f>
        <v>0</v>
      </c>
      <c r="BW504" s="112">
        <f>BW505+BW506</f>
        <v>0</v>
      </c>
      <c r="BX504" s="112"/>
      <c r="BY504" s="112">
        <f>BY505+BY506</f>
        <v>0</v>
      </c>
    </row>
    <row r="505" spans="1:77" ht="66" hidden="1">
      <c r="A505" s="104"/>
      <c r="B505" s="105" t="s">
        <v>38</v>
      </c>
      <c r="C505" s="106" t="s">
        <v>28</v>
      </c>
      <c r="D505" s="106" t="s">
        <v>37</v>
      </c>
      <c r="E505" s="111" t="s">
        <v>117</v>
      </c>
      <c r="F505" s="106" t="s">
        <v>39</v>
      </c>
      <c r="G505" s="112">
        <f>H505+I505</f>
        <v>7458</v>
      </c>
      <c r="H505" s="112">
        <v>7458</v>
      </c>
      <c r="I505" s="112"/>
      <c r="J505" s="112">
        <f>K505-G505</f>
        <v>-3279</v>
      </c>
      <c r="K505" s="112">
        <v>4179</v>
      </c>
      <c r="L505" s="112"/>
      <c r="M505" s="112"/>
      <c r="N505" s="112">
        <v>4179</v>
      </c>
      <c r="O505" s="109"/>
      <c r="P505" s="112"/>
      <c r="Q505" s="112">
        <f>P505+N505</f>
        <v>4179</v>
      </c>
      <c r="R505" s="112">
        <f>O505</f>
        <v>0</v>
      </c>
      <c r="S505" s="112">
        <f>T505-Q505</f>
        <v>-4179</v>
      </c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  <c r="AM505" s="112"/>
      <c r="AN505" s="112"/>
      <c r="AO505" s="112"/>
      <c r="AP505" s="112"/>
      <c r="AQ505" s="112"/>
      <c r="AR505" s="112"/>
      <c r="AS505" s="112"/>
      <c r="AT505" s="112"/>
      <c r="AU505" s="96"/>
      <c r="AV505" s="96"/>
      <c r="AW505" s="96"/>
      <c r="AX505" s="112"/>
      <c r="AY505" s="112"/>
      <c r="AZ505" s="97"/>
      <c r="BA505" s="97"/>
      <c r="BB505" s="112"/>
      <c r="BC505" s="112"/>
      <c r="BD505" s="112"/>
      <c r="BE505" s="112"/>
      <c r="BF505" s="112"/>
      <c r="BG505" s="112"/>
      <c r="BH505" s="112"/>
      <c r="BI505" s="112"/>
      <c r="BJ505" s="112"/>
      <c r="BK505" s="112"/>
      <c r="BL505" s="112"/>
      <c r="BM505" s="112"/>
      <c r="BN505" s="112"/>
      <c r="BO505" s="112"/>
      <c r="BP505" s="112"/>
      <c r="BQ505" s="112"/>
      <c r="BR505" s="112"/>
      <c r="BS505" s="112"/>
      <c r="BT505" s="112"/>
      <c r="BU505" s="112"/>
      <c r="BV505" s="112"/>
      <c r="BW505" s="112"/>
      <c r="BX505" s="112"/>
      <c r="BY505" s="112"/>
    </row>
    <row r="506" spans="1:77" ht="82.5" hidden="1">
      <c r="A506" s="104"/>
      <c r="B506" s="141" t="s">
        <v>393</v>
      </c>
      <c r="C506" s="106" t="s">
        <v>28</v>
      </c>
      <c r="D506" s="106" t="s">
        <v>37</v>
      </c>
      <c r="E506" s="111" t="s">
        <v>284</v>
      </c>
      <c r="F506" s="106"/>
      <c r="G506" s="112"/>
      <c r="H506" s="112"/>
      <c r="I506" s="112"/>
      <c r="J506" s="112"/>
      <c r="K506" s="112"/>
      <c r="L506" s="112"/>
      <c r="M506" s="112"/>
      <c r="N506" s="112"/>
      <c r="O506" s="109"/>
      <c r="P506" s="112"/>
      <c r="Q506" s="112"/>
      <c r="R506" s="112"/>
      <c r="S506" s="112">
        <f aca="true" t="shared" si="633" ref="S506:AL507">S507</f>
        <v>7179</v>
      </c>
      <c r="T506" s="112">
        <f t="shared" si="633"/>
        <v>7179</v>
      </c>
      <c r="U506" s="112">
        <f t="shared" si="633"/>
        <v>0</v>
      </c>
      <c r="V506" s="112">
        <f t="shared" si="633"/>
        <v>7179</v>
      </c>
      <c r="W506" s="112">
        <f t="shared" si="633"/>
        <v>0</v>
      </c>
      <c r="X506" s="112">
        <f t="shared" si="633"/>
        <v>0</v>
      </c>
      <c r="Y506" s="112">
        <f t="shared" si="633"/>
        <v>7179</v>
      </c>
      <c r="Z506" s="112">
        <f t="shared" si="633"/>
        <v>7179</v>
      </c>
      <c r="AA506" s="112">
        <f t="shared" si="633"/>
        <v>0</v>
      </c>
      <c r="AB506" s="112">
        <f t="shared" si="633"/>
        <v>0</v>
      </c>
      <c r="AC506" s="112">
        <f t="shared" si="633"/>
        <v>7179</v>
      </c>
      <c r="AD506" s="112">
        <f t="shared" si="633"/>
        <v>7179</v>
      </c>
      <c r="AE506" s="112">
        <f t="shared" si="633"/>
        <v>0</v>
      </c>
      <c r="AF506" s="112"/>
      <c r="AG506" s="112">
        <f t="shared" si="633"/>
        <v>0</v>
      </c>
      <c r="AH506" s="112">
        <f t="shared" si="633"/>
        <v>7179</v>
      </c>
      <c r="AI506" s="112"/>
      <c r="AJ506" s="112">
        <f t="shared" si="633"/>
        <v>7179</v>
      </c>
      <c r="AK506" s="112">
        <f t="shared" si="633"/>
        <v>0</v>
      </c>
      <c r="AL506" s="112">
        <f t="shared" si="633"/>
        <v>0</v>
      </c>
      <c r="AM506" s="112">
        <f aca="true" t="shared" si="634" ref="AM506:AT507">AM507</f>
        <v>7179</v>
      </c>
      <c r="AN506" s="112">
        <f t="shared" si="634"/>
        <v>0</v>
      </c>
      <c r="AO506" s="112">
        <f t="shared" si="634"/>
        <v>7179</v>
      </c>
      <c r="AP506" s="112">
        <f t="shared" si="634"/>
        <v>-7179</v>
      </c>
      <c r="AQ506" s="112">
        <f t="shared" si="634"/>
        <v>0</v>
      </c>
      <c r="AR506" s="112">
        <f t="shared" si="634"/>
        <v>0</v>
      </c>
      <c r="AS506" s="112">
        <f t="shared" si="634"/>
        <v>0</v>
      </c>
      <c r="AT506" s="112">
        <f t="shared" si="634"/>
        <v>0</v>
      </c>
      <c r="AU506" s="96"/>
      <c r="AV506" s="96"/>
      <c r="AW506" s="96"/>
      <c r="AX506" s="112">
        <f>AX507</f>
        <v>0</v>
      </c>
      <c r="AY506" s="112">
        <f>AY507</f>
        <v>0</v>
      </c>
      <c r="AZ506" s="97"/>
      <c r="BA506" s="97"/>
      <c r="BB506" s="112">
        <f>BB507</f>
        <v>0</v>
      </c>
      <c r="BC506" s="112">
        <f>BC507</f>
        <v>0</v>
      </c>
      <c r="BD506" s="112">
        <f aca="true" t="shared" si="635" ref="BD506:BW507">BD507</f>
        <v>0</v>
      </c>
      <c r="BE506" s="112">
        <f t="shared" si="635"/>
        <v>0</v>
      </c>
      <c r="BF506" s="112">
        <f t="shared" si="635"/>
        <v>0</v>
      </c>
      <c r="BG506" s="112">
        <f t="shared" si="635"/>
        <v>0</v>
      </c>
      <c r="BH506" s="112">
        <f t="shared" si="635"/>
        <v>0</v>
      </c>
      <c r="BI506" s="112">
        <f t="shared" si="635"/>
        <v>0</v>
      </c>
      <c r="BJ506" s="112">
        <f t="shared" si="635"/>
        <v>0</v>
      </c>
      <c r="BK506" s="112">
        <f t="shared" si="635"/>
        <v>0</v>
      </c>
      <c r="BL506" s="112">
        <f t="shared" si="635"/>
        <v>0</v>
      </c>
      <c r="BM506" s="112">
        <f t="shared" si="635"/>
        <v>0</v>
      </c>
      <c r="BN506" s="112">
        <f t="shared" si="635"/>
        <v>0</v>
      </c>
      <c r="BO506" s="112">
        <f t="shared" si="635"/>
        <v>0</v>
      </c>
      <c r="BP506" s="112">
        <f t="shared" si="635"/>
        <v>0</v>
      </c>
      <c r="BQ506" s="112">
        <f t="shared" si="635"/>
        <v>0</v>
      </c>
      <c r="BR506" s="112">
        <f t="shared" si="635"/>
        <v>0</v>
      </c>
      <c r="BS506" s="112"/>
      <c r="BT506" s="112">
        <f t="shared" si="635"/>
        <v>0</v>
      </c>
      <c r="BU506" s="112">
        <f t="shared" si="635"/>
        <v>0</v>
      </c>
      <c r="BV506" s="112">
        <f>BV507</f>
        <v>0</v>
      </c>
      <c r="BW506" s="112">
        <f t="shared" si="635"/>
        <v>0</v>
      </c>
      <c r="BX506" s="112"/>
      <c r="BY506" s="112">
        <f aca="true" t="shared" si="636" ref="BW506:BY507">BY507</f>
        <v>0</v>
      </c>
    </row>
    <row r="507" spans="1:77" ht="99" hidden="1">
      <c r="A507" s="104"/>
      <c r="B507" s="141" t="s">
        <v>394</v>
      </c>
      <c r="C507" s="106" t="s">
        <v>28</v>
      </c>
      <c r="D507" s="106" t="s">
        <v>37</v>
      </c>
      <c r="E507" s="111" t="s">
        <v>285</v>
      </c>
      <c r="F507" s="106"/>
      <c r="G507" s="112"/>
      <c r="H507" s="112"/>
      <c r="I507" s="112"/>
      <c r="J507" s="112"/>
      <c r="K507" s="112"/>
      <c r="L507" s="112"/>
      <c r="M507" s="112"/>
      <c r="N507" s="112"/>
      <c r="O507" s="109"/>
      <c r="P507" s="112"/>
      <c r="Q507" s="112"/>
      <c r="R507" s="112"/>
      <c r="S507" s="112">
        <f t="shared" si="633"/>
        <v>7179</v>
      </c>
      <c r="T507" s="112">
        <f t="shared" si="633"/>
        <v>7179</v>
      </c>
      <c r="U507" s="112">
        <f t="shared" si="633"/>
        <v>0</v>
      </c>
      <c r="V507" s="112">
        <f t="shared" si="633"/>
        <v>7179</v>
      </c>
      <c r="W507" s="112">
        <f t="shared" si="633"/>
        <v>0</v>
      </c>
      <c r="X507" s="112">
        <f t="shared" si="633"/>
        <v>0</v>
      </c>
      <c r="Y507" s="112">
        <f t="shared" si="633"/>
        <v>7179</v>
      </c>
      <c r="Z507" s="112">
        <f t="shared" si="633"/>
        <v>7179</v>
      </c>
      <c r="AA507" s="112">
        <f t="shared" si="633"/>
        <v>0</v>
      </c>
      <c r="AB507" s="112">
        <f t="shared" si="633"/>
        <v>0</v>
      </c>
      <c r="AC507" s="112">
        <f t="shared" si="633"/>
        <v>7179</v>
      </c>
      <c r="AD507" s="112">
        <f t="shared" si="633"/>
        <v>7179</v>
      </c>
      <c r="AE507" s="112">
        <f t="shared" si="633"/>
        <v>0</v>
      </c>
      <c r="AF507" s="112"/>
      <c r="AG507" s="112">
        <f t="shared" si="633"/>
        <v>0</v>
      </c>
      <c r="AH507" s="112">
        <f t="shared" si="633"/>
        <v>7179</v>
      </c>
      <c r="AI507" s="112"/>
      <c r="AJ507" s="112">
        <f t="shared" si="633"/>
        <v>7179</v>
      </c>
      <c r="AK507" s="112">
        <f t="shared" si="633"/>
        <v>0</v>
      </c>
      <c r="AL507" s="112">
        <f t="shared" si="633"/>
        <v>0</v>
      </c>
      <c r="AM507" s="112">
        <f t="shared" si="634"/>
        <v>7179</v>
      </c>
      <c r="AN507" s="112">
        <f t="shared" si="634"/>
        <v>0</v>
      </c>
      <c r="AO507" s="112">
        <f t="shared" si="634"/>
        <v>7179</v>
      </c>
      <c r="AP507" s="112">
        <f t="shared" si="634"/>
        <v>-7179</v>
      </c>
      <c r="AQ507" s="112">
        <f t="shared" si="634"/>
        <v>0</v>
      </c>
      <c r="AR507" s="112">
        <f t="shared" si="634"/>
        <v>0</v>
      </c>
      <c r="AS507" s="112">
        <f t="shared" si="634"/>
        <v>0</v>
      </c>
      <c r="AT507" s="112">
        <f t="shared" si="634"/>
        <v>0</v>
      </c>
      <c r="AU507" s="96"/>
      <c r="AV507" s="96"/>
      <c r="AW507" s="96"/>
      <c r="AX507" s="112">
        <f>AX508</f>
        <v>0</v>
      </c>
      <c r="AY507" s="112">
        <f>AY508</f>
        <v>0</v>
      </c>
      <c r="AZ507" s="97"/>
      <c r="BA507" s="97"/>
      <c r="BB507" s="112">
        <f>BB508</f>
        <v>0</v>
      </c>
      <c r="BC507" s="112">
        <f>BC508</f>
        <v>0</v>
      </c>
      <c r="BD507" s="112">
        <f t="shared" si="635"/>
        <v>0</v>
      </c>
      <c r="BE507" s="112">
        <f t="shared" si="635"/>
        <v>0</v>
      </c>
      <c r="BF507" s="112">
        <f t="shared" si="635"/>
        <v>0</v>
      </c>
      <c r="BG507" s="112">
        <f t="shared" si="635"/>
        <v>0</v>
      </c>
      <c r="BH507" s="112">
        <f t="shared" si="635"/>
        <v>0</v>
      </c>
      <c r="BI507" s="112">
        <f t="shared" si="635"/>
        <v>0</v>
      </c>
      <c r="BJ507" s="112">
        <f t="shared" si="635"/>
        <v>0</v>
      </c>
      <c r="BK507" s="112">
        <f t="shared" si="635"/>
        <v>0</v>
      </c>
      <c r="BL507" s="112">
        <f t="shared" si="635"/>
        <v>0</v>
      </c>
      <c r="BM507" s="112">
        <f t="shared" si="635"/>
        <v>0</v>
      </c>
      <c r="BN507" s="112">
        <f t="shared" si="635"/>
        <v>0</v>
      </c>
      <c r="BO507" s="112">
        <f t="shared" si="635"/>
        <v>0</v>
      </c>
      <c r="BP507" s="112">
        <f t="shared" si="635"/>
        <v>0</v>
      </c>
      <c r="BQ507" s="112">
        <f t="shared" si="635"/>
        <v>0</v>
      </c>
      <c r="BR507" s="112">
        <f t="shared" si="635"/>
        <v>0</v>
      </c>
      <c r="BS507" s="112"/>
      <c r="BT507" s="112">
        <f t="shared" si="635"/>
        <v>0</v>
      </c>
      <c r="BU507" s="112">
        <f>BU508</f>
        <v>0</v>
      </c>
      <c r="BV507" s="112">
        <f>BV508</f>
        <v>0</v>
      </c>
      <c r="BW507" s="112">
        <f t="shared" si="636"/>
        <v>0</v>
      </c>
      <c r="BX507" s="112"/>
      <c r="BY507" s="112">
        <f t="shared" si="636"/>
        <v>0</v>
      </c>
    </row>
    <row r="508" spans="1:77" ht="66" hidden="1">
      <c r="A508" s="104"/>
      <c r="B508" s="105" t="s">
        <v>38</v>
      </c>
      <c r="C508" s="106" t="s">
        <v>28</v>
      </c>
      <c r="D508" s="106" t="s">
        <v>37</v>
      </c>
      <c r="E508" s="111" t="s">
        <v>285</v>
      </c>
      <c r="F508" s="106" t="s">
        <v>39</v>
      </c>
      <c r="G508" s="112"/>
      <c r="H508" s="112"/>
      <c r="I508" s="112"/>
      <c r="J508" s="112"/>
      <c r="K508" s="112"/>
      <c r="L508" s="112"/>
      <c r="M508" s="112"/>
      <c r="N508" s="112"/>
      <c r="O508" s="109"/>
      <c r="P508" s="112"/>
      <c r="Q508" s="112"/>
      <c r="R508" s="112"/>
      <c r="S508" s="112">
        <f>T508-Q508</f>
        <v>7179</v>
      </c>
      <c r="T508" s="112">
        <v>7179</v>
      </c>
      <c r="U508" s="112"/>
      <c r="V508" s="112">
        <v>7179</v>
      </c>
      <c r="W508" s="112"/>
      <c r="X508" s="112"/>
      <c r="Y508" s="112">
        <f>W508+T508</f>
        <v>7179</v>
      </c>
      <c r="Z508" s="112">
        <f>X508+V508</f>
        <v>7179</v>
      </c>
      <c r="AA508" s="112"/>
      <c r="AB508" s="112"/>
      <c r="AC508" s="112">
        <f>AA508+Y508</f>
        <v>7179</v>
      </c>
      <c r="AD508" s="112">
        <f>AB508+Z508</f>
        <v>7179</v>
      </c>
      <c r="AE508" s="112"/>
      <c r="AF508" s="112"/>
      <c r="AG508" s="112"/>
      <c r="AH508" s="112">
        <f>AE508+AC508</f>
        <v>7179</v>
      </c>
      <c r="AI508" s="112"/>
      <c r="AJ508" s="112">
        <f>AG508+AD508</f>
        <v>7179</v>
      </c>
      <c r="AK508" s="113"/>
      <c r="AL508" s="113"/>
      <c r="AM508" s="112">
        <f>AK508+AH508</f>
        <v>7179</v>
      </c>
      <c r="AN508" s="112">
        <f>AI508</f>
        <v>0</v>
      </c>
      <c r="AO508" s="112">
        <f>AJ508</f>
        <v>7179</v>
      </c>
      <c r="AP508" s="112">
        <f>AR508-AO508</f>
        <v>-7179</v>
      </c>
      <c r="AQ508" s="112"/>
      <c r="AR508" s="112"/>
      <c r="AS508" s="112"/>
      <c r="AT508" s="112"/>
      <c r="AU508" s="96"/>
      <c r="AV508" s="96"/>
      <c r="AW508" s="96"/>
      <c r="AX508" s="112"/>
      <c r="AY508" s="112"/>
      <c r="AZ508" s="97"/>
      <c r="BA508" s="97"/>
      <c r="BB508" s="112"/>
      <c r="BC508" s="112"/>
      <c r="BD508" s="112"/>
      <c r="BE508" s="112"/>
      <c r="BF508" s="112"/>
      <c r="BG508" s="112"/>
      <c r="BH508" s="112"/>
      <c r="BI508" s="112"/>
      <c r="BJ508" s="112"/>
      <c r="BK508" s="112"/>
      <c r="BL508" s="112"/>
      <c r="BM508" s="112"/>
      <c r="BN508" s="112"/>
      <c r="BO508" s="112"/>
      <c r="BP508" s="112"/>
      <c r="BQ508" s="112"/>
      <c r="BR508" s="112"/>
      <c r="BS508" s="112"/>
      <c r="BT508" s="112"/>
      <c r="BU508" s="112"/>
      <c r="BV508" s="112"/>
      <c r="BW508" s="112"/>
      <c r="BX508" s="112"/>
      <c r="BY508" s="112"/>
    </row>
    <row r="509" spans="1:77" s="2" customFormat="1" ht="37.5">
      <c r="A509" s="98"/>
      <c r="B509" s="99" t="s">
        <v>397</v>
      </c>
      <c r="C509" s="100" t="s">
        <v>40</v>
      </c>
      <c r="D509" s="100" t="s">
        <v>40</v>
      </c>
      <c r="E509" s="101"/>
      <c r="F509" s="100"/>
      <c r="G509" s="102" t="e">
        <f aca="true" t="shared" si="637" ref="G509:N509">G510+G513</f>
        <v>#REF!</v>
      </c>
      <c r="H509" s="102" t="e">
        <f t="shared" si="637"/>
        <v>#REF!</v>
      </c>
      <c r="I509" s="102" t="e">
        <f t="shared" si="637"/>
        <v>#REF!</v>
      </c>
      <c r="J509" s="102">
        <f t="shared" si="637"/>
        <v>12741</v>
      </c>
      <c r="K509" s="102">
        <f t="shared" si="637"/>
        <v>46429</v>
      </c>
      <c r="L509" s="102">
        <f t="shared" si="637"/>
        <v>0</v>
      </c>
      <c r="M509" s="102"/>
      <c r="N509" s="102">
        <f t="shared" si="637"/>
        <v>49856</v>
      </c>
      <c r="O509" s="102">
        <f aca="true" t="shared" si="638" ref="O509:V509">O510+O513</f>
        <v>0</v>
      </c>
      <c r="P509" s="102">
        <f t="shared" si="638"/>
        <v>0</v>
      </c>
      <c r="Q509" s="102">
        <f t="shared" si="638"/>
        <v>49856</v>
      </c>
      <c r="R509" s="102">
        <f t="shared" si="638"/>
        <v>0</v>
      </c>
      <c r="S509" s="102">
        <f t="shared" si="638"/>
        <v>-23159</v>
      </c>
      <c r="T509" s="102">
        <f t="shared" si="638"/>
        <v>26697</v>
      </c>
      <c r="U509" s="102">
        <f t="shared" si="638"/>
        <v>0</v>
      </c>
      <c r="V509" s="102">
        <f t="shared" si="638"/>
        <v>26697</v>
      </c>
      <c r="W509" s="102">
        <f aca="true" t="shared" si="639" ref="W509:AD509">W510+W513</f>
        <v>0</v>
      </c>
      <c r="X509" s="102">
        <f t="shared" si="639"/>
        <v>0</v>
      </c>
      <c r="Y509" s="102">
        <f t="shared" si="639"/>
        <v>26697</v>
      </c>
      <c r="Z509" s="102">
        <f t="shared" si="639"/>
        <v>26697</v>
      </c>
      <c r="AA509" s="102">
        <f t="shared" si="639"/>
        <v>0</v>
      </c>
      <c r="AB509" s="102">
        <f t="shared" si="639"/>
        <v>0</v>
      </c>
      <c r="AC509" s="102">
        <f t="shared" si="639"/>
        <v>26697</v>
      </c>
      <c r="AD509" s="102">
        <f t="shared" si="639"/>
        <v>26697</v>
      </c>
      <c r="AE509" s="102">
        <f>AE510+AE513</f>
        <v>-830</v>
      </c>
      <c r="AF509" s="102"/>
      <c r="AG509" s="102">
        <f>AG510+AG513</f>
        <v>-830</v>
      </c>
      <c r="AH509" s="102">
        <f>AH510+AH513</f>
        <v>25867</v>
      </c>
      <c r="AI509" s="102"/>
      <c r="AJ509" s="102">
        <f aca="true" t="shared" si="640" ref="AJ509:AO509">AJ510+AJ513</f>
        <v>25867</v>
      </c>
      <c r="AK509" s="102">
        <f t="shared" si="640"/>
        <v>0</v>
      </c>
      <c r="AL509" s="102">
        <f t="shared" si="640"/>
        <v>0</v>
      </c>
      <c r="AM509" s="102">
        <f t="shared" si="640"/>
        <v>25867</v>
      </c>
      <c r="AN509" s="102">
        <f t="shared" si="640"/>
        <v>0</v>
      </c>
      <c r="AO509" s="102">
        <f t="shared" si="640"/>
        <v>25867</v>
      </c>
      <c r="AP509" s="102">
        <f>AP510+AP513</f>
        <v>9</v>
      </c>
      <c r="AQ509" s="102">
        <f>AQ510+AQ513</f>
        <v>0</v>
      </c>
      <c r="AR509" s="102">
        <f>AR510+AR513</f>
        <v>25876</v>
      </c>
      <c r="AS509" s="102">
        <f>AS510+AS513</f>
        <v>0</v>
      </c>
      <c r="AT509" s="102">
        <f>AT510+AT513</f>
        <v>25876</v>
      </c>
      <c r="AU509" s="96"/>
      <c r="AV509" s="96"/>
      <c r="AW509" s="96"/>
      <c r="AX509" s="102">
        <f>AX510+AX513</f>
        <v>25876</v>
      </c>
      <c r="AY509" s="102">
        <f>AY510+AY513</f>
        <v>25876</v>
      </c>
      <c r="AZ509" s="97"/>
      <c r="BA509" s="97"/>
      <c r="BB509" s="102">
        <f aca="true" t="shared" si="641" ref="BB509:BG509">BB510+BB513</f>
        <v>25876</v>
      </c>
      <c r="BC509" s="102">
        <f t="shared" si="641"/>
        <v>25876</v>
      </c>
      <c r="BD509" s="102">
        <f t="shared" si="641"/>
        <v>0</v>
      </c>
      <c r="BE509" s="102">
        <f t="shared" si="641"/>
        <v>0</v>
      </c>
      <c r="BF509" s="102">
        <f t="shared" si="641"/>
        <v>25876</v>
      </c>
      <c r="BG509" s="102">
        <f t="shared" si="641"/>
        <v>25876</v>
      </c>
      <c r="BH509" s="102">
        <f aca="true" t="shared" si="642" ref="BH509:BO509">BH510+BH513</f>
        <v>0</v>
      </c>
      <c r="BI509" s="102">
        <f t="shared" si="642"/>
        <v>0</v>
      </c>
      <c r="BJ509" s="102">
        <f t="shared" si="642"/>
        <v>25876</v>
      </c>
      <c r="BK509" s="102">
        <f t="shared" si="642"/>
        <v>25876</v>
      </c>
      <c r="BL509" s="102">
        <f t="shared" si="642"/>
        <v>0</v>
      </c>
      <c r="BM509" s="102">
        <f t="shared" si="642"/>
        <v>0</v>
      </c>
      <c r="BN509" s="102">
        <f t="shared" si="642"/>
        <v>25876</v>
      </c>
      <c r="BO509" s="102">
        <f t="shared" si="642"/>
        <v>25876</v>
      </c>
      <c r="BP509" s="102">
        <f>BP510+BP513</f>
        <v>0</v>
      </c>
      <c r="BQ509" s="102">
        <f>BQ510+BQ513</f>
        <v>0</v>
      </c>
      <c r="BR509" s="102">
        <f>BR510+BR513</f>
        <v>25876</v>
      </c>
      <c r="BS509" s="102"/>
      <c r="BT509" s="102">
        <f>BT510+BT513</f>
        <v>25876</v>
      </c>
      <c r="BU509" s="102">
        <f>BU510+BU513</f>
        <v>0</v>
      </c>
      <c r="BV509" s="102">
        <f>BV510+BV513</f>
        <v>0</v>
      </c>
      <c r="BW509" s="102">
        <f>BW510+BW513</f>
        <v>25876</v>
      </c>
      <c r="BX509" s="102"/>
      <c r="BY509" s="102">
        <f>BY510+BY513</f>
        <v>25876</v>
      </c>
    </row>
    <row r="510" spans="1:77" ht="33">
      <c r="A510" s="104"/>
      <c r="B510" s="105" t="s">
        <v>21</v>
      </c>
      <c r="C510" s="106" t="s">
        <v>40</v>
      </c>
      <c r="D510" s="106" t="s">
        <v>40</v>
      </c>
      <c r="E510" s="111" t="s">
        <v>157</v>
      </c>
      <c r="F510" s="106"/>
      <c r="G510" s="112" t="e">
        <f>G511+#REF!</f>
        <v>#REF!</v>
      </c>
      <c r="H510" s="112" t="e">
        <f>H511+#REF!</f>
        <v>#REF!</v>
      </c>
      <c r="I510" s="112" t="e">
        <f>I511+#REF!</f>
        <v>#REF!</v>
      </c>
      <c r="J510" s="112">
        <f aca="true" t="shared" si="643" ref="J510:AO510">J511</f>
        <v>4147</v>
      </c>
      <c r="K510" s="112">
        <f t="shared" si="643"/>
        <v>30697</v>
      </c>
      <c r="L510" s="112">
        <f t="shared" si="643"/>
        <v>0</v>
      </c>
      <c r="M510" s="112"/>
      <c r="N510" s="112">
        <f t="shared" si="643"/>
        <v>33007</v>
      </c>
      <c r="O510" s="112">
        <f t="shared" si="643"/>
        <v>-489</v>
      </c>
      <c r="P510" s="112">
        <f t="shared" si="643"/>
        <v>-524</v>
      </c>
      <c r="Q510" s="112">
        <f t="shared" si="643"/>
        <v>32483</v>
      </c>
      <c r="R510" s="112">
        <f t="shared" si="643"/>
        <v>0</v>
      </c>
      <c r="S510" s="112">
        <f t="shared" si="643"/>
        <v>-10003</v>
      </c>
      <c r="T510" s="112">
        <f t="shared" si="643"/>
        <v>22480</v>
      </c>
      <c r="U510" s="112">
        <f t="shared" si="643"/>
        <v>0</v>
      </c>
      <c r="V510" s="112">
        <f t="shared" si="643"/>
        <v>23114</v>
      </c>
      <c r="W510" s="112">
        <f t="shared" si="643"/>
        <v>0</v>
      </c>
      <c r="X510" s="112">
        <f t="shared" si="643"/>
        <v>0</v>
      </c>
      <c r="Y510" s="112">
        <f t="shared" si="643"/>
        <v>22480</v>
      </c>
      <c r="Z510" s="112">
        <f t="shared" si="643"/>
        <v>23114</v>
      </c>
      <c r="AA510" s="112">
        <f t="shared" si="643"/>
        <v>0</v>
      </c>
      <c r="AB510" s="112">
        <f t="shared" si="643"/>
        <v>0</v>
      </c>
      <c r="AC510" s="112">
        <f t="shared" si="643"/>
        <v>22480</v>
      </c>
      <c r="AD510" s="112">
        <f t="shared" si="643"/>
        <v>23114</v>
      </c>
      <c r="AE510" s="112">
        <f t="shared" si="643"/>
        <v>0</v>
      </c>
      <c r="AF510" s="112"/>
      <c r="AG510" s="112">
        <f t="shared" si="643"/>
        <v>0</v>
      </c>
      <c r="AH510" s="112">
        <f t="shared" si="643"/>
        <v>22480</v>
      </c>
      <c r="AI510" s="112"/>
      <c r="AJ510" s="112">
        <f t="shared" si="643"/>
        <v>23114</v>
      </c>
      <c r="AK510" s="112">
        <f t="shared" si="643"/>
        <v>0</v>
      </c>
      <c r="AL510" s="112">
        <f t="shared" si="643"/>
        <v>0</v>
      </c>
      <c r="AM510" s="112">
        <f t="shared" si="643"/>
        <v>22480</v>
      </c>
      <c r="AN510" s="112">
        <f t="shared" si="643"/>
        <v>0</v>
      </c>
      <c r="AO510" s="112">
        <f t="shared" si="643"/>
        <v>23114</v>
      </c>
      <c r="AP510" s="112">
        <f>AP511+AP512</f>
        <v>2762</v>
      </c>
      <c r="AQ510" s="112">
        <f>AQ511+AQ512</f>
        <v>0</v>
      </c>
      <c r="AR510" s="112">
        <f>AR511+AR512</f>
        <v>25876</v>
      </c>
      <c r="AS510" s="112">
        <f>AS511+AS512</f>
        <v>0</v>
      </c>
      <c r="AT510" s="112">
        <f>AT511+AT512</f>
        <v>25876</v>
      </c>
      <c r="AU510" s="96"/>
      <c r="AV510" s="96"/>
      <c r="AW510" s="96"/>
      <c r="AX510" s="112">
        <f>AX511+AX512</f>
        <v>25876</v>
      </c>
      <c r="AY510" s="112">
        <f>AY511+AY512</f>
        <v>25876</v>
      </c>
      <c r="AZ510" s="97"/>
      <c r="BA510" s="97"/>
      <c r="BB510" s="112">
        <f aca="true" t="shared" si="644" ref="BB510:BG510">BB511+BB512</f>
        <v>25876</v>
      </c>
      <c r="BC510" s="112">
        <f t="shared" si="644"/>
        <v>25876</v>
      </c>
      <c r="BD510" s="112">
        <f t="shared" si="644"/>
        <v>0</v>
      </c>
      <c r="BE510" s="112">
        <f t="shared" si="644"/>
        <v>0</v>
      </c>
      <c r="BF510" s="112">
        <f t="shared" si="644"/>
        <v>25876</v>
      </c>
      <c r="BG510" s="112">
        <f t="shared" si="644"/>
        <v>25876</v>
      </c>
      <c r="BH510" s="112">
        <f aca="true" t="shared" si="645" ref="BH510:BO510">BH511+BH512</f>
        <v>0</v>
      </c>
      <c r="BI510" s="112">
        <f t="shared" si="645"/>
        <v>0</v>
      </c>
      <c r="BJ510" s="112">
        <f t="shared" si="645"/>
        <v>25876</v>
      </c>
      <c r="BK510" s="112">
        <f t="shared" si="645"/>
        <v>25876</v>
      </c>
      <c r="BL510" s="112">
        <f t="shared" si="645"/>
        <v>0</v>
      </c>
      <c r="BM510" s="112">
        <f t="shared" si="645"/>
        <v>0</v>
      </c>
      <c r="BN510" s="112">
        <f t="shared" si="645"/>
        <v>25876</v>
      </c>
      <c r="BO510" s="112">
        <f t="shared" si="645"/>
        <v>25876</v>
      </c>
      <c r="BP510" s="112">
        <f>BP511+BP512</f>
        <v>0</v>
      </c>
      <c r="BQ510" s="112">
        <f>BQ511+BQ512</f>
        <v>0</v>
      </c>
      <c r="BR510" s="112">
        <f>BR511+BR512</f>
        <v>25876</v>
      </c>
      <c r="BS510" s="112"/>
      <c r="BT510" s="112">
        <f>BT511+BT512</f>
        <v>25876</v>
      </c>
      <c r="BU510" s="112">
        <f>BU511+BU512</f>
        <v>0</v>
      </c>
      <c r="BV510" s="112">
        <f>BV511+BV512</f>
        <v>0</v>
      </c>
      <c r="BW510" s="112">
        <f>BW511+BW512</f>
        <v>25876</v>
      </c>
      <c r="BX510" s="112"/>
      <c r="BY510" s="112">
        <f>BY511+BY512</f>
        <v>25876</v>
      </c>
    </row>
    <row r="511" spans="1:77" ht="33">
      <c r="A511" s="104"/>
      <c r="B511" s="105" t="s">
        <v>35</v>
      </c>
      <c r="C511" s="106" t="s">
        <v>40</v>
      </c>
      <c r="D511" s="106" t="s">
        <v>40</v>
      </c>
      <c r="E511" s="111" t="s">
        <v>157</v>
      </c>
      <c r="F511" s="106" t="s">
        <v>36</v>
      </c>
      <c r="G511" s="112">
        <f>H511+I511</f>
        <v>26550</v>
      </c>
      <c r="H511" s="112">
        <v>26550</v>
      </c>
      <c r="I511" s="112"/>
      <c r="J511" s="112">
        <f>K511-G511</f>
        <v>4147</v>
      </c>
      <c r="K511" s="112">
        <v>30697</v>
      </c>
      <c r="L511" s="112"/>
      <c r="M511" s="112"/>
      <c r="N511" s="112">
        <v>33007</v>
      </c>
      <c r="O511" s="112">
        <v>-489</v>
      </c>
      <c r="P511" s="112">
        <v>-524</v>
      </c>
      <c r="Q511" s="112">
        <f>P511+N511</f>
        <v>32483</v>
      </c>
      <c r="R511" s="112"/>
      <c r="S511" s="112">
        <f>T511-Q511</f>
        <v>-10003</v>
      </c>
      <c r="T511" s="112">
        <v>22480</v>
      </c>
      <c r="U511" s="112"/>
      <c r="V511" s="112">
        <v>23114</v>
      </c>
      <c r="W511" s="112"/>
      <c r="X511" s="112"/>
      <c r="Y511" s="112">
        <f>W511+T511</f>
        <v>22480</v>
      </c>
      <c r="Z511" s="112">
        <f>X511+V511</f>
        <v>23114</v>
      </c>
      <c r="AA511" s="112"/>
      <c r="AB511" s="112"/>
      <c r="AC511" s="112">
        <f>AA511+Y511</f>
        <v>22480</v>
      </c>
      <c r="AD511" s="112">
        <f>AB511+Z511</f>
        <v>23114</v>
      </c>
      <c r="AE511" s="112"/>
      <c r="AF511" s="112"/>
      <c r="AG511" s="112"/>
      <c r="AH511" s="112">
        <f>AE511+AC511</f>
        <v>22480</v>
      </c>
      <c r="AI511" s="112"/>
      <c r="AJ511" s="112">
        <f>AG511+AD511</f>
        <v>23114</v>
      </c>
      <c r="AK511" s="113"/>
      <c r="AL511" s="113"/>
      <c r="AM511" s="112">
        <f>AK511+AH511</f>
        <v>22480</v>
      </c>
      <c r="AN511" s="112">
        <f>AI511</f>
        <v>0</v>
      </c>
      <c r="AO511" s="112">
        <f>AJ511</f>
        <v>23114</v>
      </c>
      <c r="AP511" s="112">
        <f>AR511-AO511</f>
        <v>262</v>
      </c>
      <c r="AQ511" s="112"/>
      <c r="AR511" s="112">
        <v>23376</v>
      </c>
      <c r="AS511" s="112"/>
      <c r="AT511" s="112">
        <v>23376</v>
      </c>
      <c r="AU511" s="96"/>
      <c r="AV511" s="96"/>
      <c r="AW511" s="96"/>
      <c r="AX511" s="112">
        <v>23376</v>
      </c>
      <c r="AY511" s="112">
        <v>23376</v>
      </c>
      <c r="AZ511" s="97"/>
      <c r="BA511" s="97"/>
      <c r="BB511" s="112">
        <v>23376</v>
      </c>
      <c r="BC511" s="112">
        <v>23376</v>
      </c>
      <c r="BD511" s="114"/>
      <c r="BE511" s="115"/>
      <c r="BF511" s="112">
        <f>BD511+BB511</f>
        <v>23376</v>
      </c>
      <c r="BG511" s="112">
        <f>BE511+BC511</f>
        <v>23376</v>
      </c>
      <c r="BH511" s="114"/>
      <c r="BI511" s="115"/>
      <c r="BJ511" s="112">
        <f>BH511+BF511</f>
        <v>23376</v>
      </c>
      <c r="BK511" s="112">
        <f>BI511+BG511</f>
        <v>23376</v>
      </c>
      <c r="BL511" s="114"/>
      <c r="BM511" s="115"/>
      <c r="BN511" s="112">
        <f>BL511+BJ511</f>
        <v>23376</v>
      </c>
      <c r="BO511" s="112">
        <f>BM511+BK511</f>
        <v>23376</v>
      </c>
      <c r="BP511" s="116"/>
      <c r="BQ511" s="116"/>
      <c r="BR511" s="108">
        <f>BN511+BP511</f>
        <v>23376</v>
      </c>
      <c r="BS511" s="108"/>
      <c r="BT511" s="108">
        <f>BO511+BQ511</f>
        <v>23376</v>
      </c>
      <c r="BU511" s="116"/>
      <c r="BV511" s="116"/>
      <c r="BW511" s="108">
        <f>BR511+BU511</f>
        <v>23376</v>
      </c>
      <c r="BX511" s="108"/>
      <c r="BY511" s="108">
        <f>BT511+BV511</f>
        <v>23376</v>
      </c>
    </row>
    <row r="512" spans="1:77" ht="112.5" customHeight="1">
      <c r="A512" s="104"/>
      <c r="B512" s="105" t="s">
        <v>239</v>
      </c>
      <c r="C512" s="106" t="s">
        <v>40</v>
      </c>
      <c r="D512" s="106" t="s">
        <v>40</v>
      </c>
      <c r="E512" s="111" t="s">
        <v>157</v>
      </c>
      <c r="F512" s="106" t="s">
        <v>225</v>
      </c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3"/>
      <c r="AL512" s="113"/>
      <c r="AM512" s="112"/>
      <c r="AN512" s="112"/>
      <c r="AO512" s="112"/>
      <c r="AP512" s="112">
        <f>AR512-AO512</f>
        <v>2500</v>
      </c>
      <c r="AQ512" s="112"/>
      <c r="AR512" s="112">
        <v>2500</v>
      </c>
      <c r="AS512" s="112"/>
      <c r="AT512" s="112">
        <v>2500</v>
      </c>
      <c r="AU512" s="96">
        <v>2500</v>
      </c>
      <c r="AV512" s="96">
        <v>2500</v>
      </c>
      <c r="AW512" s="96"/>
      <c r="AX512" s="112">
        <v>2500</v>
      </c>
      <c r="AY512" s="112">
        <v>2500</v>
      </c>
      <c r="AZ512" s="97"/>
      <c r="BA512" s="97"/>
      <c r="BB512" s="112">
        <v>2500</v>
      </c>
      <c r="BC512" s="112">
        <v>2500</v>
      </c>
      <c r="BD512" s="114"/>
      <c r="BE512" s="115"/>
      <c r="BF512" s="112">
        <f>BD512+BB512</f>
        <v>2500</v>
      </c>
      <c r="BG512" s="112">
        <f>BE512+BC512</f>
        <v>2500</v>
      </c>
      <c r="BH512" s="114"/>
      <c r="BI512" s="115"/>
      <c r="BJ512" s="112">
        <f>BH512+BF512</f>
        <v>2500</v>
      </c>
      <c r="BK512" s="112">
        <f>BI512+BG512</f>
        <v>2500</v>
      </c>
      <c r="BL512" s="114"/>
      <c r="BM512" s="115"/>
      <c r="BN512" s="112">
        <f>BL512+BJ512</f>
        <v>2500</v>
      </c>
      <c r="BO512" s="112">
        <f>BM512+BK512</f>
        <v>2500</v>
      </c>
      <c r="BP512" s="116"/>
      <c r="BQ512" s="116"/>
      <c r="BR512" s="108">
        <f>BN512+BP512</f>
        <v>2500</v>
      </c>
      <c r="BS512" s="108"/>
      <c r="BT512" s="108">
        <f>BO512+BQ512</f>
        <v>2500</v>
      </c>
      <c r="BU512" s="116"/>
      <c r="BV512" s="116"/>
      <c r="BW512" s="108">
        <f>BR512+BU512</f>
        <v>2500</v>
      </c>
      <c r="BX512" s="108"/>
      <c r="BY512" s="108">
        <f>BT512+BV512</f>
        <v>2500</v>
      </c>
    </row>
    <row r="513" spans="1:77" ht="33" hidden="1">
      <c r="A513" s="104"/>
      <c r="B513" s="105" t="s">
        <v>79</v>
      </c>
      <c r="C513" s="106" t="s">
        <v>40</v>
      </c>
      <c r="D513" s="106" t="s">
        <v>40</v>
      </c>
      <c r="E513" s="107" t="s">
        <v>117</v>
      </c>
      <c r="F513" s="106"/>
      <c r="G513" s="112">
        <f>G514</f>
        <v>7138</v>
      </c>
      <c r="H513" s="112">
        <f>H514</f>
        <v>7138</v>
      </c>
      <c r="I513" s="112">
        <f>I514</f>
        <v>0</v>
      </c>
      <c r="J513" s="112">
        <f aca="true" t="shared" si="646" ref="J513:Q513">J514+J515</f>
        <v>8594</v>
      </c>
      <c r="K513" s="112">
        <f t="shared" si="646"/>
        <v>15732</v>
      </c>
      <c r="L513" s="112">
        <f t="shared" si="646"/>
        <v>0</v>
      </c>
      <c r="M513" s="112"/>
      <c r="N513" s="112">
        <f t="shared" si="646"/>
        <v>16849</v>
      </c>
      <c r="O513" s="112">
        <f t="shared" si="646"/>
        <v>489</v>
      </c>
      <c r="P513" s="112">
        <f t="shared" si="646"/>
        <v>524</v>
      </c>
      <c r="Q513" s="112">
        <f t="shared" si="646"/>
        <v>17373</v>
      </c>
      <c r="R513" s="112">
        <f>R514+R515</f>
        <v>0</v>
      </c>
      <c r="S513" s="112">
        <f aca="true" t="shared" si="647" ref="S513:Z513">S514+S515+S517+S522</f>
        <v>-13156</v>
      </c>
      <c r="T513" s="112">
        <f t="shared" si="647"/>
        <v>4217</v>
      </c>
      <c r="U513" s="112">
        <f t="shared" si="647"/>
        <v>0</v>
      </c>
      <c r="V513" s="112">
        <f t="shared" si="647"/>
        <v>3583</v>
      </c>
      <c r="W513" s="112">
        <f t="shared" si="647"/>
        <v>0</v>
      </c>
      <c r="X513" s="112">
        <f t="shared" si="647"/>
        <v>0</v>
      </c>
      <c r="Y513" s="112">
        <f t="shared" si="647"/>
        <v>4217</v>
      </c>
      <c r="Z513" s="112">
        <f t="shared" si="647"/>
        <v>3583</v>
      </c>
      <c r="AA513" s="112">
        <f aca="true" t="shared" si="648" ref="AA513:AJ513">AA514+AA515+AA517+AA522</f>
        <v>0</v>
      </c>
      <c r="AB513" s="112">
        <f t="shared" si="648"/>
        <v>0</v>
      </c>
      <c r="AC513" s="112">
        <f t="shared" si="648"/>
        <v>4217</v>
      </c>
      <c r="AD513" s="112">
        <f t="shared" si="648"/>
        <v>3583</v>
      </c>
      <c r="AE513" s="112">
        <f t="shared" si="648"/>
        <v>-830</v>
      </c>
      <c r="AF513" s="112"/>
      <c r="AG513" s="112">
        <f t="shared" si="648"/>
        <v>-830</v>
      </c>
      <c r="AH513" s="112">
        <f t="shared" si="648"/>
        <v>3387</v>
      </c>
      <c r="AI513" s="112"/>
      <c r="AJ513" s="112">
        <f t="shared" si="648"/>
        <v>2753</v>
      </c>
      <c r="AK513" s="112">
        <f aca="true" t="shared" si="649" ref="AK513:AT513">AK514+AK515+AK517+AK522</f>
        <v>0</v>
      </c>
      <c r="AL513" s="112">
        <f t="shared" si="649"/>
        <v>0</v>
      </c>
      <c r="AM513" s="112">
        <f t="shared" si="649"/>
        <v>3387</v>
      </c>
      <c r="AN513" s="112">
        <f t="shared" si="649"/>
        <v>0</v>
      </c>
      <c r="AO513" s="112">
        <f t="shared" si="649"/>
        <v>2753</v>
      </c>
      <c r="AP513" s="112">
        <f t="shared" si="649"/>
        <v>-2753</v>
      </c>
      <c r="AQ513" s="112">
        <f t="shared" si="649"/>
        <v>0</v>
      </c>
      <c r="AR513" s="112">
        <f t="shared" si="649"/>
        <v>0</v>
      </c>
      <c r="AS513" s="112">
        <f t="shared" si="649"/>
        <v>0</v>
      </c>
      <c r="AT513" s="112">
        <f t="shared" si="649"/>
        <v>0</v>
      </c>
      <c r="AU513" s="96"/>
      <c r="AV513" s="96"/>
      <c r="AW513" s="96"/>
      <c r="AX513" s="112">
        <f>AX514+AX515+AX517+AX522</f>
        <v>0</v>
      </c>
      <c r="AY513" s="112">
        <f>AY514+AY515+AY517+AY522</f>
        <v>0</v>
      </c>
      <c r="AZ513" s="97"/>
      <c r="BA513" s="97"/>
      <c r="BB513" s="112">
        <f>BB514+BB515+BB517+BB522</f>
        <v>0</v>
      </c>
      <c r="BC513" s="112">
        <f>BC514+BC515+BC517+BC522</f>
        <v>0</v>
      </c>
      <c r="BD513" s="114"/>
      <c r="BE513" s="115"/>
      <c r="BF513" s="125"/>
      <c r="BG513" s="125"/>
      <c r="BH513" s="114"/>
      <c r="BI513" s="115"/>
      <c r="BJ513" s="125"/>
      <c r="BK513" s="125"/>
      <c r="BL513" s="114"/>
      <c r="BM513" s="115"/>
      <c r="BN513" s="125"/>
      <c r="BO513" s="125"/>
      <c r="BP513" s="116"/>
      <c r="BQ513" s="116"/>
      <c r="BR513" s="116"/>
      <c r="BS513" s="116"/>
      <c r="BT513" s="116"/>
      <c r="BU513" s="116"/>
      <c r="BV513" s="116"/>
      <c r="BW513" s="116"/>
      <c r="BX513" s="116"/>
      <c r="BY513" s="116"/>
    </row>
    <row r="514" spans="1:77" ht="66" hidden="1">
      <c r="A514" s="104"/>
      <c r="B514" s="105" t="s">
        <v>38</v>
      </c>
      <c r="C514" s="106" t="s">
        <v>40</v>
      </c>
      <c r="D514" s="106" t="s">
        <v>40</v>
      </c>
      <c r="E514" s="107" t="s">
        <v>117</v>
      </c>
      <c r="F514" s="106" t="s">
        <v>39</v>
      </c>
      <c r="G514" s="112">
        <f>H514</f>
        <v>7138</v>
      </c>
      <c r="H514" s="112">
        <v>7138</v>
      </c>
      <c r="I514" s="112"/>
      <c r="J514" s="112">
        <f>K514-G514</f>
        <v>3461</v>
      </c>
      <c r="K514" s="112">
        <v>10599</v>
      </c>
      <c r="L514" s="112"/>
      <c r="M514" s="112"/>
      <c r="N514" s="112">
        <v>11352</v>
      </c>
      <c r="O514" s="112">
        <v>489</v>
      </c>
      <c r="P514" s="112">
        <v>524</v>
      </c>
      <c r="Q514" s="112">
        <f>P514+N514</f>
        <v>11876</v>
      </c>
      <c r="R514" s="112"/>
      <c r="S514" s="112">
        <f>T514-Q514</f>
        <v>-11876</v>
      </c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  <c r="AP514" s="112"/>
      <c r="AQ514" s="112"/>
      <c r="AR514" s="112"/>
      <c r="AS514" s="112"/>
      <c r="AT514" s="112"/>
      <c r="AU514" s="96"/>
      <c r="AV514" s="96"/>
      <c r="AW514" s="96"/>
      <c r="AX514" s="112"/>
      <c r="AY514" s="112"/>
      <c r="AZ514" s="97"/>
      <c r="BA514" s="97"/>
      <c r="BB514" s="112"/>
      <c r="BC514" s="112"/>
      <c r="BD514" s="114"/>
      <c r="BE514" s="115"/>
      <c r="BF514" s="125"/>
      <c r="BG514" s="125"/>
      <c r="BH514" s="114"/>
      <c r="BI514" s="115"/>
      <c r="BJ514" s="125"/>
      <c r="BK514" s="125"/>
      <c r="BL514" s="114"/>
      <c r="BM514" s="115"/>
      <c r="BN514" s="125"/>
      <c r="BO514" s="125"/>
      <c r="BP514" s="116"/>
      <c r="BQ514" s="116"/>
      <c r="BR514" s="116"/>
      <c r="BS514" s="116"/>
      <c r="BT514" s="116"/>
      <c r="BU514" s="116"/>
      <c r="BV514" s="116"/>
      <c r="BW514" s="116"/>
      <c r="BX514" s="116"/>
      <c r="BY514" s="116"/>
    </row>
    <row r="515" spans="1:77" ht="66" hidden="1">
      <c r="A515" s="104"/>
      <c r="B515" s="105" t="s">
        <v>262</v>
      </c>
      <c r="C515" s="106" t="s">
        <v>40</v>
      </c>
      <c r="D515" s="106" t="s">
        <v>40</v>
      </c>
      <c r="E515" s="136" t="s">
        <v>232</v>
      </c>
      <c r="F515" s="106"/>
      <c r="G515" s="112"/>
      <c r="H515" s="112"/>
      <c r="I515" s="112"/>
      <c r="J515" s="112">
        <f aca="true" t="shared" si="650" ref="J515:AT515">J516</f>
        <v>5133</v>
      </c>
      <c r="K515" s="112">
        <f t="shared" si="650"/>
        <v>5133</v>
      </c>
      <c r="L515" s="112">
        <f t="shared" si="650"/>
        <v>0</v>
      </c>
      <c r="M515" s="112"/>
      <c r="N515" s="112">
        <f t="shared" si="650"/>
        <v>5497</v>
      </c>
      <c r="O515" s="112">
        <f t="shared" si="650"/>
        <v>0</v>
      </c>
      <c r="P515" s="112">
        <f t="shared" si="650"/>
        <v>0</v>
      </c>
      <c r="Q515" s="112">
        <f t="shared" si="650"/>
        <v>5497</v>
      </c>
      <c r="R515" s="112">
        <f t="shared" si="650"/>
        <v>0</v>
      </c>
      <c r="S515" s="112">
        <f t="shared" si="650"/>
        <v>-5497</v>
      </c>
      <c r="T515" s="112">
        <f t="shared" si="650"/>
        <v>0</v>
      </c>
      <c r="U515" s="112">
        <f t="shared" si="650"/>
        <v>0</v>
      </c>
      <c r="V515" s="112">
        <f t="shared" si="650"/>
        <v>0</v>
      </c>
      <c r="W515" s="112">
        <f t="shared" si="650"/>
        <v>0</v>
      </c>
      <c r="X515" s="112">
        <f t="shared" si="650"/>
        <v>0</v>
      </c>
      <c r="Y515" s="112">
        <f t="shared" si="650"/>
        <v>0</v>
      </c>
      <c r="Z515" s="112">
        <f t="shared" si="650"/>
        <v>0</v>
      </c>
      <c r="AA515" s="112">
        <f t="shared" si="650"/>
        <v>0</v>
      </c>
      <c r="AB515" s="112">
        <f t="shared" si="650"/>
        <v>0</v>
      </c>
      <c r="AC515" s="112">
        <f t="shared" si="650"/>
        <v>0</v>
      </c>
      <c r="AD515" s="112">
        <f t="shared" si="650"/>
        <v>0</v>
      </c>
      <c r="AE515" s="112">
        <f t="shared" si="650"/>
        <v>0</v>
      </c>
      <c r="AF515" s="112"/>
      <c r="AG515" s="112">
        <f t="shared" si="650"/>
        <v>0</v>
      </c>
      <c r="AH515" s="112">
        <f t="shared" si="650"/>
        <v>0</v>
      </c>
      <c r="AI515" s="112"/>
      <c r="AJ515" s="112">
        <f t="shared" si="650"/>
        <v>0</v>
      </c>
      <c r="AK515" s="112">
        <f t="shared" si="650"/>
        <v>0</v>
      </c>
      <c r="AL515" s="112">
        <f t="shared" si="650"/>
        <v>0</v>
      </c>
      <c r="AM515" s="112">
        <f t="shared" si="650"/>
        <v>0</v>
      </c>
      <c r="AN515" s="112">
        <f t="shared" si="650"/>
        <v>0</v>
      </c>
      <c r="AO515" s="112">
        <f t="shared" si="650"/>
        <v>0</v>
      </c>
      <c r="AP515" s="112">
        <f t="shared" si="650"/>
        <v>0</v>
      </c>
      <c r="AQ515" s="112">
        <f t="shared" si="650"/>
        <v>0</v>
      </c>
      <c r="AR515" s="112">
        <f t="shared" si="650"/>
        <v>0</v>
      </c>
      <c r="AS515" s="112">
        <f t="shared" si="650"/>
        <v>0</v>
      </c>
      <c r="AT515" s="112">
        <f t="shared" si="650"/>
        <v>0</v>
      </c>
      <c r="AU515" s="96"/>
      <c r="AV515" s="96"/>
      <c r="AW515" s="96"/>
      <c r="AX515" s="112">
        <f>AX516</f>
        <v>0</v>
      </c>
      <c r="AY515" s="112">
        <f>AY516</f>
        <v>0</v>
      </c>
      <c r="AZ515" s="97"/>
      <c r="BA515" s="97"/>
      <c r="BB515" s="112">
        <f>BB516</f>
        <v>0</v>
      </c>
      <c r="BC515" s="112">
        <f>BC516</f>
        <v>0</v>
      </c>
      <c r="BD515" s="114"/>
      <c r="BE515" s="115"/>
      <c r="BF515" s="125"/>
      <c r="BG515" s="125"/>
      <c r="BH515" s="114"/>
      <c r="BI515" s="115"/>
      <c r="BJ515" s="125"/>
      <c r="BK515" s="125"/>
      <c r="BL515" s="114"/>
      <c r="BM515" s="115"/>
      <c r="BN515" s="125"/>
      <c r="BO515" s="125"/>
      <c r="BP515" s="116"/>
      <c r="BQ515" s="116"/>
      <c r="BR515" s="116"/>
      <c r="BS515" s="116"/>
      <c r="BT515" s="116"/>
      <c r="BU515" s="116"/>
      <c r="BV515" s="116"/>
      <c r="BW515" s="116"/>
      <c r="BX515" s="116"/>
      <c r="BY515" s="116"/>
    </row>
    <row r="516" spans="1:77" ht="82.5" hidden="1">
      <c r="A516" s="104"/>
      <c r="B516" s="105" t="s">
        <v>239</v>
      </c>
      <c r="C516" s="106" t="s">
        <v>40</v>
      </c>
      <c r="D516" s="106" t="s">
        <v>40</v>
      </c>
      <c r="E516" s="136" t="s">
        <v>232</v>
      </c>
      <c r="F516" s="106" t="s">
        <v>225</v>
      </c>
      <c r="G516" s="112"/>
      <c r="H516" s="112"/>
      <c r="I516" s="112"/>
      <c r="J516" s="112">
        <f>K516-G516</f>
        <v>5133</v>
      </c>
      <c r="K516" s="112">
        <v>5133</v>
      </c>
      <c r="L516" s="112"/>
      <c r="M516" s="112"/>
      <c r="N516" s="112">
        <v>5497</v>
      </c>
      <c r="O516" s="109"/>
      <c r="P516" s="112"/>
      <c r="Q516" s="112">
        <f>P516+N516</f>
        <v>5497</v>
      </c>
      <c r="R516" s="112">
        <f>O516</f>
        <v>0</v>
      </c>
      <c r="S516" s="112">
        <f>T516-Q516</f>
        <v>-5497</v>
      </c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  <c r="AO516" s="112"/>
      <c r="AP516" s="112"/>
      <c r="AQ516" s="112"/>
      <c r="AR516" s="112"/>
      <c r="AS516" s="112"/>
      <c r="AT516" s="112"/>
      <c r="AU516" s="96"/>
      <c r="AV516" s="96"/>
      <c r="AW516" s="96"/>
      <c r="AX516" s="112"/>
      <c r="AY516" s="112"/>
      <c r="AZ516" s="97"/>
      <c r="BA516" s="97"/>
      <c r="BB516" s="112"/>
      <c r="BC516" s="112"/>
      <c r="BD516" s="114"/>
      <c r="BE516" s="115"/>
      <c r="BF516" s="125"/>
      <c r="BG516" s="125"/>
      <c r="BH516" s="114"/>
      <c r="BI516" s="115"/>
      <c r="BJ516" s="125"/>
      <c r="BK516" s="125"/>
      <c r="BL516" s="114"/>
      <c r="BM516" s="115"/>
      <c r="BN516" s="125"/>
      <c r="BO516" s="125"/>
      <c r="BP516" s="116"/>
      <c r="BQ516" s="116"/>
      <c r="BR516" s="116"/>
      <c r="BS516" s="116"/>
      <c r="BT516" s="116"/>
      <c r="BU516" s="116"/>
      <c r="BV516" s="116"/>
      <c r="BW516" s="116"/>
      <c r="BX516" s="116"/>
      <c r="BY516" s="116"/>
    </row>
    <row r="517" spans="1:77" ht="82.5" hidden="1">
      <c r="A517" s="104"/>
      <c r="B517" s="141" t="s">
        <v>395</v>
      </c>
      <c r="C517" s="106" t="s">
        <v>40</v>
      </c>
      <c r="D517" s="106" t="s">
        <v>40</v>
      </c>
      <c r="E517" s="111" t="s">
        <v>284</v>
      </c>
      <c r="F517" s="106"/>
      <c r="G517" s="112"/>
      <c r="H517" s="112"/>
      <c r="I517" s="112"/>
      <c r="J517" s="112"/>
      <c r="K517" s="112"/>
      <c r="L517" s="112"/>
      <c r="M517" s="112"/>
      <c r="N517" s="112"/>
      <c r="O517" s="109"/>
      <c r="P517" s="112"/>
      <c r="Q517" s="112"/>
      <c r="R517" s="112"/>
      <c r="S517" s="112">
        <f aca="true" t="shared" si="651" ref="S517:Z517">S518+S520</f>
        <v>3728</v>
      </c>
      <c r="T517" s="112">
        <f t="shared" si="651"/>
        <v>3728</v>
      </c>
      <c r="U517" s="112">
        <f t="shared" si="651"/>
        <v>0</v>
      </c>
      <c r="V517" s="112">
        <f t="shared" si="651"/>
        <v>3583</v>
      </c>
      <c r="W517" s="112">
        <f t="shared" si="651"/>
        <v>0</v>
      </c>
      <c r="X517" s="112">
        <f t="shared" si="651"/>
        <v>0</v>
      </c>
      <c r="Y517" s="112">
        <f t="shared" si="651"/>
        <v>3728</v>
      </c>
      <c r="Z517" s="112">
        <f t="shared" si="651"/>
        <v>3583</v>
      </c>
      <c r="AA517" s="112">
        <f aca="true" t="shared" si="652" ref="AA517:AJ517">AA518+AA520</f>
        <v>0</v>
      </c>
      <c r="AB517" s="112">
        <f t="shared" si="652"/>
        <v>0</v>
      </c>
      <c r="AC517" s="112">
        <f t="shared" si="652"/>
        <v>3728</v>
      </c>
      <c r="AD517" s="112">
        <f t="shared" si="652"/>
        <v>3583</v>
      </c>
      <c r="AE517" s="112">
        <f t="shared" si="652"/>
        <v>-830</v>
      </c>
      <c r="AF517" s="112"/>
      <c r="AG517" s="112">
        <f t="shared" si="652"/>
        <v>-830</v>
      </c>
      <c r="AH517" s="112">
        <f t="shared" si="652"/>
        <v>2898</v>
      </c>
      <c r="AI517" s="112"/>
      <c r="AJ517" s="112">
        <f t="shared" si="652"/>
        <v>2753</v>
      </c>
      <c r="AK517" s="112">
        <f aca="true" t="shared" si="653" ref="AK517:AT517">AK518+AK520</f>
        <v>0</v>
      </c>
      <c r="AL517" s="112">
        <f t="shared" si="653"/>
        <v>0</v>
      </c>
      <c r="AM517" s="112">
        <f t="shared" si="653"/>
        <v>2898</v>
      </c>
      <c r="AN517" s="112">
        <f t="shared" si="653"/>
        <v>0</v>
      </c>
      <c r="AO517" s="112">
        <f t="shared" si="653"/>
        <v>2753</v>
      </c>
      <c r="AP517" s="112">
        <f t="shared" si="653"/>
        <v>-2753</v>
      </c>
      <c r="AQ517" s="112">
        <f t="shared" si="653"/>
        <v>0</v>
      </c>
      <c r="AR517" s="112">
        <f t="shared" si="653"/>
        <v>0</v>
      </c>
      <c r="AS517" s="112">
        <f t="shared" si="653"/>
        <v>0</v>
      </c>
      <c r="AT517" s="112">
        <f t="shared" si="653"/>
        <v>0</v>
      </c>
      <c r="AU517" s="96"/>
      <c r="AV517" s="96"/>
      <c r="AW517" s="96"/>
      <c r="AX517" s="112">
        <f>AX518+AX520</f>
        <v>0</v>
      </c>
      <c r="AY517" s="112">
        <f>AY518+AY520</f>
        <v>0</v>
      </c>
      <c r="AZ517" s="97"/>
      <c r="BA517" s="97"/>
      <c r="BB517" s="112">
        <f>BB518+BB520</f>
        <v>0</v>
      </c>
      <c r="BC517" s="112">
        <f>BC518+BC520</f>
        <v>0</v>
      </c>
      <c r="BD517" s="114"/>
      <c r="BE517" s="115"/>
      <c r="BF517" s="125"/>
      <c r="BG517" s="125"/>
      <c r="BH517" s="114"/>
      <c r="BI517" s="115"/>
      <c r="BJ517" s="125"/>
      <c r="BK517" s="125"/>
      <c r="BL517" s="114"/>
      <c r="BM517" s="115"/>
      <c r="BN517" s="125"/>
      <c r="BO517" s="125"/>
      <c r="BP517" s="116"/>
      <c r="BQ517" s="116"/>
      <c r="BR517" s="116"/>
      <c r="BS517" s="116"/>
      <c r="BT517" s="116"/>
      <c r="BU517" s="116"/>
      <c r="BV517" s="116"/>
      <c r="BW517" s="116"/>
      <c r="BX517" s="116"/>
      <c r="BY517" s="116"/>
    </row>
    <row r="518" spans="1:77" ht="132" hidden="1">
      <c r="A518" s="104"/>
      <c r="B518" s="141" t="s">
        <v>396</v>
      </c>
      <c r="C518" s="106" t="s">
        <v>40</v>
      </c>
      <c r="D518" s="106" t="s">
        <v>40</v>
      </c>
      <c r="E518" s="111" t="s">
        <v>286</v>
      </c>
      <c r="F518" s="106"/>
      <c r="G518" s="112"/>
      <c r="H518" s="112"/>
      <c r="I518" s="112"/>
      <c r="J518" s="112"/>
      <c r="K518" s="112"/>
      <c r="L518" s="112"/>
      <c r="M518" s="112"/>
      <c r="N518" s="112"/>
      <c r="O518" s="109"/>
      <c r="P518" s="112"/>
      <c r="Q518" s="112"/>
      <c r="R518" s="112"/>
      <c r="S518" s="112">
        <f aca="true" t="shared" si="654" ref="S518:AT518">S519</f>
        <v>1383</v>
      </c>
      <c r="T518" s="112">
        <f t="shared" si="654"/>
        <v>1383</v>
      </c>
      <c r="U518" s="112">
        <f t="shared" si="654"/>
        <v>0</v>
      </c>
      <c r="V518" s="112">
        <f t="shared" si="654"/>
        <v>1383</v>
      </c>
      <c r="W518" s="112">
        <f t="shared" si="654"/>
        <v>0</v>
      </c>
      <c r="X518" s="112">
        <f t="shared" si="654"/>
        <v>0</v>
      </c>
      <c r="Y518" s="112">
        <f t="shared" si="654"/>
        <v>1383</v>
      </c>
      <c r="Z518" s="112">
        <f t="shared" si="654"/>
        <v>1383</v>
      </c>
      <c r="AA518" s="112">
        <f t="shared" si="654"/>
        <v>0</v>
      </c>
      <c r="AB518" s="112">
        <f t="shared" si="654"/>
        <v>0</v>
      </c>
      <c r="AC518" s="112">
        <f t="shared" si="654"/>
        <v>1383</v>
      </c>
      <c r="AD518" s="112">
        <f t="shared" si="654"/>
        <v>1383</v>
      </c>
      <c r="AE518" s="112">
        <f t="shared" si="654"/>
        <v>-830</v>
      </c>
      <c r="AF518" s="112"/>
      <c r="AG518" s="112">
        <f t="shared" si="654"/>
        <v>-830</v>
      </c>
      <c r="AH518" s="112">
        <f t="shared" si="654"/>
        <v>553</v>
      </c>
      <c r="AI518" s="112"/>
      <c r="AJ518" s="112">
        <f t="shared" si="654"/>
        <v>553</v>
      </c>
      <c r="AK518" s="112">
        <f t="shared" si="654"/>
        <v>0</v>
      </c>
      <c r="AL518" s="112">
        <f t="shared" si="654"/>
        <v>0</v>
      </c>
      <c r="AM518" s="112">
        <f t="shared" si="654"/>
        <v>553</v>
      </c>
      <c r="AN518" s="112">
        <f t="shared" si="654"/>
        <v>0</v>
      </c>
      <c r="AO518" s="112">
        <f t="shared" si="654"/>
        <v>553</v>
      </c>
      <c r="AP518" s="112">
        <f t="shared" si="654"/>
        <v>-553</v>
      </c>
      <c r="AQ518" s="112">
        <f t="shared" si="654"/>
        <v>0</v>
      </c>
      <c r="AR518" s="112">
        <f t="shared" si="654"/>
        <v>0</v>
      </c>
      <c r="AS518" s="112">
        <f t="shared" si="654"/>
        <v>0</v>
      </c>
      <c r="AT518" s="112">
        <f t="shared" si="654"/>
        <v>0</v>
      </c>
      <c r="AU518" s="96"/>
      <c r="AV518" s="96"/>
      <c r="AW518" s="96"/>
      <c r="AX518" s="112">
        <f>AX519</f>
        <v>0</v>
      </c>
      <c r="AY518" s="112">
        <f>AY519</f>
        <v>0</v>
      </c>
      <c r="AZ518" s="97"/>
      <c r="BA518" s="97"/>
      <c r="BB518" s="112">
        <f>BB519</f>
        <v>0</v>
      </c>
      <c r="BC518" s="112">
        <f>BC519</f>
        <v>0</v>
      </c>
      <c r="BD518" s="114"/>
      <c r="BE518" s="115"/>
      <c r="BF518" s="125"/>
      <c r="BG518" s="125"/>
      <c r="BH518" s="114"/>
      <c r="BI518" s="115"/>
      <c r="BJ518" s="125"/>
      <c r="BK518" s="125"/>
      <c r="BL518" s="114"/>
      <c r="BM518" s="115"/>
      <c r="BN518" s="125"/>
      <c r="BO518" s="125"/>
      <c r="BP518" s="116"/>
      <c r="BQ518" s="116"/>
      <c r="BR518" s="116"/>
      <c r="BS518" s="116"/>
      <c r="BT518" s="116"/>
      <c r="BU518" s="116"/>
      <c r="BV518" s="116"/>
      <c r="BW518" s="116"/>
      <c r="BX518" s="116"/>
      <c r="BY518" s="116"/>
    </row>
    <row r="519" spans="1:77" ht="82.5" hidden="1">
      <c r="A519" s="104"/>
      <c r="B519" s="105" t="s">
        <v>239</v>
      </c>
      <c r="C519" s="106" t="s">
        <v>40</v>
      </c>
      <c r="D519" s="106" t="s">
        <v>40</v>
      </c>
      <c r="E519" s="111" t="s">
        <v>286</v>
      </c>
      <c r="F519" s="106" t="s">
        <v>225</v>
      </c>
      <c r="G519" s="112"/>
      <c r="H519" s="112"/>
      <c r="I519" s="112"/>
      <c r="J519" s="112"/>
      <c r="K519" s="112"/>
      <c r="L519" s="112"/>
      <c r="M519" s="112"/>
      <c r="N519" s="112"/>
      <c r="O519" s="109"/>
      <c r="P519" s="112"/>
      <c r="Q519" s="112"/>
      <c r="R519" s="112"/>
      <c r="S519" s="112">
        <f>T519-Q519</f>
        <v>1383</v>
      </c>
      <c r="T519" s="112">
        <v>1383</v>
      </c>
      <c r="U519" s="112"/>
      <c r="V519" s="112">
        <v>1383</v>
      </c>
      <c r="W519" s="112"/>
      <c r="X519" s="112"/>
      <c r="Y519" s="112">
        <f>W519+T519</f>
        <v>1383</v>
      </c>
      <c r="Z519" s="112">
        <f>X519+V519</f>
        <v>1383</v>
      </c>
      <c r="AA519" s="112"/>
      <c r="AB519" s="112"/>
      <c r="AC519" s="112">
        <f>AA519+Y519</f>
        <v>1383</v>
      </c>
      <c r="AD519" s="112">
        <f>AB519+Z519</f>
        <v>1383</v>
      </c>
      <c r="AE519" s="112">
        <v>-830</v>
      </c>
      <c r="AF519" s="112"/>
      <c r="AG519" s="112">
        <v>-830</v>
      </c>
      <c r="AH519" s="112">
        <f>AE519+AC519</f>
        <v>553</v>
      </c>
      <c r="AI519" s="112"/>
      <c r="AJ519" s="112">
        <f>AG519+AD519</f>
        <v>553</v>
      </c>
      <c r="AK519" s="113"/>
      <c r="AL519" s="113"/>
      <c r="AM519" s="112">
        <f>AK519+AH519</f>
        <v>553</v>
      </c>
      <c r="AN519" s="112">
        <f>AI519</f>
        <v>0</v>
      </c>
      <c r="AO519" s="112">
        <f>AJ519</f>
        <v>553</v>
      </c>
      <c r="AP519" s="112">
        <f>AR519-AO519</f>
        <v>-553</v>
      </c>
      <c r="AQ519" s="112"/>
      <c r="AR519" s="112"/>
      <c r="AS519" s="112"/>
      <c r="AT519" s="112"/>
      <c r="AU519" s="96">
        <v>-2500</v>
      </c>
      <c r="AV519" s="96">
        <v>-2500</v>
      </c>
      <c r="AW519" s="96"/>
      <c r="AX519" s="112"/>
      <c r="AY519" s="112"/>
      <c r="AZ519" s="97"/>
      <c r="BA519" s="97"/>
      <c r="BB519" s="112"/>
      <c r="BC519" s="112"/>
      <c r="BD519" s="114"/>
      <c r="BE519" s="115"/>
      <c r="BF519" s="125"/>
      <c r="BG519" s="125"/>
      <c r="BH519" s="114"/>
      <c r="BI519" s="115"/>
      <c r="BJ519" s="125"/>
      <c r="BK519" s="125"/>
      <c r="BL519" s="114"/>
      <c r="BM519" s="115"/>
      <c r="BN519" s="125"/>
      <c r="BO519" s="125"/>
      <c r="BP519" s="116"/>
      <c r="BQ519" s="116"/>
      <c r="BR519" s="116"/>
      <c r="BS519" s="116"/>
      <c r="BT519" s="116"/>
      <c r="BU519" s="116"/>
      <c r="BV519" s="116"/>
      <c r="BW519" s="116"/>
      <c r="BX519" s="116"/>
      <c r="BY519" s="116"/>
    </row>
    <row r="520" spans="1:77" ht="99" hidden="1">
      <c r="A520" s="104"/>
      <c r="B520" s="141" t="s">
        <v>394</v>
      </c>
      <c r="C520" s="106" t="s">
        <v>40</v>
      </c>
      <c r="D520" s="106" t="s">
        <v>40</v>
      </c>
      <c r="E520" s="111" t="s">
        <v>285</v>
      </c>
      <c r="F520" s="106"/>
      <c r="G520" s="112"/>
      <c r="H520" s="112"/>
      <c r="I520" s="112"/>
      <c r="J520" s="112"/>
      <c r="K520" s="112"/>
      <c r="L520" s="112"/>
      <c r="M520" s="112"/>
      <c r="N520" s="112"/>
      <c r="O520" s="109"/>
      <c r="P520" s="112"/>
      <c r="Q520" s="112"/>
      <c r="R520" s="112"/>
      <c r="S520" s="112">
        <f aca="true" t="shared" si="655" ref="S520:AT520">S521</f>
        <v>2345</v>
      </c>
      <c r="T520" s="112">
        <f t="shared" si="655"/>
        <v>2345</v>
      </c>
      <c r="U520" s="112">
        <f t="shared" si="655"/>
        <v>0</v>
      </c>
      <c r="V520" s="112">
        <f t="shared" si="655"/>
        <v>2200</v>
      </c>
      <c r="W520" s="112">
        <f t="shared" si="655"/>
        <v>0</v>
      </c>
      <c r="X520" s="112">
        <f t="shared" si="655"/>
        <v>0</v>
      </c>
      <c r="Y520" s="112">
        <f t="shared" si="655"/>
        <v>2345</v>
      </c>
      <c r="Z520" s="112">
        <f t="shared" si="655"/>
        <v>2200</v>
      </c>
      <c r="AA520" s="112">
        <f t="shared" si="655"/>
        <v>0</v>
      </c>
      <c r="AB520" s="112">
        <f t="shared" si="655"/>
        <v>0</v>
      </c>
      <c r="AC520" s="112">
        <f t="shared" si="655"/>
        <v>2345</v>
      </c>
      <c r="AD520" s="112">
        <f t="shared" si="655"/>
        <v>2200</v>
      </c>
      <c r="AE520" s="112">
        <f t="shared" si="655"/>
        <v>0</v>
      </c>
      <c r="AF520" s="112"/>
      <c r="AG520" s="112">
        <f t="shared" si="655"/>
        <v>0</v>
      </c>
      <c r="AH520" s="112">
        <f t="shared" si="655"/>
        <v>2345</v>
      </c>
      <c r="AI520" s="112"/>
      <c r="AJ520" s="112">
        <f t="shared" si="655"/>
        <v>2200</v>
      </c>
      <c r="AK520" s="112">
        <f t="shared" si="655"/>
        <v>0</v>
      </c>
      <c r="AL520" s="112">
        <f t="shared" si="655"/>
        <v>0</v>
      </c>
      <c r="AM520" s="112">
        <f t="shared" si="655"/>
        <v>2345</v>
      </c>
      <c r="AN520" s="112">
        <f t="shared" si="655"/>
        <v>0</v>
      </c>
      <c r="AO520" s="112">
        <f t="shared" si="655"/>
        <v>2200</v>
      </c>
      <c r="AP520" s="112">
        <f t="shared" si="655"/>
        <v>-2200</v>
      </c>
      <c r="AQ520" s="112">
        <f t="shared" si="655"/>
        <v>0</v>
      </c>
      <c r="AR520" s="112">
        <f t="shared" si="655"/>
        <v>0</v>
      </c>
      <c r="AS520" s="112">
        <f t="shared" si="655"/>
        <v>0</v>
      </c>
      <c r="AT520" s="112">
        <f t="shared" si="655"/>
        <v>0</v>
      </c>
      <c r="AU520" s="96"/>
      <c r="AV520" s="96"/>
      <c r="AW520" s="96"/>
      <c r="AX520" s="112">
        <f>AX521</f>
        <v>0</v>
      </c>
      <c r="AY520" s="112">
        <f>AY521</f>
        <v>0</v>
      </c>
      <c r="AZ520" s="97"/>
      <c r="BA520" s="97"/>
      <c r="BB520" s="112">
        <f>BB521</f>
        <v>0</v>
      </c>
      <c r="BC520" s="112">
        <f>BC521</f>
        <v>0</v>
      </c>
      <c r="BD520" s="114"/>
      <c r="BE520" s="115"/>
      <c r="BF520" s="125"/>
      <c r="BG520" s="125"/>
      <c r="BH520" s="114"/>
      <c r="BI520" s="115"/>
      <c r="BJ520" s="125"/>
      <c r="BK520" s="125"/>
      <c r="BL520" s="114"/>
      <c r="BM520" s="115"/>
      <c r="BN520" s="125"/>
      <c r="BO520" s="125"/>
      <c r="BP520" s="116"/>
      <c r="BQ520" s="116"/>
      <c r="BR520" s="116"/>
      <c r="BS520" s="116"/>
      <c r="BT520" s="116"/>
      <c r="BU520" s="116"/>
      <c r="BV520" s="116"/>
      <c r="BW520" s="116"/>
      <c r="BX520" s="116"/>
      <c r="BY520" s="116"/>
    </row>
    <row r="521" spans="1:77" ht="66" hidden="1">
      <c r="A521" s="104"/>
      <c r="B521" s="105" t="s">
        <v>38</v>
      </c>
      <c r="C521" s="106" t="s">
        <v>40</v>
      </c>
      <c r="D521" s="106" t="s">
        <v>40</v>
      </c>
      <c r="E521" s="111" t="s">
        <v>285</v>
      </c>
      <c r="F521" s="106" t="s">
        <v>39</v>
      </c>
      <c r="G521" s="112"/>
      <c r="H521" s="112"/>
      <c r="I521" s="112"/>
      <c r="J521" s="112"/>
      <c r="K521" s="112"/>
      <c r="L521" s="112"/>
      <c r="M521" s="112"/>
      <c r="N521" s="112"/>
      <c r="O521" s="109"/>
      <c r="P521" s="112"/>
      <c r="Q521" s="112"/>
      <c r="R521" s="112"/>
      <c r="S521" s="112">
        <f>T521-Q521</f>
        <v>2345</v>
      </c>
      <c r="T521" s="112">
        <v>2345</v>
      </c>
      <c r="U521" s="112"/>
      <c r="V521" s="112">
        <v>2200</v>
      </c>
      <c r="W521" s="112"/>
      <c r="X521" s="112"/>
      <c r="Y521" s="112">
        <f>W521+T521</f>
        <v>2345</v>
      </c>
      <c r="Z521" s="112">
        <f>X521+V521</f>
        <v>2200</v>
      </c>
      <c r="AA521" s="112"/>
      <c r="AB521" s="112"/>
      <c r="AC521" s="112">
        <f>AA521+Y521</f>
        <v>2345</v>
      </c>
      <c r="AD521" s="112">
        <f>AB521+Z521</f>
        <v>2200</v>
      </c>
      <c r="AE521" s="112"/>
      <c r="AF521" s="112"/>
      <c r="AG521" s="112"/>
      <c r="AH521" s="112">
        <f>AE521+AC521</f>
        <v>2345</v>
      </c>
      <c r="AI521" s="112"/>
      <c r="AJ521" s="112">
        <f>AG521+AD521</f>
        <v>2200</v>
      </c>
      <c r="AK521" s="113"/>
      <c r="AL521" s="113"/>
      <c r="AM521" s="112">
        <f>AK521+AH521</f>
        <v>2345</v>
      </c>
      <c r="AN521" s="112">
        <f>AI521</f>
        <v>0</v>
      </c>
      <c r="AO521" s="112">
        <f>AJ521</f>
        <v>2200</v>
      </c>
      <c r="AP521" s="112">
        <f>AR521-AO521</f>
        <v>-2200</v>
      </c>
      <c r="AQ521" s="112"/>
      <c r="AR521" s="112"/>
      <c r="AS521" s="112"/>
      <c r="AT521" s="112"/>
      <c r="AU521" s="96"/>
      <c r="AV521" s="96"/>
      <c r="AW521" s="96"/>
      <c r="AX521" s="112"/>
      <c r="AY521" s="112"/>
      <c r="AZ521" s="97"/>
      <c r="BA521" s="97"/>
      <c r="BB521" s="112"/>
      <c r="BC521" s="112"/>
      <c r="BD521" s="114"/>
      <c r="BE521" s="115"/>
      <c r="BF521" s="125"/>
      <c r="BG521" s="125"/>
      <c r="BH521" s="114"/>
      <c r="BI521" s="115"/>
      <c r="BJ521" s="125"/>
      <c r="BK521" s="125"/>
      <c r="BL521" s="114"/>
      <c r="BM521" s="115"/>
      <c r="BN521" s="125"/>
      <c r="BO521" s="125"/>
      <c r="BP521" s="116"/>
      <c r="BQ521" s="116"/>
      <c r="BR521" s="116"/>
      <c r="BS521" s="116"/>
      <c r="BT521" s="116"/>
      <c r="BU521" s="116"/>
      <c r="BV521" s="116"/>
      <c r="BW521" s="116"/>
      <c r="BX521" s="116"/>
      <c r="BY521" s="116"/>
    </row>
    <row r="522" spans="1:77" ht="49.5" hidden="1">
      <c r="A522" s="104"/>
      <c r="B522" s="141" t="s">
        <v>300</v>
      </c>
      <c r="C522" s="106" t="s">
        <v>40</v>
      </c>
      <c r="D522" s="106" t="s">
        <v>40</v>
      </c>
      <c r="E522" s="111" t="s">
        <v>279</v>
      </c>
      <c r="F522" s="106"/>
      <c r="G522" s="112"/>
      <c r="H522" s="112"/>
      <c r="I522" s="112"/>
      <c r="J522" s="112"/>
      <c r="K522" s="112"/>
      <c r="L522" s="112"/>
      <c r="M522" s="112"/>
      <c r="N522" s="112"/>
      <c r="O522" s="109"/>
      <c r="P522" s="112"/>
      <c r="Q522" s="112"/>
      <c r="R522" s="112"/>
      <c r="S522" s="112">
        <f>S523</f>
        <v>489</v>
      </c>
      <c r="T522" s="112">
        <f>T523</f>
        <v>489</v>
      </c>
      <c r="U522" s="112">
        <f>U523</f>
        <v>0</v>
      </c>
      <c r="V522" s="112">
        <f>V523</f>
        <v>0</v>
      </c>
      <c r="W522" s="112">
        <f aca="true" t="shared" si="656" ref="W522:AM523">W523</f>
        <v>0</v>
      </c>
      <c r="X522" s="112">
        <f t="shared" si="656"/>
        <v>0</v>
      </c>
      <c r="Y522" s="112">
        <f t="shared" si="656"/>
        <v>489</v>
      </c>
      <c r="Z522" s="112">
        <f t="shared" si="656"/>
        <v>0</v>
      </c>
      <c r="AA522" s="112">
        <f t="shared" si="656"/>
        <v>0</v>
      </c>
      <c r="AB522" s="112">
        <f t="shared" si="656"/>
        <v>0</v>
      </c>
      <c r="AC522" s="112">
        <f t="shared" si="656"/>
        <v>489</v>
      </c>
      <c r="AD522" s="112">
        <f t="shared" si="656"/>
        <v>0</v>
      </c>
      <c r="AE522" s="112">
        <f t="shared" si="656"/>
        <v>0</v>
      </c>
      <c r="AF522" s="112"/>
      <c r="AG522" s="112">
        <f t="shared" si="656"/>
        <v>0</v>
      </c>
      <c r="AH522" s="112">
        <f t="shared" si="656"/>
        <v>489</v>
      </c>
      <c r="AI522" s="112"/>
      <c r="AJ522" s="112">
        <f t="shared" si="656"/>
        <v>0</v>
      </c>
      <c r="AK522" s="112">
        <f t="shared" si="656"/>
        <v>0</v>
      </c>
      <c r="AL522" s="112">
        <f t="shared" si="656"/>
        <v>0</v>
      </c>
      <c r="AM522" s="112">
        <f t="shared" si="656"/>
        <v>489</v>
      </c>
      <c r="AN522" s="112">
        <f aca="true" t="shared" si="657" ref="AK522:AT523">AN523</f>
        <v>0</v>
      </c>
      <c r="AO522" s="112">
        <f t="shared" si="657"/>
        <v>0</v>
      </c>
      <c r="AP522" s="112">
        <f t="shared" si="657"/>
        <v>0</v>
      </c>
      <c r="AQ522" s="112">
        <f t="shared" si="657"/>
        <v>0</v>
      </c>
      <c r="AR522" s="112">
        <f t="shared" si="657"/>
        <v>0</v>
      </c>
      <c r="AS522" s="112">
        <f t="shared" si="657"/>
        <v>0</v>
      </c>
      <c r="AT522" s="112">
        <f t="shared" si="657"/>
        <v>0</v>
      </c>
      <c r="AU522" s="96"/>
      <c r="AV522" s="96"/>
      <c r="AW522" s="96"/>
      <c r="AX522" s="112">
        <f>AX523</f>
        <v>0</v>
      </c>
      <c r="AY522" s="112">
        <f>AY523</f>
        <v>0</v>
      </c>
      <c r="AZ522" s="97"/>
      <c r="BA522" s="97"/>
      <c r="BB522" s="112">
        <f>BB523</f>
        <v>0</v>
      </c>
      <c r="BC522" s="112">
        <f>BC523</f>
        <v>0</v>
      </c>
      <c r="BD522" s="114"/>
      <c r="BE522" s="115"/>
      <c r="BF522" s="125"/>
      <c r="BG522" s="125"/>
      <c r="BH522" s="114"/>
      <c r="BI522" s="115"/>
      <c r="BJ522" s="125"/>
      <c r="BK522" s="125"/>
      <c r="BL522" s="114"/>
      <c r="BM522" s="115"/>
      <c r="BN522" s="125"/>
      <c r="BO522" s="125"/>
      <c r="BP522" s="116"/>
      <c r="BQ522" s="116"/>
      <c r="BR522" s="116"/>
      <c r="BS522" s="116"/>
      <c r="BT522" s="116"/>
      <c r="BU522" s="116"/>
      <c r="BV522" s="116"/>
      <c r="BW522" s="116"/>
      <c r="BX522" s="116"/>
      <c r="BY522" s="116"/>
    </row>
    <row r="523" spans="1:77" ht="66" hidden="1">
      <c r="A523" s="104"/>
      <c r="B523" s="142" t="s">
        <v>301</v>
      </c>
      <c r="C523" s="106" t="s">
        <v>40</v>
      </c>
      <c r="D523" s="106" t="s">
        <v>40</v>
      </c>
      <c r="E523" s="111" t="s">
        <v>283</v>
      </c>
      <c r="F523" s="106"/>
      <c r="G523" s="112"/>
      <c r="H523" s="112"/>
      <c r="I523" s="112"/>
      <c r="J523" s="112"/>
      <c r="K523" s="112"/>
      <c r="L523" s="112"/>
      <c r="M523" s="112"/>
      <c r="N523" s="112"/>
      <c r="O523" s="109"/>
      <c r="P523" s="112"/>
      <c r="Q523" s="112"/>
      <c r="R523" s="112"/>
      <c r="S523" s="112">
        <f>S524</f>
        <v>489</v>
      </c>
      <c r="T523" s="112">
        <f>T524</f>
        <v>489</v>
      </c>
      <c r="U523" s="112"/>
      <c r="V523" s="112"/>
      <c r="W523" s="112">
        <f t="shared" si="656"/>
        <v>0</v>
      </c>
      <c r="X523" s="112">
        <f t="shared" si="656"/>
        <v>0</v>
      </c>
      <c r="Y523" s="112">
        <f t="shared" si="656"/>
        <v>489</v>
      </c>
      <c r="Z523" s="112">
        <f t="shared" si="656"/>
        <v>0</v>
      </c>
      <c r="AA523" s="112">
        <f t="shared" si="656"/>
        <v>0</v>
      </c>
      <c r="AB523" s="112">
        <f t="shared" si="656"/>
        <v>0</v>
      </c>
      <c r="AC523" s="112">
        <f t="shared" si="656"/>
        <v>489</v>
      </c>
      <c r="AD523" s="112">
        <f t="shared" si="656"/>
        <v>0</v>
      </c>
      <c r="AE523" s="112">
        <f t="shared" si="656"/>
        <v>0</v>
      </c>
      <c r="AF523" s="112"/>
      <c r="AG523" s="112">
        <f t="shared" si="656"/>
        <v>0</v>
      </c>
      <c r="AH523" s="112">
        <f t="shared" si="656"/>
        <v>489</v>
      </c>
      <c r="AI523" s="112"/>
      <c r="AJ523" s="112">
        <f t="shared" si="656"/>
        <v>0</v>
      </c>
      <c r="AK523" s="112">
        <f t="shared" si="657"/>
        <v>0</v>
      </c>
      <c r="AL523" s="112">
        <f t="shared" si="657"/>
        <v>0</v>
      </c>
      <c r="AM523" s="112">
        <f t="shared" si="657"/>
        <v>489</v>
      </c>
      <c r="AN523" s="112">
        <f t="shared" si="657"/>
        <v>0</v>
      </c>
      <c r="AO523" s="112">
        <f t="shared" si="657"/>
        <v>0</v>
      </c>
      <c r="AP523" s="112">
        <f t="shared" si="657"/>
        <v>0</v>
      </c>
      <c r="AQ523" s="112">
        <f t="shared" si="657"/>
        <v>0</v>
      </c>
      <c r="AR523" s="112">
        <f t="shared" si="657"/>
        <v>0</v>
      </c>
      <c r="AS523" s="112">
        <f t="shared" si="657"/>
        <v>0</v>
      </c>
      <c r="AT523" s="112">
        <f t="shared" si="657"/>
        <v>0</v>
      </c>
      <c r="AU523" s="96"/>
      <c r="AV523" s="96"/>
      <c r="AW523" s="96"/>
      <c r="AX523" s="112">
        <f>AX524</f>
        <v>0</v>
      </c>
      <c r="AY523" s="112">
        <f>AY524</f>
        <v>0</v>
      </c>
      <c r="AZ523" s="97"/>
      <c r="BA523" s="97"/>
      <c r="BB523" s="112">
        <f>BB524</f>
        <v>0</v>
      </c>
      <c r="BC523" s="112">
        <f>BC524</f>
        <v>0</v>
      </c>
      <c r="BD523" s="114"/>
      <c r="BE523" s="115"/>
      <c r="BF523" s="125"/>
      <c r="BG523" s="125"/>
      <c r="BH523" s="114"/>
      <c r="BI523" s="115"/>
      <c r="BJ523" s="125"/>
      <c r="BK523" s="125"/>
      <c r="BL523" s="114"/>
      <c r="BM523" s="115"/>
      <c r="BN523" s="125"/>
      <c r="BO523" s="125"/>
      <c r="BP523" s="116"/>
      <c r="BQ523" s="116"/>
      <c r="BR523" s="116"/>
      <c r="BS523" s="116"/>
      <c r="BT523" s="116"/>
      <c r="BU523" s="116"/>
      <c r="BV523" s="116"/>
      <c r="BW523" s="116"/>
      <c r="BX523" s="116"/>
      <c r="BY523" s="116"/>
    </row>
    <row r="524" spans="1:77" ht="66" hidden="1">
      <c r="A524" s="104"/>
      <c r="B524" s="105" t="s">
        <v>38</v>
      </c>
      <c r="C524" s="106" t="s">
        <v>40</v>
      </c>
      <c r="D524" s="106" t="s">
        <v>40</v>
      </c>
      <c r="E524" s="111" t="s">
        <v>283</v>
      </c>
      <c r="F524" s="106" t="s">
        <v>39</v>
      </c>
      <c r="G524" s="112"/>
      <c r="H524" s="112"/>
      <c r="I524" s="112"/>
      <c r="J524" s="112"/>
      <c r="K524" s="112"/>
      <c r="L524" s="112"/>
      <c r="M524" s="112"/>
      <c r="N524" s="112"/>
      <c r="O524" s="109"/>
      <c r="P524" s="112"/>
      <c r="Q524" s="112"/>
      <c r="R524" s="112"/>
      <c r="S524" s="112">
        <f>T524-Q524</f>
        <v>489</v>
      </c>
      <c r="T524" s="112">
        <v>489</v>
      </c>
      <c r="U524" s="112"/>
      <c r="V524" s="112"/>
      <c r="W524" s="112"/>
      <c r="X524" s="112"/>
      <c r="Y524" s="112">
        <f>W524+T524</f>
        <v>489</v>
      </c>
      <c r="Z524" s="112">
        <f>X524+V524</f>
        <v>0</v>
      </c>
      <c r="AA524" s="112"/>
      <c r="AB524" s="112"/>
      <c r="AC524" s="112">
        <f>AA524+Y524</f>
        <v>489</v>
      </c>
      <c r="AD524" s="112">
        <f>AB524+Z524</f>
        <v>0</v>
      </c>
      <c r="AE524" s="112"/>
      <c r="AF524" s="112"/>
      <c r="AG524" s="112"/>
      <c r="AH524" s="112">
        <f>AE524+AC524</f>
        <v>489</v>
      </c>
      <c r="AI524" s="112"/>
      <c r="AJ524" s="112">
        <f>AG524+AD524</f>
        <v>0</v>
      </c>
      <c r="AK524" s="113"/>
      <c r="AL524" s="113"/>
      <c r="AM524" s="112">
        <f>AK524+AH524</f>
        <v>489</v>
      </c>
      <c r="AN524" s="112">
        <f>AI524</f>
        <v>0</v>
      </c>
      <c r="AO524" s="112">
        <f>AJ524</f>
        <v>0</v>
      </c>
      <c r="AP524" s="112">
        <f>AR524-AO524</f>
        <v>0</v>
      </c>
      <c r="AQ524" s="112"/>
      <c r="AR524" s="112"/>
      <c r="AS524" s="112"/>
      <c r="AT524" s="112"/>
      <c r="AU524" s="96"/>
      <c r="AV524" s="96"/>
      <c r="AW524" s="96"/>
      <c r="AX524" s="112"/>
      <c r="AY524" s="112"/>
      <c r="AZ524" s="97"/>
      <c r="BA524" s="97"/>
      <c r="BB524" s="112"/>
      <c r="BC524" s="112"/>
      <c r="BD524" s="114"/>
      <c r="BE524" s="115"/>
      <c r="BF524" s="125"/>
      <c r="BG524" s="125"/>
      <c r="BH524" s="114"/>
      <c r="BI524" s="115"/>
      <c r="BJ524" s="125"/>
      <c r="BK524" s="125"/>
      <c r="BL524" s="114"/>
      <c r="BM524" s="115"/>
      <c r="BN524" s="125"/>
      <c r="BO524" s="125"/>
      <c r="BP524" s="116"/>
      <c r="BQ524" s="116"/>
      <c r="BR524" s="116"/>
      <c r="BS524" s="116"/>
      <c r="BT524" s="116"/>
      <c r="BU524" s="116"/>
      <c r="BV524" s="116"/>
      <c r="BW524" s="116"/>
      <c r="BX524" s="116"/>
      <c r="BY524" s="116"/>
    </row>
    <row r="525" spans="1:77" ht="16.5">
      <c r="A525" s="104"/>
      <c r="B525" s="105"/>
      <c r="C525" s="106"/>
      <c r="D525" s="106"/>
      <c r="E525" s="111"/>
      <c r="F525" s="106"/>
      <c r="G525" s="112"/>
      <c r="H525" s="112"/>
      <c r="I525" s="112"/>
      <c r="J525" s="112"/>
      <c r="K525" s="112"/>
      <c r="L525" s="112"/>
      <c r="M525" s="112"/>
      <c r="N525" s="112"/>
      <c r="O525" s="109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3"/>
      <c r="AL525" s="113"/>
      <c r="AM525" s="113"/>
      <c r="AN525" s="113"/>
      <c r="AO525" s="113"/>
      <c r="AP525" s="128"/>
      <c r="AQ525" s="128"/>
      <c r="AR525" s="128"/>
      <c r="AS525" s="128"/>
      <c r="AT525" s="128"/>
      <c r="AU525" s="96"/>
      <c r="AV525" s="96"/>
      <c r="AW525" s="96"/>
      <c r="AX525" s="128"/>
      <c r="AY525" s="128"/>
      <c r="AZ525" s="97"/>
      <c r="BA525" s="97"/>
      <c r="BB525" s="128"/>
      <c r="BC525" s="128"/>
      <c r="BD525" s="114"/>
      <c r="BE525" s="115"/>
      <c r="BF525" s="125"/>
      <c r="BG525" s="125"/>
      <c r="BH525" s="114"/>
      <c r="BI525" s="115"/>
      <c r="BJ525" s="125"/>
      <c r="BK525" s="125"/>
      <c r="BL525" s="114"/>
      <c r="BM525" s="115"/>
      <c r="BN525" s="125"/>
      <c r="BO525" s="125"/>
      <c r="BP525" s="116"/>
      <c r="BQ525" s="116"/>
      <c r="BR525" s="116"/>
      <c r="BS525" s="116"/>
      <c r="BT525" s="116"/>
      <c r="BU525" s="116"/>
      <c r="BV525" s="116"/>
      <c r="BW525" s="116"/>
      <c r="BX525" s="116"/>
      <c r="BY525" s="116"/>
    </row>
    <row r="526" spans="1:77" s="5" customFormat="1" ht="60.75">
      <c r="A526" s="89">
        <v>917</v>
      </c>
      <c r="B526" s="90" t="s">
        <v>46</v>
      </c>
      <c r="C526" s="93"/>
      <c r="D526" s="93"/>
      <c r="E526" s="92"/>
      <c r="F526" s="93"/>
      <c r="G526" s="150">
        <f>G527+G532+G537</f>
        <v>152579</v>
      </c>
      <c r="H526" s="150">
        <f aca="true" t="shared" si="658" ref="H526:N526">H527+H532+H537</f>
        <v>152579</v>
      </c>
      <c r="I526" s="150">
        <f t="shared" si="658"/>
        <v>0</v>
      </c>
      <c r="J526" s="150">
        <f t="shared" si="658"/>
        <v>45362</v>
      </c>
      <c r="K526" s="150">
        <f t="shared" si="658"/>
        <v>197941</v>
      </c>
      <c r="L526" s="150">
        <f t="shared" si="658"/>
        <v>0</v>
      </c>
      <c r="M526" s="150"/>
      <c r="N526" s="150">
        <f t="shared" si="658"/>
        <v>217280</v>
      </c>
      <c r="O526" s="150">
        <f>O527+O532+O537</f>
        <v>0</v>
      </c>
      <c r="P526" s="150">
        <f>P527+P532+P537</f>
        <v>0</v>
      </c>
      <c r="Q526" s="150">
        <f>Q527+Q532+Q537</f>
        <v>217280</v>
      </c>
      <c r="R526" s="150">
        <f>R527+R532+R537</f>
        <v>0</v>
      </c>
      <c r="S526" s="150">
        <f aca="true" t="shared" si="659" ref="S526:Z526">S527+S532+S537+S548</f>
        <v>-52183</v>
      </c>
      <c r="T526" s="150">
        <f t="shared" si="659"/>
        <v>165097</v>
      </c>
      <c r="U526" s="150">
        <f t="shared" si="659"/>
        <v>0</v>
      </c>
      <c r="V526" s="150">
        <f t="shared" si="659"/>
        <v>165097</v>
      </c>
      <c r="W526" s="150">
        <f t="shared" si="659"/>
        <v>0</v>
      </c>
      <c r="X526" s="150">
        <f t="shared" si="659"/>
        <v>0</v>
      </c>
      <c r="Y526" s="150">
        <f t="shared" si="659"/>
        <v>165097</v>
      </c>
      <c r="Z526" s="150">
        <f t="shared" si="659"/>
        <v>165097</v>
      </c>
      <c r="AA526" s="150">
        <f aca="true" t="shared" si="660" ref="AA526:AJ526">AA527+AA532+AA537+AA548</f>
        <v>0</v>
      </c>
      <c r="AB526" s="150">
        <f t="shared" si="660"/>
        <v>0</v>
      </c>
      <c r="AC526" s="150">
        <f t="shared" si="660"/>
        <v>165097</v>
      </c>
      <c r="AD526" s="150">
        <f t="shared" si="660"/>
        <v>165097</v>
      </c>
      <c r="AE526" s="150">
        <f t="shared" si="660"/>
        <v>0</v>
      </c>
      <c r="AF526" s="150"/>
      <c r="AG526" s="150">
        <f t="shared" si="660"/>
        <v>0</v>
      </c>
      <c r="AH526" s="150">
        <f t="shared" si="660"/>
        <v>165097</v>
      </c>
      <c r="AI526" s="150"/>
      <c r="AJ526" s="150">
        <f t="shared" si="660"/>
        <v>165097</v>
      </c>
      <c r="AK526" s="150">
        <f>AK527+AK532+AK537+AK548</f>
        <v>-875</v>
      </c>
      <c r="AL526" s="150">
        <f>AL527+AL532+AL537+AL548</f>
        <v>-875</v>
      </c>
      <c r="AM526" s="150">
        <f>AM527+AM532+AM537+AM548</f>
        <v>164222</v>
      </c>
      <c r="AN526" s="150">
        <f>AN527+AN532+AN537+AN548</f>
        <v>0</v>
      </c>
      <c r="AO526" s="150">
        <f aca="true" t="shared" si="661" ref="AO526:AT526">AO527+AO537+AO553+AO556</f>
        <v>164222</v>
      </c>
      <c r="AP526" s="150">
        <f t="shared" si="661"/>
        <v>27148</v>
      </c>
      <c r="AQ526" s="150">
        <f t="shared" si="661"/>
        <v>0</v>
      </c>
      <c r="AR526" s="150">
        <f t="shared" si="661"/>
        <v>191370</v>
      </c>
      <c r="AS526" s="150">
        <f t="shared" si="661"/>
        <v>0</v>
      </c>
      <c r="AT526" s="150">
        <f t="shared" si="661"/>
        <v>191370</v>
      </c>
      <c r="AU526" s="96"/>
      <c r="AV526" s="96"/>
      <c r="AW526" s="96"/>
      <c r="AX526" s="150">
        <f>AX527+AX537+AX553+AX556</f>
        <v>191370</v>
      </c>
      <c r="AY526" s="150">
        <f>AY527+AY537+AY553+AY556</f>
        <v>191370</v>
      </c>
      <c r="AZ526" s="97"/>
      <c r="BA526" s="97"/>
      <c r="BB526" s="150">
        <f aca="true" t="shared" si="662" ref="BB526:BG526">BB527+BB537+BB553+BB556</f>
        <v>191370</v>
      </c>
      <c r="BC526" s="150">
        <f t="shared" si="662"/>
        <v>191370</v>
      </c>
      <c r="BD526" s="150">
        <f t="shared" si="662"/>
        <v>0</v>
      </c>
      <c r="BE526" s="150">
        <f t="shared" si="662"/>
        <v>0</v>
      </c>
      <c r="BF526" s="150">
        <f t="shared" si="662"/>
        <v>191370</v>
      </c>
      <c r="BG526" s="150">
        <f t="shared" si="662"/>
        <v>191370</v>
      </c>
      <c r="BH526" s="150">
        <f aca="true" t="shared" si="663" ref="BH526:BO526">BH527+BH537+BH553+BH556</f>
        <v>0</v>
      </c>
      <c r="BI526" s="150">
        <f t="shared" si="663"/>
        <v>0</v>
      </c>
      <c r="BJ526" s="150">
        <f t="shared" si="663"/>
        <v>191370</v>
      </c>
      <c r="BK526" s="150">
        <f t="shared" si="663"/>
        <v>191370</v>
      </c>
      <c r="BL526" s="150">
        <f t="shared" si="663"/>
        <v>0</v>
      </c>
      <c r="BM526" s="150">
        <f t="shared" si="663"/>
        <v>0</v>
      </c>
      <c r="BN526" s="150">
        <f t="shared" si="663"/>
        <v>191370</v>
      </c>
      <c r="BO526" s="150">
        <f t="shared" si="663"/>
        <v>191370</v>
      </c>
      <c r="BP526" s="150">
        <f>BP527+BP537+BP553+BP556</f>
        <v>0</v>
      </c>
      <c r="BQ526" s="150">
        <f>BQ527+BQ537+BQ553+BQ556</f>
        <v>0</v>
      </c>
      <c r="BR526" s="150">
        <f>BR527+BR537+BR553+BR556</f>
        <v>191370</v>
      </c>
      <c r="BS526" s="150"/>
      <c r="BT526" s="150">
        <f>BT527+BT537+BT553+BT556</f>
        <v>191370</v>
      </c>
      <c r="BU526" s="150">
        <f>BU527+BU537+BU553+BU556</f>
        <v>0</v>
      </c>
      <c r="BV526" s="150">
        <f>BV527+BV537+BV553+BV556</f>
        <v>0</v>
      </c>
      <c r="BW526" s="150">
        <f>BW527+BW537+BW553+BW556</f>
        <v>191370</v>
      </c>
      <c r="BX526" s="150"/>
      <c r="BY526" s="150">
        <f>BY527+BY537+BY553+BY556</f>
        <v>191370</v>
      </c>
    </row>
    <row r="527" spans="1:77" s="2" customFormat="1" ht="18.75">
      <c r="A527" s="98"/>
      <c r="B527" s="99" t="s">
        <v>58</v>
      </c>
      <c r="C527" s="100" t="s">
        <v>40</v>
      </c>
      <c r="D527" s="100" t="s">
        <v>29</v>
      </c>
      <c r="E527" s="101"/>
      <c r="F527" s="100"/>
      <c r="G527" s="102">
        <f aca="true" t="shared" si="664" ref="G527:N527">G528+G530</f>
        <v>84656</v>
      </c>
      <c r="H527" s="102">
        <f t="shared" si="664"/>
        <v>84656</v>
      </c>
      <c r="I527" s="102">
        <f t="shared" si="664"/>
        <v>0</v>
      </c>
      <c r="J527" s="102">
        <f t="shared" si="664"/>
        <v>45045</v>
      </c>
      <c r="K527" s="102">
        <f t="shared" si="664"/>
        <v>129701</v>
      </c>
      <c r="L527" s="102">
        <f t="shared" si="664"/>
        <v>0</v>
      </c>
      <c r="M527" s="102"/>
      <c r="N527" s="102">
        <f t="shared" si="664"/>
        <v>142940</v>
      </c>
      <c r="O527" s="102">
        <f aca="true" t="shared" si="665" ref="O527:V527">O528+O530</f>
        <v>0</v>
      </c>
      <c r="P527" s="102">
        <f t="shared" si="665"/>
        <v>0</v>
      </c>
      <c r="Q527" s="102">
        <f t="shared" si="665"/>
        <v>142940</v>
      </c>
      <c r="R527" s="102">
        <f t="shared" si="665"/>
        <v>0</v>
      </c>
      <c r="S527" s="102">
        <f t="shared" si="665"/>
        <v>-41852</v>
      </c>
      <c r="T527" s="102">
        <f t="shared" si="665"/>
        <v>101088</v>
      </c>
      <c r="U527" s="102">
        <f t="shared" si="665"/>
        <v>0</v>
      </c>
      <c r="V527" s="102">
        <f t="shared" si="665"/>
        <v>101088</v>
      </c>
      <c r="W527" s="102">
        <f aca="true" t="shared" si="666" ref="W527:AD527">W528+W530</f>
        <v>6490</v>
      </c>
      <c r="X527" s="102">
        <f t="shared" si="666"/>
        <v>6490</v>
      </c>
      <c r="Y527" s="102">
        <f t="shared" si="666"/>
        <v>107578</v>
      </c>
      <c r="Z527" s="102">
        <f t="shared" si="666"/>
        <v>107578</v>
      </c>
      <c r="AA527" s="102">
        <f t="shared" si="666"/>
        <v>0</v>
      </c>
      <c r="AB527" s="102">
        <f t="shared" si="666"/>
        <v>0</v>
      </c>
      <c r="AC527" s="102">
        <f t="shared" si="666"/>
        <v>107578</v>
      </c>
      <c r="AD527" s="102">
        <f t="shared" si="666"/>
        <v>107578</v>
      </c>
      <c r="AE527" s="102">
        <f>AE528+AE530</f>
        <v>0</v>
      </c>
      <c r="AF527" s="102"/>
      <c r="AG527" s="102">
        <f>AG528+AG530</f>
        <v>0</v>
      </c>
      <c r="AH527" s="102">
        <f>AH528+AH530</f>
        <v>107578</v>
      </c>
      <c r="AI527" s="102"/>
      <c r="AJ527" s="102">
        <f aca="true" t="shared" si="667" ref="AJ527:AO527">AJ528+AJ530</f>
        <v>107578</v>
      </c>
      <c r="AK527" s="102">
        <f t="shared" si="667"/>
        <v>0</v>
      </c>
      <c r="AL527" s="102">
        <f t="shared" si="667"/>
        <v>0</v>
      </c>
      <c r="AM527" s="102">
        <f t="shared" si="667"/>
        <v>107578</v>
      </c>
      <c r="AN527" s="102">
        <f t="shared" si="667"/>
        <v>0</v>
      </c>
      <c r="AO527" s="102">
        <f t="shared" si="667"/>
        <v>107578</v>
      </c>
      <c r="AP527" s="102">
        <f>AP528+AP530</f>
        <v>49421</v>
      </c>
      <c r="AQ527" s="102">
        <f>AQ528+AQ530</f>
        <v>0</v>
      </c>
      <c r="AR527" s="102">
        <f>AR528+AR530</f>
        <v>156999</v>
      </c>
      <c r="AS527" s="102">
        <f>AS528+AS530</f>
        <v>0</v>
      </c>
      <c r="AT527" s="102">
        <f>AT528+AT530</f>
        <v>156999</v>
      </c>
      <c r="AU527" s="96"/>
      <c r="AV527" s="96"/>
      <c r="AW527" s="96"/>
      <c r="AX527" s="102">
        <f>AX528+AX530</f>
        <v>156999</v>
      </c>
      <c r="AY527" s="102">
        <f>AY528+AY530</f>
        <v>156999</v>
      </c>
      <c r="AZ527" s="97"/>
      <c r="BA527" s="97"/>
      <c r="BB527" s="102">
        <f aca="true" t="shared" si="668" ref="BB527:BG527">BB528+BB530</f>
        <v>156999</v>
      </c>
      <c r="BC527" s="102">
        <f t="shared" si="668"/>
        <v>156999</v>
      </c>
      <c r="BD527" s="102">
        <f t="shared" si="668"/>
        <v>0</v>
      </c>
      <c r="BE527" s="102">
        <f t="shared" si="668"/>
        <v>0</v>
      </c>
      <c r="BF527" s="102">
        <f t="shared" si="668"/>
        <v>156999</v>
      </c>
      <c r="BG527" s="102">
        <f t="shared" si="668"/>
        <v>156999</v>
      </c>
      <c r="BH527" s="102">
        <f aca="true" t="shared" si="669" ref="BH527:BO527">BH528+BH530</f>
        <v>0</v>
      </c>
      <c r="BI527" s="102">
        <f t="shared" si="669"/>
        <v>0</v>
      </c>
      <c r="BJ527" s="102">
        <f t="shared" si="669"/>
        <v>156999</v>
      </c>
      <c r="BK527" s="102">
        <f t="shared" si="669"/>
        <v>156999</v>
      </c>
      <c r="BL527" s="102">
        <f t="shared" si="669"/>
        <v>0</v>
      </c>
      <c r="BM527" s="102">
        <f t="shared" si="669"/>
        <v>0</v>
      </c>
      <c r="BN527" s="102">
        <f t="shared" si="669"/>
        <v>156999</v>
      </c>
      <c r="BO527" s="102">
        <f t="shared" si="669"/>
        <v>156999</v>
      </c>
      <c r="BP527" s="102">
        <f>BP528+BP530</f>
        <v>0</v>
      </c>
      <c r="BQ527" s="102">
        <f>BQ528+BQ530</f>
        <v>0</v>
      </c>
      <c r="BR527" s="102">
        <f>BR528+BR530</f>
        <v>156999</v>
      </c>
      <c r="BS527" s="102"/>
      <c r="BT527" s="102">
        <f>BT528+BT530</f>
        <v>156999</v>
      </c>
      <c r="BU527" s="102">
        <f>BU528+BU530</f>
        <v>0</v>
      </c>
      <c r="BV527" s="102">
        <f>BV528+BV530</f>
        <v>0</v>
      </c>
      <c r="BW527" s="102">
        <f>BW528+BW530</f>
        <v>156999</v>
      </c>
      <c r="BX527" s="102"/>
      <c r="BY527" s="102">
        <f>BY528+BY530</f>
        <v>156999</v>
      </c>
    </row>
    <row r="528" spans="1:77" ht="33" hidden="1">
      <c r="A528" s="104"/>
      <c r="B528" s="105" t="s">
        <v>258</v>
      </c>
      <c r="C528" s="106" t="s">
        <v>40</v>
      </c>
      <c r="D528" s="106" t="s">
        <v>29</v>
      </c>
      <c r="E528" s="111" t="s">
        <v>152</v>
      </c>
      <c r="F528" s="106"/>
      <c r="G528" s="112">
        <f aca="true" t="shared" si="670" ref="G528:AT528">G529</f>
        <v>12336</v>
      </c>
      <c r="H528" s="112">
        <f t="shared" si="670"/>
        <v>12336</v>
      </c>
      <c r="I528" s="112">
        <f t="shared" si="670"/>
        <v>0</v>
      </c>
      <c r="J528" s="112">
        <f t="shared" si="670"/>
        <v>72</v>
      </c>
      <c r="K528" s="112">
        <f t="shared" si="670"/>
        <v>12408</v>
      </c>
      <c r="L528" s="112">
        <f t="shared" si="670"/>
        <v>0</v>
      </c>
      <c r="M528" s="112"/>
      <c r="N528" s="112">
        <f t="shared" si="670"/>
        <v>13753</v>
      </c>
      <c r="O528" s="112">
        <f t="shared" si="670"/>
        <v>0</v>
      </c>
      <c r="P528" s="112">
        <f t="shared" si="670"/>
        <v>0</v>
      </c>
      <c r="Q528" s="112">
        <f t="shared" si="670"/>
        <v>13753</v>
      </c>
      <c r="R528" s="112">
        <f t="shared" si="670"/>
        <v>0</v>
      </c>
      <c r="S528" s="112">
        <f t="shared" si="670"/>
        <v>-4899</v>
      </c>
      <c r="T528" s="112">
        <f t="shared" si="670"/>
        <v>8854</v>
      </c>
      <c r="U528" s="112">
        <f t="shared" si="670"/>
        <v>0</v>
      </c>
      <c r="V528" s="112">
        <f t="shared" si="670"/>
        <v>8854</v>
      </c>
      <c r="W528" s="112">
        <f t="shared" si="670"/>
        <v>0</v>
      </c>
      <c r="X528" s="112">
        <f t="shared" si="670"/>
        <v>0</v>
      </c>
      <c r="Y528" s="112">
        <f t="shared" si="670"/>
        <v>8854</v>
      </c>
      <c r="Z528" s="112">
        <f t="shared" si="670"/>
        <v>8854</v>
      </c>
      <c r="AA528" s="112">
        <f t="shared" si="670"/>
        <v>0</v>
      </c>
      <c r="AB528" s="112">
        <f t="shared" si="670"/>
        <v>0</v>
      </c>
      <c r="AC528" s="112">
        <f t="shared" si="670"/>
        <v>8854</v>
      </c>
      <c r="AD528" s="112">
        <f t="shared" si="670"/>
        <v>8854</v>
      </c>
      <c r="AE528" s="112">
        <f t="shared" si="670"/>
        <v>0</v>
      </c>
      <c r="AF528" s="112"/>
      <c r="AG528" s="112">
        <f t="shared" si="670"/>
        <v>0</v>
      </c>
      <c r="AH528" s="112">
        <f t="shared" si="670"/>
        <v>8854</v>
      </c>
      <c r="AI528" s="112"/>
      <c r="AJ528" s="112">
        <f t="shared" si="670"/>
        <v>8854</v>
      </c>
      <c r="AK528" s="112">
        <f t="shared" si="670"/>
        <v>0</v>
      </c>
      <c r="AL528" s="112">
        <f t="shared" si="670"/>
        <v>0</v>
      </c>
      <c r="AM528" s="112">
        <f t="shared" si="670"/>
        <v>8854</v>
      </c>
      <c r="AN528" s="112">
        <f t="shared" si="670"/>
        <v>0</v>
      </c>
      <c r="AO528" s="112">
        <f t="shared" si="670"/>
        <v>8854</v>
      </c>
      <c r="AP528" s="112">
        <f t="shared" si="670"/>
        <v>-8854</v>
      </c>
      <c r="AQ528" s="112">
        <f t="shared" si="670"/>
        <v>0</v>
      </c>
      <c r="AR528" s="112">
        <f t="shared" si="670"/>
        <v>0</v>
      </c>
      <c r="AS528" s="112">
        <f t="shared" si="670"/>
        <v>0</v>
      </c>
      <c r="AT528" s="112">
        <f t="shared" si="670"/>
        <v>0</v>
      </c>
      <c r="AU528" s="96"/>
      <c r="AV528" s="96"/>
      <c r="AW528" s="96"/>
      <c r="AX528" s="112">
        <f>AX529</f>
        <v>0</v>
      </c>
      <c r="AY528" s="112">
        <f>AY529</f>
        <v>0</v>
      </c>
      <c r="AZ528" s="97"/>
      <c r="BA528" s="97"/>
      <c r="BB528" s="112">
        <f aca="true" t="shared" si="671" ref="BB528:BY528">BB529</f>
        <v>0</v>
      </c>
      <c r="BC528" s="112">
        <f t="shared" si="671"/>
        <v>0</v>
      </c>
      <c r="BD528" s="112">
        <f t="shared" si="671"/>
        <v>0</v>
      </c>
      <c r="BE528" s="112">
        <f t="shared" si="671"/>
        <v>0</v>
      </c>
      <c r="BF528" s="112">
        <f t="shared" si="671"/>
        <v>0</v>
      </c>
      <c r="BG528" s="112">
        <f t="shared" si="671"/>
        <v>0</v>
      </c>
      <c r="BH528" s="112">
        <f t="shared" si="671"/>
        <v>0</v>
      </c>
      <c r="BI528" s="112">
        <f t="shared" si="671"/>
        <v>0</v>
      </c>
      <c r="BJ528" s="112">
        <f t="shared" si="671"/>
        <v>0</v>
      </c>
      <c r="BK528" s="112">
        <f t="shared" si="671"/>
        <v>0</v>
      </c>
      <c r="BL528" s="112">
        <f t="shared" si="671"/>
        <v>0</v>
      </c>
      <c r="BM528" s="112">
        <f t="shared" si="671"/>
        <v>0</v>
      </c>
      <c r="BN528" s="112">
        <f t="shared" si="671"/>
        <v>0</v>
      </c>
      <c r="BO528" s="112">
        <f t="shared" si="671"/>
        <v>0</v>
      </c>
      <c r="BP528" s="112">
        <f t="shared" si="671"/>
        <v>0</v>
      </c>
      <c r="BQ528" s="112">
        <f t="shared" si="671"/>
        <v>0</v>
      </c>
      <c r="BR528" s="112">
        <f t="shared" si="671"/>
        <v>0</v>
      </c>
      <c r="BS528" s="112"/>
      <c r="BT528" s="112">
        <f t="shared" si="671"/>
        <v>0</v>
      </c>
      <c r="BU528" s="112">
        <f t="shared" si="671"/>
        <v>0</v>
      </c>
      <c r="BV528" s="112">
        <f t="shared" si="671"/>
        <v>0</v>
      </c>
      <c r="BW528" s="112">
        <f t="shared" si="671"/>
        <v>0</v>
      </c>
      <c r="BX528" s="112"/>
      <c r="BY528" s="112">
        <f t="shared" si="671"/>
        <v>0</v>
      </c>
    </row>
    <row r="529" spans="1:77" ht="33" hidden="1">
      <c r="A529" s="104"/>
      <c r="B529" s="105" t="s">
        <v>35</v>
      </c>
      <c r="C529" s="106" t="s">
        <v>40</v>
      </c>
      <c r="D529" s="106" t="s">
        <v>29</v>
      </c>
      <c r="E529" s="111" t="s">
        <v>152</v>
      </c>
      <c r="F529" s="106" t="s">
        <v>36</v>
      </c>
      <c r="G529" s="112">
        <f>H529+I529</f>
        <v>12336</v>
      </c>
      <c r="H529" s="112">
        <v>12336</v>
      </c>
      <c r="I529" s="112"/>
      <c r="J529" s="112">
        <f>K529-G529</f>
        <v>72</v>
      </c>
      <c r="K529" s="112">
        <v>12408</v>
      </c>
      <c r="L529" s="112"/>
      <c r="M529" s="112"/>
      <c r="N529" s="112">
        <v>13753</v>
      </c>
      <c r="O529" s="109"/>
      <c r="P529" s="112"/>
      <c r="Q529" s="112">
        <f>P529+N529</f>
        <v>13753</v>
      </c>
      <c r="R529" s="112">
        <f>O529</f>
        <v>0</v>
      </c>
      <c r="S529" s="112">
        <f>T529-Q529</f>
        <v>-4899</v>
      </c>
      <c r="T529" s="112">
        <v>8854</v>
      </c>
      <c r="U529" s="112">
        <f>R529</f>
        <v>0</v>
      </c>
      <c r="V529" s="112">
        <v>8854</v>
      </c>
      <c r="W529" s="112"/>
      <c r="X529" s="112"/>
      <c r="Y529" s="112">
        <f>W529+T529</f>
        <v>8854</v>
      </c>
      <c r="Z529" s="112">
        <f>X529+V529</f>
        <v>8854</v>
      </c>
      <c r="AA529" s="112"/>
      <c r="AB529" s="112"/>
      <c r="AC529" s="112">
        <f>AA529+Y529</f>
        <v>8854</v>
      </c>
      <c r="AD529" s="112">
        <f>AB529+Z529</f>
        <v>8854</v>
      </c>
      <c r="AE529" s="112"/>
      <c r="AF529" s="112"/>
      <c r="AG529" s="112"/>
      <c r="AH529" s="112">
        <f>AE529+AC529</f>
        <v>8854</v>
      </c>
      <c r="AI529" s="112"/>
      <c r="AJ529" s="112">
        <f>AG529+AD529</f>
        <v>8854</v>
      </c>
      <c r="AK529" s="113"/>
      <c r="AL529" s="113"/>
      <c r="AM529" s="112">
        <f>AK529+AH529</f>
        <v>8854</v>
      </c>
      <c r="AN529" s="112">
        <f>AI529</f>
        <v>0</v>
      </c>
      <c r="AO529" s="112">
        <f>AJ529</f>
        <v>8854</v>
      </c>
      <c r="AP529" s="112">
        <f>AR529-AO529</f>
        <v>-8854</v>
      </c>
      <c r="AQ529" s="112"/>
      <c r="AR529" s="112"/>
      <c r="AS529" s="112"/>
      <c r="AT529" s="112"/>
      <c r="AU529" s="96"/>
      <c r="AV529" s="96"/>
      <c r="AW529" s="96"/>
      <c r="AX529" s="112"/>
      <c r="AY529" s="112"/>
      <c r="AZ529" s="97"/>
      <c r="BA529" s="97"/>
      <c r="BB529" s="112"/>
      <c r="BC529" s="112"/>
      <c r="BD529" s="112"/>
      <c r="BE529" s="112"/>
      <c r="BF529" s="112"/>
      <c r="BG529" s="112"/>
      <c r="BH529" s="112"/>
      <c r="BI529" s="112"/>
      <c r="BJ529" s="112"/>
      <c r="BK529" s="112"/>
      <c r="BL529" s="112"/>
      <c r="BM529" s="112"/>
      <c r="BN529" s="112"/>
      <c r="BO529" s="112"/>
      <c r="BP529" s="112"/>
      <c r="BQ529" s="112"/>
      <c r="BR529" s="112"/>
      <c r="BS529" s="112"/>
      <c r="BT529" s="112"/>
      <c r="BU529" s="112"/>
      <c r="BV529" s="112"/>
      <c r="BW529" s="112"/>
      <c r="BX529" s="112"/>
      <c r="BY529" s="112"/>
    </row>
    <row r="530" spans="1:77" ht="33">
      <c r="A530" s="104"/>
      <c r="B530" s="105" t="s">
        <v>59</v>
      </c>
      <c r="C530" s="106" t="s">
        <v>40</v>
      </c>
      <c r="D530" s="106" t="s">
        <v>29</v>
      </c>
      <c r="E530" s="111" t="s">
        <v>144</v>
      </c>
      <c r="F530" s="106"/>
      <c r="G530" s="108">
        <f aca="true" t="shared" si="672" ref="G530:AT530">G531</f>
        <v>72320</v>
      </c>
      <c r="H530" s="108">
        <f t="shared" si="672"/>
        <v>72320</v>
      </c>
      <c r="I530" s="108">
        <f t="shared" si="672"/>
        <v>0</v>
      </c>
      <c r="J530" s="108">
        <f t="shared" si="672"/>
        <v>44973</v>
      </c>
      <c r="K530" s="108">
        <f t="shared" si="672"/>
        <v>117293</v>
      </c>
      <c r="L530" s="108">
        <f t="shared" si="672"/>
        <v>0</v>
      </c>
      <c r="M530" s="108"/>
      <c r="N530" s="108">
        <f t="shared" si="672"/>
        <v>129187</v>
      </c>
      <c r="O530" s="108">
        <f t="shared" si="672"/>
        <v>0</v>
      </c>
      <c r="P530" s="108">
        <f t="shared" si="672"/>
        <v>0</v>
      </c>
      <c r="Q530" s="108">
        <f t="shared" si="672"/>
        <v>129187</v>
      </c>
      <c r="R530" s="108">
        <f t="shared" si="672"/>
        <v>0</v>
      </c>
      <c r="S530" s="108">
        <f t="shared" si="672"/>
        <v>-36953</v>
      </c>
      <c r="T530" s="108">
        <f t="shared" si="672"/>
        <v>92234</v>
      </c>
      <c r="U530" s="108">
        <f t="shared" si="672"/>
        <v>0</v>
      </c>
      <c r="V530" s="108">
        <f t="shared" si="672"/>
        <v>92234</v>
      </c>
      <c r="W530" s="108">
        <f t="shared" si="672"/>
        <v>6490</v>
      </c>
      <c r="X530" s="108">
        <f t="shared" si="672"/>
        <v>6490</v>
      </c>
      <c r="Y530" s="108">
        <f t="shared" si="672"/>
        <v>98724</v>
      </c>
      <c r="Z530" s="108">
        <f t="shared" si="672"/>
        <v>98724</v>
      </c>
      <c r="AA530" s="108">
        <f t="shared" si="672"/>
        <v>0</v>
      </c>
      <c r="AB530" s="108">
        <f t="shared" si="672"/>
        <v>0</v>
      </c>
      <c r="AC530" s="108">
        <f t="shared" si="672"/>
        <v>98724</v>
      </c>
      <c r="AD530" s="108">
        <f t="shared" si="672"/>
        <v>98724</v>
      </c>
      <c r="AE530" s="108">
        <f t="shared" si="672"/>
        <v>0</v>
      </c>
      <c r="AF530" s="108"/>
      <c r="AG530" s="108">
        <f t="shared" si="672"/>
        <v>0</v>
      </c>
      <c r="AH530" s="108">
        <f t="shared" si="672"/>
        <v>98724</v>
      </c>
      <c r="AI530" s="108"/>
      <c r="AJ530" s="108">
        <f t="shared" si="672"/>
        <v>98724</v>
      </c>
      <c r="AK530" s="108">
        <f t="shared" si="672"/>
        <v>0</v>
      </c>
      <c r="AL530" s="108">
        <f t="shared" si="672"/>
        <v>0</v>
      </c>
      <c r="AM530" s="108">
        <f t="shared" si="672"/>
        <v>98724</v>
      </c>
      <c r="AN530" s="108">
        <f t="shared" si="672"/>
        <v>0</v>
      </c>
      <c r="AO530" s="108">
        <f t="shared" si="672"/>
        <v>98724</v>
      </c>
      <c r="AP530" s="108">
        <f t="shared" si="672"/>
        <v>58275</v>
      </c>
      <c r="AQ530" s="108">
        <f t="shared" si="672"/>
        <v>0</v>
      </c>
      <c r="AR530" s="108">
        <f t="shared" si="672"/>
        <v>156999</v>
      </c>
      <c r="AS530" s="108">
        <f t="shared" si="672"/>
        <v>0</v>
      </c>
      <c r="AT530" s="108">
        <f t="shared" si="672"/>
        <v>156999</v>
      </c>
      <c r="AU530" s="96"/>
      <c r="AV530" s="96"/>
      <c r="AW530" s="96"/>
      <c r="AX530" s="108">
        <f>AX531</f>
        <v>156999</v>
      </c>
      <c r="AY530" s="108">
        <f>AY531</f>
        <v>156999</v>
      </c>
      <c r="AZ530" s="97"/>
      <c r="BA530" s="97"/>
      <c r="BB530" s="108">
        <f aca="true" t="shared" si="673" ref="BB530:BY530">BB531</f>
        <v>156999</v>
      </c>
      <c r="BC530" s="108">
        <f t="shared" si="673"/>
        <v>156999</v>
      </c>
      <c r="BD530" s="108">
        <f t="shared" si="673"/>
        <v>0</v>
      </c>
      <c r="BE530" s="108">
        <f t="shared" si="673"/>
        <v>0</v>
      </c>
      <c r="BF530" s="108">
        <f t="shared" si="673"/>
        <v>156999</v>
      </c>
      <c r="BG530" s="108">
        <f t="shared" si="673"/>
        <v>156999</v>
      </c>
      <c r="BH530" s="108">
        <f t="shared" si="673"/>
        <v>0</v>
      </c>
      <c r="BI530" s="108">
        <f t="shared" si="673"/>
        <v>0</v>
      </c>
      <c r="BJ530" s="108">
        <f t="shared" si="673"/>
        <v>156999</v>
      </c>
      <c r="BK530" s="108">
        <f t="shared" si="673"/>
        <v>156999</v>
      </c>
      <c r="BL530" s="108">
        <f t="shared" si="673"/>
        <v>0</v>
      </c>
      <c r="BM530" s="108">
        <f t="shared" si="673"/>
        <v>0</v>
      </c>
      <c r="BN530" s="108">
        <f t="shared" si="673"/>
        <v>156999</v>
      </c>
      <c r="BO530" s="108">
        <f t="shared" si="673"/>
        <v>156999</v>
      </c>
      <c r="BP530" s="108">
        <f t="shared" si="673"/>
        <v>0</v>
      </c>
      <c r="BQ530" s="108">
        <f t="shared" si="673"/>
        <v>0</v>
      </c>
      <c r="BR530" s="108">
        <f t="shared" si="673"/>
        <v>156999</v>
      </c>
      <c r="BS530" s="108"/>
      <c r="BT530" s="108">
        <f t="shared" si="673"/>
        <v>156999</v>
      </c>
      <c r="BU530" s="108">
        <f t="shared" si="673"/>
        <v>0</v>
      </c>
      <c r="BV530" s="108">
        <f t="shared" si="673"/>
        <v>0</v>
      </c>
      <c r="BW530" s="108">
        <f t="shared" si="673"/>
        <v>156999</v>
      </c>
      <c r="BX530" s="108"/>
      <c r="BY530" s="108">
        <f t="shared" si="673"/>
        <v>156999</v>
      </c>
    </row>
    <row r="531" spans="1:77" ht="33">
      <c r="A531" s="104"/>
      <c r="B531" s="105" t="s">
        <v>35</v>
      </c>
      <c r="C531" s="106" t="s">
        <v>40</v>
      </c>
      <c r="D531" s="106" t="s">
        <v>29</v>
      </c>
      <c r="E531" s="111" t="s">
        <v>144</v>
      </c>
      <c r="F531" s="106" t="s">
        <v>36</v>
      </c>
      <c r="G531" s="108">
        <f>H531+I531</f>
        <v>72320</v>
      </c>
      <c r="H531" s="108">
        <v>72320</v>
      </c>
      <c r="I531" s="108"/>
      <c r="J531" s="112">
        <f>K531-G531</f>
        <v>44973</v>
      </c>
      <c r="K531" s="112">
        <v>117293</v>
      </c>
      <c r="L531" s="112"/>
      <c r="M531" s="112"/>
      <c r="N531" s="108">
        <v>129187</v>
      </c>
      <c r="O531" s="109"/>
      <c r="P531" s="112"/>
      <c r="Q531" s="112">
        <f>P531+N531</f>
        <v>129187</v>
      </c>
      <c r="R531" s="112">
        <f>O531</f>
        <v>0</v>
      </c>
      <c r="S531" s="112">
        <f>T531-Q531</f>
        <v>-36953</v>
      </c>
      <c r="T531" s="112">
        <v>92234</v>
      </c>
      <c r="U531" s="112">
        <f>R531</f>
        <v>0</v>
      </c>
      <c r="V531" s="112">
        <v>92234</v>
      </c>
      <c r="W531" s="112">
        <v>6490</v>
      </c>
      <c r="X531" s="112">
        <v>6490</v>
      </c>
      <c r="Y531" s="112">
        <f>W531+T531</f>
        <v>98724</v>
      </c>
      <c r="Z531" s="112">
        <f>X531+V531</f>
        <v>98724</v>
      </c>
      <c r="AA531" s="112"/>
      <c r="AB531" s="112"/>
      <c r="AC531" s="112">
        <f>AA531+Y531</f>
        <v>98724</v>
      </c>
      <c r="AD531" s="112">
        <f>AB531+Z531</f>
        <v>98724</v>
      </c>
      <c r="AE531" s="112"/>
      <c r="AF531" s="112"/>
      <c r="AG531" s="112"/>
      <c r="AH531" s="112">
        <f>AE531+AC531</f>
        <v>98724</v>
      </c>
      <c r="AI531" s="112"/>
      <c r="AJ531" s="112">
        <f>AG531+AD531</f>
        <v>98724</v>
      </c>
      <c r="AK531" s="113"/>
      <c r="AL531" s="113"/>
      <c r="AM531" s="112">
        <f>AK531+AH531</f>
        <v>98724</v>
      </c>
      <c r="AN531" s="112">
        <f>AI531</f>
        <v>0</v>
      </c>
      <c r="AO531" s="112">
        <f>AJ531</f>
        <v>98724</v>
      </c>
      <c r="AP531" s="112">
        <f>AR531-AO531</f>
        <v>58275</v>
      </c>
      <c r="AQ531" s="112"/>
      <c r="AR531" s="112">
        <v>156999</v>
      </c>
      <c r="AS531" s="112"/>
      <c r="AT531" s="112">
        <v>156999</v>
      </c>
      <c r="AU531" s="96"/>
      <c r="AV531" s="96"/>
      <c r="AW531" s="96"/>
      <c r="AX531" s="112">
        <v>156999</v>
      </c>
      <c r="AY531" s="112">
        <v>156999</v>
      </c>
      <c r="AZ531" s="97"/>
      <c r="BA531" s="97"/>
      <c r="BB531" s="112">
        <v>156999</v>
      </c>
      <c r="BC531" s="112">
        <v>156999</v>
      </c>
      <c r="BD531" s="114"/>
      <c r="BE531" s="115"/>
      <c r="BF531" s="112">
        <f>BD531+BB531</f>
        <v>156999</v>
      </c>
      <c r="BG531" s="112">
        <f>BE531+BC531</f>
        <v>156999</v>
      </c>
      <c r="BH531" s="114"/>
      <c r="BI531" s="115"/>
      <c r="BJ531" s="112">
        <f>BH531+BF531</f>
        <v>156999</v>
      </c>
      <c r="BK531" s="112">
        <f>BI531+BG531</f>
        <v>156999</v>
      </c>
      <c r="BL531" s="114"/>
      <c r="BM531" s="115"/>
      <c r="BN531" s="112">
        <f>BL531+BJ531</f>
        <v>156999</v>
      </c>
      <c r="BO531" s="112">
        <f>BM531+BK531</f>
        <v>156999</v>
      </c>
      <c r="BP531" s="116"/>
      <c r="BQ531" s="116"/>
      <c r="BR531" s="108">
        <f>BN531+BP531</f>
        <v>156999</v>
      </c>
      <c r="BS531" s="108"/>
      <c r="BT531" s="108">
        <f>BO531+BQ531</f>
        <v>156999</v>
      </c>
      <c r="BU531" s="116"/>
      <c r="BV531" s="116"/>
      <c r="BW531" s="108">
        <f>BR531+BU531</f>
        <v>156999</v>
      </c>
      <c r="BX531" s="108"/>
      <c r="BY531" s="108">
        <f>BT531+BV531</f>
        <v>156999</v>
      </c>
    </row>
    <row r="532" spans="1:77" s="2" customFormat="1" ht="37.5" hidden="1">
      <c r="A532" s="118"/>
      <c r="B532" s="99" t="s">
        <v>61</v>
      </c>
      <c r="C532" s="100" t="s">
        <v>40</v>
      </c>
      <c r="D532" s="100" t="s">
        <v>51</v>
      </c>
      <c r="E532" s="101"/>
      <c r="F532" s="100"/>
      <c r="G532" s="102">
        <f aca="true" t="shared" si="674" ref="G532:W533">G533</f>
        <v>16220</v>
      </c>
      <c r="H532" s="102">
        <f t="shared" si="674"/>
        <v>16220</v>
      </c>
      <c r="I532" s="102">
        <f t="shared" si="674"/>
        <v>0</v>
      </c>
      <c r="J532" s="102">
        <f aca="true" t="shared" si="675" ref="J532:Q532">J533+J535</f>
        <v>4851</v>
      </c>
      <c r="K532" s="102">
        <f t="shared" si="675"/>
        <v>21071</v>
      </c>
      <c r="L532" s="102">
        <f t="shared" si="675"/>
        <v>0</v>
      </c>
      <c r="M532" s="102"/>
      <c r="N532" s="102">
        <f t="shared" si="675"/>
        <v>22649</v>
      </c>
      <c r="O532" s="102">
        <f t="shared" si="675"/>
        <v>0</v>
      </c>
      <c r="P532" s="102">
        <f t="shared" si="675"/>
        <v>0</v>
      </c>
      <c r="Q532" s="102">
        <f t="shared" si="675"/>
        <v>22649</v>
      </c>
      <c r="R532" s="102">
        <f aca="true" t="shared" si="676" ref="R532:Z532">R533+R535</f>
        <v>0</v>
      </c>
      <c r="S532" s="102">
        <f t="shared" si="676"/>
        <v>-16159</v>
      </c>
      <c r="T532" s="102">
        <f t="shared" si="676"/>
        <v>6490</v>
      </c>
      <c r="U532" s="102">
        <f t="shared" si="676"/>
        <v>0</v>
      </c>
      <c r="V532" s="102">
        <f t="shared" si="676"/>
        <v>6490</v>
      </c>
      <c r="W532" s="102">
        <f t="shared" si="676"/>
        <v>-6490</v>
      </c>
      <c r="X532" s="102">
        <f t="shared" si="676"/>
        <v>-6490</v>
      </c>
      <c r="Y532" s="102">
        <f t="shared" si="676"/>
        <v>0</v>
      </c>
      <c r="Z532" s="102">
        <f t="shared" si="676"/>
        <v>0</v>
      </c>
      <c r="AA532" s="102">
        <f aca="true" t="shared" si="677" ref="AA532:AJ532">AA533+AA535</f>
        <v>0</v>
      </c>
      <c r="AB532" s="102">
        <f t="shared" si="677"/>
        <v>0</v>
      </c>
      <c r="AC532" s="102">
        <f t="shared" si="677"/>
        <v>0</v>
      </c>
      <c r="AD532" s="102">
        <f t="shared" si="677"/>
        <v>0</v>
      </c>
      <c r="AE532" s="102">
        <f t="shared" si="677"/>
        <v>0</v>
      </c>
      <c r="AF532" s="102"/>
      <c r="AG532" s="102">
        <f t="shared" si="677"/>
        <v>0</v>
      </c>
      <c r="AH532" s="102">
        <f t="shared" si="677"/>
        <v>0</v>
      </c>
      <c r="AI532" s="102"/>
      <c r="AJ532" s="102">
        <f t="shared" si="677"/>
        <v>0</v>
      </c>
      <c r="AK532" s="151"/>
      <c r="AL532" s="151"/>
      <c r="AM532" s="151"/>
      <c r="AN532" s="151"/>
      <c r="AO532" s="151"/>
      <c r="AP532" s="163"/>
      <c r="AQ532" s="163"/>
      <c r="AR532" s="163"/>
      <c r="AS532" s="163"/>
      <c r="AT532" s="163"/>
      <c r="AU532" s="96"/>
      <c r="AV532" s="96"/>
      <c r="AW532" s="96"/>
      <c r="AX532" s="163"/>
      <c r="AY532" s="163"/>
      <c r="AZ532" s="97"/>
      <c r="BA532" s="97"/>
      <c r="BB532" s="163"/>
      <c r="BC532" s="163"/>
      <c r="BD532" s="138"/>
      <c r="BE532" s="139"/>
      <c r="BF532" s="151"/>
      <c r="BG532" s="151"/>
      <c r="BH532" s="138"/>
      <c r="BI532" s="139"/>
      <c r="BJ532" s="151"/>
      <c r="BK532" s="151"/>
      <c r="BL532" s="138"/>
      <c r="BM532" s="139"/>
      <c r="BN532" s="151"/>
      <c r="BO532" s="151"/>
      <c r="BP532" s="140"/>
      <c r="BQ532" s="140"/>
      <c r="BR532" s="140"/>
      <c r="BS532" s="140"/>
      <c r="BT532" s="140"/>
      <c r="BU532" s="140"/>
      <c r="BV532" s="140"/>
      <c r="BW532" s="140"/>
      <c r="BX532" s="140"/>
      <c r="BY532" s="140"/>
    </row>
    <row r="533" spans="1:77" ht="49.5" hidden="1">
      <c r="A533" s="104"/>
      <c r="B533" s="105" t="s">
        <v>60</v>
      </c>
      <c r="C533" s="106" t="s">
        <v>40</v>
      </c>
      <c r="D533" s="106" t="s">
        <v>51</v>
      </c>
      <c r="E533" s="111" t="s">
        <v>154</v>
      </c>
      <c r="F533" s="106"/>
      <c r="G533" s="108">
        <f t="shared" si="674"/>
        <v>16220</v>
      </c>
      <c r="H533" s="108">
        <f t="shared" si="674"/>
        <v>16220</v>
      </c>
      <c r="I533" s="108">
        <f t="shared" si="674"/>
        <v>0</v>
      </c>
      <c r="J533" s="108">
        <f t="shared" si="674"/>
        <v>4082</v>
      </c>
      <c r="K533" s="108">
        <f t="shared" si="674"/>
        <v>20302</v>
      </c>
      <c r="L533" s="108">
        <f t="shared" si="674"/>
        <v>0</v>
      </c>
      <c r="M533" s="108"/>
      <c r="N533" s="108">
        <f t="shared" si="674"/>
        <v>21827</v>
      </c>
      <c r="O533" s="108">
        <f t="shared" si="674"/>
        <v>0</v>
      </c>
      <c r="P533" s="108">
        <f t="shared" si="674"/>
        <v>0</v>
      </c>
      <c r="Q533" s="108">
        <f t="shared" si="674"/>
        <v>21827</v>
      </c>
      <c r="R533" s="108">
        <f t="shared" si="674"/>
        <v>0</v>
      </c>
      <c r="S533" s="108">
        <f t="shared" si="674"/>
        <v>-15337</v>
      </c>
      <c r="T533" s="108">
        <f t="shared" si="674"/>
        <v>6490</v>
      </c>
      <c r="U533" s="108">
        <f t="shared" si="674"/>
        <v>0</v>
      </c>
      <c r="V533" s="108">
        <f t="shared" si="674"/>
        <v>6490</v>
      </c>
      <c r="W533" s="108">
        <f t="shared" si="674"/>
        <v>-6490</v>
      </c>
      <c r="X533" s="108">
        <f aca="true" t="shared" si="678" ref="X533:AJ533">X534</f>
        <v>-6490</v>
      </c>
      <c r="Y533" s="108">
        <f t="shared" si="678"/>
        <v>0</v>
      </c>
      <c r="Z533" s="108">
        <f t="shared" si="678"/>
        <v>0</v>
      </c>
      <c r="AA533" s="108">
        <f t="shared" si="678"/>
        <v>0</v>
      </c>
      <c r="AB533" s="108">
        <f t="shared" si="678"/>
        <v>0</v>
      </c>
      <c r="AC533" s="108">
        <f t="shared" si="678"/>
        <v>0</v>
      </c>
      <c r="AD533" s="108">
        <f t="shared" si="678"/>
        <v>0</v>
      </c>
      <c r="AE533" s="108">
        <f t="shared" si="678"/>
        <v>0</v>
      </c>
      <c r="AF533" s="108"/>
      <c r="AG533" s="108">
        <f t="shared" si="678"/>
        <v>0</v>
      </c>
      <c r="AH533" s="108">
        <f t="shared" si="678"/>
        <v>0</v>
      </c>
      <c r="AI533" s="108"/>
      <c r="AJ533" s="108">
        <f t="shared" si="678"/>
        <v>0</v>
      </c>
      <c r="AK533" s="113"/>
      <c r="AL533" s="113"/>
      <c r="AM533" s="113"/>
      <c r="AN533" s="113"/>
      <c r="AO533" s="113"/>
      <c r="AP533" s="128"/>
      <c r="AQ533" s="128"/>
      <c r="AR533" s="128"/>
      <c r="AS533" s="128"/>
      <c r="AT533" s="128"/>
      <c r="AU533" s="96"/>
      <c r="AV533" s="96"/>
      <c r="AW533" s="96"/>
      <c r="AX533" s="128"/>
      <c r="AY533" s="128"/>
      <c r="AZ533" s="97"/>
      <c r="BA533" s="97"/>
      <c r="BB533" s="128"/>
      <c r="BC533" s="128"/>
      <c r="BD533" s="114"/>
      <c r="BE533" s="115"/>
      <c r="BF533" s="125"/>
      <c r="BG533" s="125"/>
      <c r="BH533" s="114"/>
      <c r="BI533" s="115"/>
      <c r="BJ533" s="125"/>
      <c r="BK533" s="125"/>
      <c r="BL533" s="114"/>
      <c r="BM533" s="115"/>
      <c r="BN533" s="125"/>
      <c r="BO533" s="125"/>
      <c r="BP533" s="116"/>
      <c r="BQ533" s="116"/>
      <c r="BR533" s="116"/>
      <c r="BS533" s="116"/>
      <c r="BT533" s="116"/>
      <c r="BU533" s="116"/>
      <c r="BV533" s="116"/>
      <c r="BW533" s="116"/>
      <c r="BX533" s="116"/>
      <c r="BY533" s="116"/>
    </row>
    <row r="534" spans="1:77" ht="33" hidden="1">
      <c r="A534" s="104"/>
      <c r="B534" s="105" t="s">
        <v>35</v>
      </c>
      <c r="C534" s="106" t="s">
        <v>40</v>
      </c>
      <c r="D534" s="106" t="s">
        <v>51</v>
      </c>
      <c r="E534" s="111" t="s">
        <v>154</v>
      </c>
      <c r="F534" s="106" t="s">
        <v>36</v>
      </c>
      <c r="G534" s="108">
        <f>H534+I534</f>
        <v>16220</v>
      </c>
      <c r="H534" s="108">
        <v>16220</v>
      </c>
      <c r="I534" s="108"/>
      <c r="J534" s="112">
        <f>K534-G534</f>
        <v>4082</v>
      </c>
      <c r="K534" s="112">
        <v>20302</v>
      </c>
      <c r="L534" s="112"/>
      <c r="M534" s="112"/>
      <c r="N534" s="108">
        <v>21827</v>
      </c>
      <c r="O534" s="109"/>
      <c r="P534" s="112"/>
      <c r="Q534" s="112">
        <f>P534+N534</f>
        <v>21827</v>
      </c>
      <c r="R534" s="112">
        <f>O534</f>
        <v>0</v>
      </c>
      <c r="S534" s="112">
        <f>T534-Q534</f>
        <v>-15337</v>
      </c>
      <c r="T534" s="112">
        <v>6490</v>
      </c>
      <c r="U534" s="112">
        <f>R534</f>
        <v>0</v>
      </c>
      <c r="V534" s="112">
        <v>6490</v>
      </c>
      <c r="W534" s="112">
        <v>-6490</v>
      </c>
      <c r="X534" s="112">
        <v>-6490</v>
      </c>
      <c r="Y534" s="112">
        <f>W534+T534</f>
        <v>0</v>
      </c>
      <c r="Z534" s="112">
        <f>X534+V534</f>
        <v>0</v>
      </c>
      <c r="AA534" s="112"/>
      <c r="AB534" s="112"/>
      <c r="AC534" s="112">
        <f>AA534+Y534</f>
        <v>0</v>
      </c>
      <c r="AD534" s="112">
        <f>AB534+Z534</f>
        <v>0</v>
      </c>
      <c r="AE534" s="112"/>
      <c r="AF534" s="112"/>
      <c r="AG534" s="112"/>
      <c r="AH534" s="112"/>
      <c r="AI534" s="112"/>
      <c r="AJ534" s="112"/>
      <c r="AK534" s="113"/>
      <c r="AL534" s="113"/>
      <c r="AM534" s="113"/>
      <c r="AN534" s="113"/>
      <c r="AO534" s="113"/>
      <c r="AP534" s="128"/>
      <c r="AQ534" s="128"/>
      <c r="AR534" s="128"/>
      <c r="AS534" s="128"/>
      <c r="AT534" s="128"/>
      <c r="AU534" s="96"/>
      <c r="AV534" s="96"/>
      <c r="AW534" s="96"/>
      <c r="AX534" s="128"/>
      <c r="AY534" s="128"/>
      <c r="AZ534" s="97"/>
      <c r="BA534" s="97"/>
      <c r="BB534" s="128"/>
      <c r="BC534" s="128"/>
      <c r="BD534" s="114"/>
      <c r="BE534" s="115"/>
      <c r="BF534" s="125"/>
      <c r="BG534" s="125"/>
      <c r="BH534" s="114"/>
      <c r="BI534" s="115"/>
      <c r="BJ534" s="125"/>
      <c r="BK534" s="125"/>
      <c r="BL534" s="114"/>
      <c r="BM534" s="115"/>
      <c r="BN534" s="125"/>
      <c r="BO534" s="125"/>
      <c r="BP534" s="116"/>
      <c r="BQ534" s="116"/>
      <c r="BR534" s="116"/>
      <c r="BS534" s="116"/>
      <c r="BT534" s="116"/>
      <c r="BU534" s="116"/>
      <c r="BV534" s="116"/>
      <c r="BW534" s="116"/>
      <c r="BX534" s="116"/>
      <c r="BY534" s="116"/>
    </row>
    <row r="535" spans="1:77" ht="33" hidden="1">
      <c r="A535" s="104"/>
      <c r="B535" s="105" t="s">
        <v>79</v>
      </c>
      <c r="C535" s="106" t="s">
        <v>40</v>
      </c>
      <c r="D535" s="106" t="s">
        <v>51</v>
      </c>
      <c r="E535" s="136" t="s">
        <v>117</v>
      </c>
      <c r="F535" s="106"/>
      <c r="G535" s="108"/>
      <c r="H535" s="108"/>
      <c r="I535" s="108"/>
      <c r="J535" s="112">
        <f aca="true" t="shared" si="679" ref="J535:AJ535">J536</f>
        <v>769</v>
      </c>
      <c r="K535" s="112">
        <f t="shared" si="679"/>
        <v>769</v>
      </c>
      <c r="L535" s="112">
        <f t="shared" si="679"/>
        <v>0</v>
      </c>
      <c r="M535" s="112"/>
      <c r="N535" s="112">
        <f t="shared" si="679"/>
        <v>822</v>
      </c>
      <c r="O535" s="112">
        <f t="shared" si="679"/>
        <v>0</v>
      </c>
      <c r="P535" s="112">
        <f t="shared" si="679"/>
        <v>0</v>
      </c>
      <c r="Q535" s="112">
        <f t="shared" si="679"/>
        <v>822</v>
      </c>
      <c r="R535" s="112">
        <f t="shared" si="679"/>
        <v>0</v>
      </c>
      <c r="S535" s="112">
        <f t="shared" si="679"/>
        <v>-822</v>
      </c>
      <c r="T535" s="112">
        <f t="shared" si="679"/>
        <v>0</v>
      </c>
      <c r="U535" s="112">
        <f t="shared" si="679"/>
        <v>0</v>
      </c>
      <c r="V535" s="112">
        <f t="shared" si="679"/>
        <v>0</v>
      </c>
      <c r="W535" s="112">
        <f t="shared" si="679"/>
        <v>0</v>
      </c>
      <c r="X535" s="112">
        <f t="shared" si="679"/>
        <v>0</v>
      </c>
      <c r="Y535" s="112">
        <f t="shared" si="679"/>
        <v>0</v>
      </c>
      <c r="Z535" s="112">
        <f t="shared" si="679"/>
        <v>0</v>
      </c>
      <c r="AA535" s="112">
        <f t="shared" si="679"/>
        <v>0</v>
      </c>
      <c r="AB535" s="112">
        <f t="shared" si="679"/>
        <v>0</v>
      </c>
      <c r="AC535" s="112">
        <f t="shared" si="679"/>
        <v>0</v>
      </c>
      <c r="AD535" s="112">
        <f t="shared" si="679"/>
        <v>0</v>
      </c>
      <c r="AE535" s="112">
        <f t="shared" si="679"/>
        <v>0</v>
      </c>
      <c r="AF535" s="112"/>
      <c r="AG535" s="112">
        <f t="shared" si="679"/>
        <v>0</v>
      </c>
      <c r="AH535" s="112">
        <f t="shared" si="679"/>
        <v>0</v>
      </c>
      <c r="AI535" s="112"/>
      <c r="AJ535" s="112">
        <f t="shared" si="679"/>
        <v>0</v>
      </c>
      <c r="AK535" s="113"/>
      <c r="AL535" s="113"/>
      <c r="AM535" s="113"/>
      <c r="AN535" s="113"/>
      <c r="AO535" s="113"/>
      <c r="AP535" s="128"/>
      <c r="AQ535" s="128"/>
      <c r="AR535" s="128"/>
      <c r="AS535" s="128"/>
      <c r="AT535" s="128"/>
      <c r="AU535" s="96"/>
      <c r="AV535" s="96"/>
      <c r="AW535" s="96"/>
      <c r="AX535" s="128"/>
      <c r="AY535" s="128"/>
      <c r="AZ535" s="97"/>
      <c r="BA535" s="97"/>
      <c r="BB535" s="128"/>
      <c r="BC535" s="128"/>
      <c r="BD535" s="114"/>
      <c r="BE535" s="115"/>
      <c r="BF535" s="125"/>
      <c r="BG535" s="125"/>
      <c r="BH535" s="114"/>
      <c r="BI535" s="115"/>
      <c r="BJ535" s="125"/>
      <c r="BK535" s="125"/>
      <c r="BL535" s="114"/>
      <c r="BM535" s="115"/>
      <c r="BN535" s="125"/>
      <c r="BO535" s="125"/>
      <c r="BP535" s="116"/>
      <c r="BQ535" s="116"/>
      <c r="BR535" s="116"/>
      <c r="BS535" s="116"/>
      <c r="BT535" s="116"/>
      <c r="BU535" s="116"/>
      <c r="BV535" s="116"/>
      <c r="BW535" s="116"/>
      <c r="BX535" s="116"/>
      <c r="BY535" s="116"/>
    </row>
    <row r="536" spans="1:77" ht="66" hidden="1">
      <c r="A536" s="104"/>
      <c r="B536" s="105" t="s">
        <v>38</v>
      </c>
      <c r="C536" s="106" t="s">
        <v>40</v>
      </c>
      <c r="D536" s="106" t="s">
        <v>51</v>
      </c>
      <c r="E536" s="136" t="s">
        <v>117</v>
      </c>
      <c r="F536" s="106" t="s">
        <v>39</v>
      </c>
      <c r="G536" s="108"/>
      <c r="H536" s="108"/>
      <c r="I536" s="108"/>
      <c r="J536" s="112">
        <f>K536-G536</f>
        <v>769</v>
      </c>
      <c r="K536" s="112">
        <v>769</v>
      </c>
      <c r="L536" s="112"/>
      <c r="M536" s="112"/>
      <c r="N536" s="108">
        <v>822</v>
      </c>
      <c r="O536" s="109"/>
      <c r="P536" s="112"/>
      <c r="Q536" s="112">
        <f>P536+N536</f>
        <v>822</v>
      </c>
      <c r="R536" s="112">
        <f>O536</f>
        <v>0</v>
      </c>
      <c r="S536" s="112">
        <f>T536-Q536</f>
        <v>-822</v>
      </c>
      <c r="T536" s="112"/>
      <c r="U536" s="112">
        <f>R536</f>
        <v>0</v>
      </c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3"/>
      <c r="AL536" s="113"/>
      <c r="AM536" s="113"/>
      <c r="AN536" s="113"/>
      <c r="AO536" s="113"/>
      <c r="AP536" s="128"/>
      <c r="AQ536" s="128"/>
      <c r="AR536" s="128"/>
      <c r="AS536" s="128"/>
      <c r="AT536" s="128"/>
      <c r="AU536" s="96"/>
      <c r="AV536" s="96"/>
      <c r="AW536" s="96"/>
      <c r="AX536" s="128"/>
      <c r="AY536" s="128"/>
      <c r="AZ536" s="97"/>
      <c r="BA536" s="97"/>
      <c r="BB536" s="128"/>
      <c r="BC536" s="128"/>
      <c r="BD536" s="114"/>
      <c r="BE536" s="115"/>
      <c r="BF536" s="125"/>
      <c r="BG536" s="125"/>
      <c r="BH536" s="114"/>
      <c r="BI536" s="115"/>
      <c r="BJ536" s="125"/>
      <c r="BK536" s="125"/>
      <c r="BL536" s="114"/>
      <c r="BM536" s="115"/>
      <c r="BN536" s="125"/>
      <c r="BO536" s="125"/>
      <c r="BP536" s="116"/>
      <c r="BQ536" s="116"/>
      <c r="BR536" s="116"/>
      <c r="BS536" s="116"/>
      <c r="BT536" s="116"/>
      <c r="BU536" s="116"/>
      <c r="BV536" s="116"/>
      <c r="BW536" s="116"/>
      <c r="BX536" s="116"/>
      <c r="BY536" s="116"/>
    </row>
    <row r="537" spans="1:77" s="2" customFormat="1" ht="18.75" hidden="1">
      <c r="A537" s="118"/>
      <c r="B537" s="99" t="s">
        <v>62</v>
      </c>
      <c r="C537" s="100" t="s">
        <v>51</v>
      </c>
      <c r="D537" s="100" t="s">
        <v>53</v>
      </c>
      <c r="E537" s="101"/>
      <c r="F537" s="100"/>
      <c r="G537" s="102">
        <f aca="true" t="shared" si="680" ref="G537:L537">G538+G540+G542</f>
        <v>51703</v>
      </c>
      <c r="H537" s="102">
        <f t="shared" si="680"/>
        <v>51703</v>
      </c>
      <c r="I537" s="102">
        <f t="shared" si="680"/>
        <v>0</v>
      </c>
      <c r="J537" s="102">
        <f>J538+J540+J542</f>
        <v>-4534</v>
      </c>
      <c r="K537" s="102">
        <f t="shared" si="680"/>
        <v>47169</v>
      </c>
      <c r="L537" s="102">
        <f t="shared" si="680"/>
        <v>0</v>
      </c>
      <c r="M537" s="102"/>
      <c r="N537" s="102">
        <f aca="true" t="shared" si="681" ref="N537:V537">N538+N540+N542</f>
        <v>51691</v>
      </c>
      <c r="O537" s="102">
        <f t="shared" si="681"/>
        <v>0</v>
      </c>
      <c r="P537" s="102">
        <f t="shared" si="681"/>
        <v>0</v>
      </c>
      <c r="Q537" s="102">
        <f t="shared" si="681"/>
        <v>51691</v>
      </c>
      <c r="R537" s="102">
        <f t="shared" si="681"/>
        <v>0</v>
      </c>
      <c r="S537" s="102">
        <f t="shared" si="681"/>
        <v>5559</v>
      </c>
      <c r="T537" s="102">
        <f t="shared" si="681"/>
        <v>57250</v>
      </c>
      <c r="U537" s="102">
        <f t="shared" si="681"/>
        <v>0</v>
      </c>
      <c r="V537" s="102">
        <f t="shared" si="681"/>
        <v>57250</v>
      </c>
      <c r="W537" s="102">
        <f aca="true" t="shared" si="682" ref="W537:AD537">W538+W540+W542</f>
        <v>0</v>
      </c>
      <c r="X537" s="102">
        <f t="shared" si="682"/>
        <v>0</v>
      </c>
      <c r="Y537" s="102">
        <f t="shared" si="682"/>
        <v>57250</v>
      </c>
      <c r="Z537" s="102">
        <f t="shared" si="682"/>
        <v>57250</v>
      </c>
      <c r="AA537" s="102">
        <f t="shared" si="682"/>
        <v>0</v>
      </c>
      <c r="AB537" s="102">
        <f t="shared" si="682"/>
        <v>0</v>
      </c>
      <c r="AC537" s="102">
        <f t="shared" si="682"/>
        <v>57250</v>
      </c>
      <c r="AD537" s="102">
        <f t="shared" si="682"/>
        <v>57250</v>
      </c>
      <c r="AE537" s="102">
        <f>AE538+AE540+AE542</f>
        <v>0</v>
      </c>
      <c r="AF537" s="102"/>
      <c r="AG537" s="102">
        <f>AG538+AG540+AG542</f>
        <v>0</v>
      </c>
      <c r="AH537" s="102">
        <f>AH538+AH540+AH542</f>
        <v>57250</v>
      </c>
      <c r="AI537" s="102"/>
      <c r="AJ537" s="102">
        <f>AJ538+AJ540+AJ542</f>
        <v>57250</v>
      </c>
      <c r="AK537" s="102">
        <f>AK538+AK540+AK542</f>
        <v>-606</v>
      </c>
      <c r="AL537" s="102">
        <f>AL538+AL540+AL542</f>
        <v>-606</v>
      </c>
      <c r="AM537" s="102">
        <f>AM538+AM540+AM542</f>
        <v>56644</v>
      </c>
      <c r="AN537" s="102">
        <f>AN538+AN540+AN542</f>
        <v>0</v>
      </c>
      <c r="AO537" s="102">
        <f>AO538</f>
        <v>56644</v>
      </c>
      <c r="AP537" s="102">
        <f>AP538+AP540</f>
        <v>-56644</v>
      </c>
      <c r="AQ537" s="102">
        <f>AQ538+AQ540</f>
        <v>0</v>
      </c>
      <c r="AR537" s="102">
        <f>AR538+AR540</f>
        <v>0</v>
      </c>
      <c r="AS537" s="102">
        <f>AS538+AS540</f>
        <v>0</v>
      </c>
      <c r="AT537" s="102">
        <f>AT538+AT540</f>
        <v>0</v>
      </c>
      <c r="AU537" s="96"/>
      <c r="AV537" s="96"/>
      <c r="AW537" s="96"/>
      <c r="AX537" s="102">
        <f>AX538+AX540</f>
        <v>0</v>
      </c>
      <c r="AY537" s="102">
        <f>AY538+AY540</f>
        <v>0</v>
      </c>
      <c r="AZ537" s="97"/>
      <c r="BA537" s="97"/>
      <c r="BB537" s="102">
        <f>BB538+BB540</f>
        <v>0</v>
      </c>
      <c r="BC537" s="102">
        <f>BC538+BC540</f>
        <v>0</v>
      </c>
      <c r="BD537" s="138"/>
      <c r="BE537" s="139"/>
      <c r="BF537" s="151"/>
      <c r="BG537" s="151"/>
      <c r="BH537" s="138"/>
      <c r="BI537" s="139"/>
      <c r="BJ537" s="151"/>
      <c r="BK537" s="151"/>
      <c r="BL537" s="138"/>
      <c r="BM537" s="139"/>
      <c r="BN537" s="151"/>
      <c r="BO537" s="151"/>
      <c r="BP537" s="140"/>
      <c r="BQ537" s="140"/>
      <c r="BR537" s="140"/>
      <c r="BS537" s="140"/>
      <c r="BT537" s="140"/>
      <c r="BU537" s="140"/>
      <c r="BV537" s="140"/>
      <c r="BW537" s="140"/>
      <c r="BX537" s="140"/>
      <c r="BY537" s="140"/>
    </row>
    <row r="538" spans="1:77" ht="33" hidden="1">
      <c r="A538" s="104"/>
      <c r="B538" s="105" t="s">
        <v>63</v>
      </c>
      <c r="C538" s="106" t="s">
        <v>51</v>
      </c>
      <c r="D538" s="106" t="s">
        <v>53</v>
      </c>
      <c r="E538" s="111" t="s">
        <v>158</v>
      </c>
      <c r="F538" s="106"/>
      <c r="G538" s="108">
        <f aca="true" t="shared" si="683" ref="G538:AN538">G539</f>
        <v>26085</v>
      </c>
      <c r="H538" s="108">
        <f t="shared" si="683"/>
        <v>26085</v>
      </c>
      <c r="I538" s="108">
        <f t="shared" si="683"/>
        <v>0</v>
      </c>
      <c r="J538" s="108">
        <f t="shared" si="683"/>
        <v>1792</v>
      </c>
      <c r="K538" s="108">
        <f t="shared" si="683"/>
        <v>27877</v>
      </c>
      <c r="L538" s="108">
        <f t="shared" si="683"/>
        <v>0</v>
      </c>
      <c r="M538" s="108"/>
      <c r="N538" s="108">
        <f t="shared" si="683"/>
        <v>31107</v>
      </c>
      <c r="O538" s="108">
        <f t="shared" si="683"/>
        <v>0</v>
      </c>
      <c r="P538" s="108">
        <f t="shared" si="683"/>
        <v>0</v>
      </c>
      <c r="Q538" s="108">
        <f t="shared" si="683"/>
        <v>31107</v>
      </c>
      <c r="R538" s="108">
        <f t="shared" si="683"/>
        <v>0</v>
      </c>
      <c r="S538" s="108">
        <f t="shared" si="683"/>
        <v>25537</v>
      </c>
      <c r="T538" s="108">
        <f t="shared" si="683"/>
        <v>56644</v>
      </c>
      <c r="U538" s="108">
        <f t="shared" si="683"/>
        <v>0</v>
      </c>
      <c r="V538" s="108">
        <f t="shared" si="683"/>
        <v>56644</v>
      </c>
      <c r="W538" s="108">
        <f t="shared" si="683"/>
        <v>0</v>
      </c>
      <c r="X538" s="108">
        <f t="shared" si="683"/>
        <v>0</v>
      </c>
      <c r="Y538" s="108">
        <f t="shared" si="683"/>
        <v>56644</v>
      </c>
      <c r="Z538" s="108">
        <f t="shared" si="683"/>
        <v>56644</v>
      </c>
      <c r="AA538" s="108">
        <f t="shared" si="683"/>
        <v>0</v>
      </c>
      <c r="AB538" s="108">
        <f t="shared" si="683"/>
        <v>0</v>
      </c>
      <c r="AC538" s="108">
        <f t="shared" si="683"/>
        <v>56644</v>
      </c>
      <c r="AD538" s="108">
        <f t="shared" si="683"/>
        <v>56644</v>
      </c>
      <c r="AE538" s="108">
        <f t="shared" si="683"/>
        <v>0</v>
      </c>
      <c r="AF538" s="108"/>
      <c r="AG538" s="108">
        <f t="shared" si="683"/>
        <v>0</v>
      </c>
      <c r="AH538" s="108">
        <f t="shared" si="683"/>
        <v>56644</v>
      </c>
      <c r="AI538" s="108"/>
      <c r="AJ538" s="108">
        <f t="shared" si="683"/>
        <v>56644</v>
      </c>
      <c r="AK538" s="108">
        <f t="shared" si="683"/>
        <v>0</v>
      </c>
      <c r="AL538" s="108">
        <f t="shared" si="683"/>
        <v>0</v>
      </c>
      <c r="AM538" s="108">
        <f t="shared" si="683"/>
        <v>56644</v>
      </c>
      <c r="AN538" s="108">
        <f t="shared" si="683"/>
        <v>0</v>
      </c>
      <c r="AO538" s="108">
        <f>AO539</f>
        <v>56644</v>
      </c>
      <c r="AP538" s="108">
        <f>AP539</f>
        <v>-56644</v>
      </c>
      <c r="AQ538" s="108">
        <f>AQ539</f>
        <v>0</v>
      </c>
      <c r="AR538" s="108">
        <f>AR539</f>
        <v>0</v>
      </c>
      <c r="AS538" s="108">
        <f>AS539</f>
        <v>0</v>
      </c>
      <c r="AT538" s="108">
        <f>AT539</f>
        <v>0</v>
      </c>
      <c r="AU538" s="96"/>
      <c r="AV538" s="96"/>
      <c r="AW538" s="96"/>
      <c r="AX538" s="108">
        <f>AX539</f>
        <v>0</v>
      </c>
      <c r="AY538" s="108">
        <f>AY539</f>
        <v>0</v>
      </c>
      <c r="AZ538" s="97"/>
      <c r="BA538" s="97"/>
      <c r="BB538" s="108">
        <f>BB539</f>
        <v>0</v>
      </c>
      <c r="BC538" s="108">
        <f>BC539</f>
        <v>0</v>
      </c>
      <c r="BD538" s="114"/>
      <c r="BE538" s="115"/>
      <c r="BF538" s="125"/>
      <c r="BG538" s="125"/>
      <c r="BH538" s="114"/>
      <c r="BI538" s="115"/>
      <c r="BJ538" s="125"/>
      <c r="BK538" s="125"/>
      <c r="BL538" s="114"/>
      <c r="BM538" s="115"/>
      <c r="BN538" s="125"/>
      <c r="BO538" s="125"/>
      <c r="BP538" s="116"/>
      <c r="BQ538" s="116"/>
      <c r="BR538" s="116"/>
      <c r="BS538" s="116"/>
      <c r="BT538" s="116"/>
      <c r="BU538" s="116"/>
      <c r="BV538" s="116"/>
      <c r="BW538" s="116"/>
      <c r="BX538" s="116"/>
      <c r="BY538" s="116"/>
    </row>
    <row r="539" spans="1:77" ht="33" hidden="1">
      <c r="A539" s="104"/>
      <c r="B539" s="105" t="s">
        <v>35</v>
      </c>
      <c r="C539" s="106" t="s">
        <v>51</v>
      </c>
      <c r="D539" s="106" t="s">
        <v>53</v>
      </c>
      <c r="E539" s="111" t="s">
        <v>158</v>
      </c>
      <c r="F539" s="106" t="s">
        <v>36</v>
      </c>
      <c r="G539" s="108">
        <f>H539+I539</f>
        <v>26085</v>
      </c>
      <c r="H539" s="108">
        <v>26085</v>
      </c>
      <c r="I539" s="108"/>
      <c r="J539" s="112">
        <f>K539-G539</f>
        <v>1792</v>
      </c>
      <c r="K539" s="112">
        <v>27877</v>
      </c>
      <c r="L539" s="112"/>
      <c r="M539" s="112"/>
      <c r="N539" s="108">
        <v>31107</v>
      </c>
      <c r="O539" s="109"/>
      <c r="P539" s="112"/>
      <c r="Q539" s="112">
        <f>P539+N539</f>
        <v>31107</v>
      </c>
      <c r="R539" s="112">
        <f>O539</f>
        <v>0</v>
      </c>
      <c r="S539" s="112">
        <f>T539-Q539</f>
        <v>25537</v>
      </c>
      <c r="T539" s="112">
        <v>56644</v>
      </c>
      <c r="U539" s="112">
        <f>R539</f>
        <v>0</v>
      </c>
      <c r="V539" s="112">
        <v>56644</v>
      </c>
      <c r="W539" s="112"/>
      <c r="X539" s="112"/>
      <c r="Y539" s="112">
        <f>W539+T539</f>
        <v>56644</v>
      </c>
      <c r="Z539" s="112">
        <f>X539+V539</f>
        <v>56644</v>
      </c>
      <c r="AA539" s="112"/>
      <c r="AB539" s="112"/>
      <c r="AC539" s="112">
        <f>AA539+Y539</f>
        <v>56644</v>
      </c>
      <c r="AD539" s="112">
        <f>AB539+Z539</f>
        <v>56644</v>
      </c>
      <c r="AE539" s="112"/>
      <c r="AF539" s="112"/>
      <c r="AG539" s="112"/>
      <c r="AH539" s="112">
        <f>AE539+AC539</f>
        <v>56644</v>
      </c>
      <c r="AI539" s="112"/>
      <c r="AJ539" s="112">
        <f>AG539+AD539</f>
        <v>56644</v>
      </c>
      <c r="AK539" s="113"/>
      <c r="AL539" s="113"/>
      <c r="AM539" s="112">
        <f>AK539+AH539</f>
        <v>56644</v>
      </c>
      <c r="AN539" s="112">
        <f>AI539</f>
        <v>0</v>
      </c>
      <c r="AO539" s="112">
        <f>AJ539</f>
        <v>56644</v>
      </c>
      <c r="AP539" s="112">
        <f>AR539-AO539</f>
        <v>-56644</v>
      </c>
      <c r="AQ539" s="112"/>
      <c r="AR539" s="112"/>
      <c r="AS539" s="112"/>
      <c r="AT539" s="112"/>
      <c r="AU539" s="96"/>
      <c r="AV539" s="96"/>
      <c r="AW539" s="96"/>
      <c r="AX539" s="112"/>
      <c r="AY539" s="112"/>
      <c r="AZ539" s="97"/>
      <c r="BA539" s="97"/>
      <c r="BB539" s="112"/>
      <c r="BC539" s="112"/>
      <c r="BD539" s="114"/>
      <c r="BE539" s="115"/>
      <c r="BF539" s="125"/>
      <c r="BG539" s="125"/>
      <c r="BH539" s="114"/>
      <c r="BI539" s="115"/>
      <c r="BJ539" s="125"/>
      <c r="BK539" s="125"/>
      <c r="BL539" s="114"/>
      <c r="BM539" s="115"/>
      <c r="BN539" s="125"/>
      <c r="BO539" s="125"/>
      <c r="BP539" s="116"/>
      <c r="BQ539" s="116"/>
      <c r="BR539" s="116"/>
      <c r="BS539" s="116"/>
      <c r="BT539" s="116"/>
      <c r="BU539" s="116"/>
      <c r="BV539" s="116"/>
      <c r="BW539" s="116"/>
      <c r="BX539" s="116"/>
      <c r="BY539" s="116"/>
    </row>
    <row r="540" spans="1:77" s="11" customFormat="1" ht="33" hidden="1">
      <c r="A540" s="104"/>
      <c r="B540" s="105" t="s">
        <v>64</v>
      </c>
      <c r="C540" s="106" t="s">
        <v>51</v>
      </c>
      <c r="D540" s="106" t="s">
        <v>53</v>
      </c>
      <c r="E540" s="111" t="s">
        <v>159</v>
      </c>
      <c r="F540" s="106"/>
      <c r="G540" s="108">
        <f aca="true" t="shared" si="684" ref="G540:AJ540">G541</f>
        <v>23949</v>
      </c>
      <c r="H540" s="108">
        <f t="shared" si="684"/>
        <v>23949</v>
      </c>
      <c r="I540" s="108">
        <f t="shared" si="684"/>
        <v>0</v>
      </c>
      <c r="J540" s="108">
        <f t="shared" si="684"/>
        <v>-6765</v>
      </c>
      <c r="K540" s="108">
        <f t="shared" si="684"/>
        <v>17184</v>
      </c>
      <c r="L540" s="108">
        <f t="shared" si="684"/>
        <v>0</v>
      </c>
      <c r="M540" s="108"/>
      <c r="N540" s="108">
        <f t="shared" si="684"/>
        <v>18327</v>
      </c>
      <c r="O540" s="108">
        <f t="shared" si="684"/>
        <v>0</v>
      </c>
      <c r="P540" s="108">
        <f t="shared" si="684"/>
        <v>0</v>
      </c>
      <c r="Q540" s="108">
        <f t="shared" si="684"/>
        <v>18327</v>
      </c>
      <c r="R540" s="108">
        <f t="shared" si="684"/>
        <v>0</v>
      </c>
      <c r="S540" s="108">
        <f t="shared" si="684"/>
        <v>-18327</v>
      </c>
      <c r="T540" s="108">
        <f t="shared" si="684"/>
        <v>0</v>
      </c>
      <c r="U540" s="108">
        <f t="shared" si="684"/>
        <v>0</v>
      </c>
      <c r="V540" s="108">
        <f t="shared" si="684"/>
        <v>0</v>
      </c>
      <c r="W540" s="108">
        <f t="shared" si="684"/>
        <v>0</v>
      </c>
      <c r="X540" s="108">
        <f t="shared" si="684"/>
        <v>0</v>
      </c>
      <c r="Y540" s="108">
        <f t="shared" si="684"/>
        <v>0</v>
      </c>
      <c r="Z540" s="108">
        <f t="shared" si="684"/>
        <v>0</v>
      </c>
      <c r="AA540" s="108">
        <f t="shared" si="684"/>
        <v>0</v>
      </c>
      <c r="AB540" s="108">
        <f t="shared" si="684"/>
        <v>0</v>
      </c>
      <c r="AC540" s="108">
        <f t="shared" si="684"/>
        <v>0</v>
      </c>
      <c r="AD540" s="108">
        <f t="shared" si="684"/>
        <v>0</v>
      </c>
      <c r="AE540" s="108">
        <f t="shared" si="684"/>
        <v>0</v>
      </c>
      <c r="AF540" s="108"/>
      <c r="AG540" s="108">
        <f t="shared" si="684"/>
        <v>0</v>
      </c>
      <c r="AH540" s="108">
        <f t="shared" si="684"/>
        <v>0</v>
      </c>
      <c r="AI540" s="108"/>
      <c r="AJ540" s="108">
        <f t="shared" si="684"/>
        <v>0</v>
      </c>
      <c r="AK540" s="126"/>
      <c r="AL540" s="126"/>
      <c r="AM540" s="126"/>
      <c r="AN540" s="126"/>
      <c r="AO540" s="126"/>
      <c r="AP540" s="112">
        <f>AP541</f>
        <v>0</v>
      </c>
      <c r="AQ540" s="112">
        <f>AQ541</f>
        <v>0</v>
      </c>
      <c r="AR540" s="112">
        <f>AR541</f>
        <v>0</v>
      </c>
      <c r="AS540" s="112">
        <f>AS541</f>
        <v>0</v>
      </c>
      <c r="AT540" s="112">
        <f>AT541</f>
        <v>0</v>
      </c>
      <c r="AU540" s="162"/>
      <c r="AV540" s="162"/>
      <c r="AW540" s="162"/>
      <c r="AX540" s="112">
        <f>AX541</f>
        <v>0</v>
      </c>
      <c r="AY540" s="112">
        <f>AY541</f>
        <v>0</v>
      </c>
      <c r="AZ540" s="97"/>
      <c r="BA540" s="97"/>
      <c r="BB540" s="112">
        <f>BB541</f>
        <v>0</v>
      </c>
      <c r="BC540" s="112">
        <f>BC541</f>
        <v>0</v>
      </c>
      <c r="BD540" s="147"/>
      <c r="BE540" s="148"/>
      <c r="BF540" s="126"/>
      <c r="BG540" s="126"/>
      <c r="BH540" s="147"/>
      <c r="BI540" s="148"/>
      <c r="BJ540" s="126"/>
      <c r="BK540" s="126"/>
      <c r="BL540" s="147"/>
      <c r="BM540" s="148"/>
      <c r="BN540" s="126"/>
      <c r="BO540" s="126"/>
      <c r="BP540" s="149"/>
      <c r="BQ540" s="149"/>
      <c r="BR540" s="149"/>
      <c r="BS540" s="149"/>
      <c r="BT540" s="149"/>
      <c r="BU540" s="149"/>
      <c r="BV540" s="149"/>
      <c r="BW540" s="149"/>
      <c r="BX540" s="149"/>
      <c r="BY540" s="149"/>
    </row>
    <row r="541" spans="1:77" s="11" customFormat="1" ht="66" hidden="1">
      <c r="A541" s="104"/>
      <c r="B541" s="105" t="s">
        <v>38</v>
      </c>
      <c r="C541" s="106" t="s">
        <v>51</v>
      </c>
      <c r="D541" s="106" t="s">
        <v>53</v>
      </c>
      <c r="E541" s="111" t="s">
        <v>159</v>
      </c>
      <c r="F541" s="106" t="s">
        <v>39</v>
      </c>
      <c r="G541" s="108">
        <f>H541+I541</f>
        <v>23949</v>
      </c>
      <c r="H541" s="108">
        <v>23949</v>
      </c>
      <c r="I541" s="108"/>
      <c r="J541" s="112">
        <f>K541-G541</f>
        <v>-6765</v>
      </c>
      <c r="K541" s="112">
        <v>17184</v>
      </c>
      <c r="L541" s="112"/>
      <c r="M541" s="112"/>
      <c r="N541" s="108">
        <v>18327</v>
      </c>
      <c r="O541" s="112"/>
      <c r="P541" s="112"/>
      <c r="Q541" s="112">
        <f>P541+N541</f>
        <v>18327</v>
      </c>
      <c r="R541" s="112">
        <f>O541</f>
        <v>0</v>
      </c>
      <c r="S541" s="112">
        <f>T541-Q541</f>
        <v>-18327</v>
      </c>
      <c r="T541" s="112"/>
      <c r="U541" s="112">
        <f>R541</f>
        <v>0</v>
      </c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26"/>
      <c r="AL541" s="126"/>
      <c r="AM541" s="126"/>
      <c r="AN541" s="126"/>
      <c r="AO541" s="126"/>
      <c r="AP541" s="112">
        <f>AR541-AO541</f>
        <v>0</v>
      </c>
      <c r="AQ541" s="112"/>
      <c r="AR541" s="112"/>
      <c r="AS541" s="112"/>
      <c r="AT541" s="112"/>
      <c r="AU541" s="162"/>
      <c r="AV541" s="162"/>
      <c r="AW541" s="162"/>
      <c r="AX541" s="112"/>
      <c r="AY541" s="112"/>
      <c r="AZ541" s="97"/>
      <c r="BA541" s="97"/>
      <c r="BB541" s="112"/>
      <c r="BC541" s="112"/>
      <c r="BD541" s="147"/>
      <c r="BE541" s="148"/>
      <c r="BF541" s="126"/>
      <c r="BG541" s="126"/>
      <c r="BH541" s="147"/>
      <c r="BI541" s="148"/>
      <c r="BJ541" s="126"/>
      <c r="BK541" s="126"/>
      <c r="BL541" s="147"/>
      <c r="BM541" s="148"/>
      <c r="BN541" s="126"/>
      <c r="BO541" s="126"/>
      <c r="BP541" s="149"/>
      <c r="BQ541" s="149"/>
      <c r="BR541" s="149"/>
      <c r="BS541" s="149"/>
      <c r="BT541" s="149"/>
      <c r="BU541" s="149"/>
      <c r="BV541" s="149"/>
      <c r="BW541" s="149"/>
      <c r="BX541" s="149"/>
      <c r="BY541" s="149"/>
    </row>
    <row r="542" spans="1:77" ht="33" hidden="1">
      <c r="A542" s="104"/>
      <c r="B542" s="105" t="s">
        <v>79</v>
      </c>
      <c r="C542" s="106" t="s">
        <v>51</v>
      </c>
      <c r="D542" s="106" t="s">
        <v>53</v>
      </c>
      <c r="E542" s="111" t="s">
        <v>117</v>
      </c>
      <c r="F542" s="106"/>
      <c r="G542" s="108">
        <f aca="true" t="shared" si="685" ref="G542:Q542">G543+G544</f>
        <v>1669</v>
      </c>
      <c r="H542" s="108">
        <f t="shared" si="685"/>
        <v>1669</v>
      </c>
      <c r="I542" s="108">
        <f t="shared" si="685"/>
        <v>0</v>
      </c>
      <c r="J542" s="108">
        <f t="shared" si="685"/>
        <v>439</v>
      </c>
      <c r="K542" s="108">
        <f t="shared" si="685"/>
        <v>2108</v>
      </c>
      <c r="L542" s="108">
        <f t="shared" si="685"/>
        <v>0</v>
      </c>
      <c r="M542" s="108"/>
      <c r="N542" s="108">
        <f t="shared" si="685"/>
        <v>2257</v>
      </c>
      <c r="O542" s="108">
        <f t="shared" si="685"/>
        <v>0</v>
      </c>
      <c r="P542" s="108">
        <f t="shared" si="685"/>
        <v>0</v>
      </c>
      <c r="Q542" s="108">
        <f t="shared" si="685"/>
        <v>2257</v>
      </c>
      <c r="R542" s="108">
        <f>R543+R544</f>
        <v>0</v>
      </c>
      <c r="S542" s="108">
        <f aca="true" t="shared" si="686" ref="S542:Z542">S543+S544+S545</f>
        <v>-1651</v>
      </c>
      <c r="T542" s="108">
        <f t="shared" si="686"/>
        <v>606</v>
      </c>
      <c r="U542" s="108">
        <f t="shared" si="686"/>
        <v>0</v>
      </c>
      <c r="V542" s="108">
        <f t="shared" si="686"/>
        <v>606</v>
      </c>
      <c r="W542" s="108">
        <f t="shared" si="686"/>
        <v>0</v>
      </c>
      <c r="X542" s="108">
        <f t="shared" si="686"/>
        <v>0</v>
      </c>
      <c r="Y542" s="108">
        <f t="shared" si="686"/>
        <v>606</v>
      </c>
      <c r="Z542" s="108">
        <f t="shared" si="686"/>
        <v>606</v>
      </c>
      <c r="AA542" s="108">
        <f aca="true" t="shared" si="687" ref="AA542:AJ542">AA543+AA544+AA545</f>
        <v>0</v>
      </c>
      <c r="AB542" s="108">
        <f t="shared" si="687"/>
        <v>0</v>
      </c>
      <c r="AC542" s="108">
        <f t="shared" si="687"/>
        <v>606</v>
      </c>
      <c r="AD542" s="108">
        <f t="shared" si="687"/>
        <v>606</v>
      </c>
      <c r="AE542" s="108">
        <f t="shared" si="687"/>
        <v>0</v>
      </c>
      <c r="AF542" s="108"/>
      <c r="AG542" s="108">
        <f t="shared" si="687"/>
        <v>0</v>
      </c>
      <c r="AH542" s="108">
        <f t="shared" si="687"/>
        <v>606</v>
      </c>
      <c r="AI542" s="108"/>
      <c r="AJ542" s="108">
        <f t="shared" si="687"/>
        <v>606</v>
      </c>
      <c r="AK542" s="108">
        <f>AK543+AK544+AK545</f>
        <v>-606</v>
      </c>
      <c r="AL542" s="108">
        <f>AL543+AL544+AL545</f>
        <v>-606</v>
      </c>
      <c r="AM542" s="108">
        <f>AM543+AM544+AM545</f>
        <v>0</v>
      </c>
      <c r="AN542" s="108"/>
      <c r="AO542" s="108">
        <f>AO543+AO544+AO545</f>
        <v>0</v>
      </c>
      <c r="AP542" s="108"/>
      <c r="AQ542" s="108"/>
      <c r="AR542" s="108">
        <f>AR543+AR544+AR545</f>
        <v>0</v>
      </c>
      <c r="AS542" s="108"/>
      <c r="AT542" s="108"/>
      <c r="AU542" s="96"/>
      <c r="AV542" s="96"/>
      <c r="AW542" s="96"/>
      <c r="AX542" s="108">
        <f>AX543+AX544+AX545</f>
        <v>0</v>
      </c>
      <c r="AY542" s="108"/>
      <c r="AZ542" s="97"/>
      <c r="BA542" s="97"/>
      <c r="BB542" s="108">
        <f>BB543+BB544+BB545</f>
        <v>0</v>
      </c>
      <c r="BC542" s="108"/>
      <c r="BD542" s="114"/>
      <c r="BE542" s="115"/>
      <c r="BF542" s="125"/>
      <c r="BG542" s="125"/>
      <c r="BH542" s="114"/>
      <c r="BI542" s="115"/>
      <c r="BJ542" s="125"/>
      <c r="BK542" s="125"/>
      <c r="BL542" s="114"/>
      <c r="BM542" s="115"/>
      <c r="BN542" s="125"/>
      <c r="BO542" s="125"/>
      <c r="BP542" s="116"/>
      <c r="BQ542" s="116"/>
      <c r="BR542" s="116"/>
      <c r="BS542" s="116"/>
      <c r="BT542" s="116"/>
      <c r="BU542" s="116"/>
      <c r="BV542" s="116"/>
      <c r="BW542" s="116"/>
      <c r="BX542" s="116"/>
      <c r="BY542" s="116"/>
    </row>
    <row r="543" spans="1:77" ht="66" hidden="1">
      <c r="A543" s="104"/>
      <c r="B543" s="105" t="s">
        <v>38</v>
      </c>
      <c r="C543" s="106" t="s">
        <v>51</v>
      </c>
      <c r="D543" s="106" t="s">
        <v>53</v>
      </c>
      <c r="E543" s="111" t="s">
        <v>117</v>
      </c>
      <c r="F543" s="106" t="s">
        <v>39</v>
      </c>
      <c r="G543" s="108">
        <f>H543+I543</f>
        <v>214</v>
      </c>
      <c r="H543" s="108">
        <v>214</v>
      </c>
      <c r="I543" s="108"/>
      <c r="J543" s="112">
        <f>K543-G543</f>
        <v>225</v>
      </c>
      <c r="K543" s="112">
        <v>439</v>
      </c>
      <c r="L543" s="112"/>
      <c r="M543" s="112"/>
      <c r="N543" s="108">
        <v>470</v>
      </c>
      <c r="O543" s="109"/>
      <c r="P543" s="112"/>
      <c r="Q543" s="112">
        <f>P543+N543</f>
        <v>470</v>
      </c>
      <c r="R543" s="112">
        <f>O543</f>
        <v>0</v>
      </c>
      <c r="S543" s="112">
        <f>T543-Q543</f>
        <v>-470</v>
      </c>
      <c r="T543" s="112"/>
      <c r="U543" s="112">
        <f>R543</f>
        <v>0</v>
      </c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  <c r="AP543" s="112"/>
      <c r="AQ543" s="112"/>
      <c r="AR543" s="112"/>
      <c r="AS543" s="112"/>
      <c r="AT543" s="112"/>
      <c r="AU543" s="96"/>
      <c r="AV543" s="96"/>
      <c r="AW543" s="96"/>
      <c r="AX543" s="112"/>
      <c r="AY543" s="112"/>
      <c r="AZ543" s="97"/>
      <c r="BA543" s="97"/>
      <c r="BB543" s="112"/>
      <c r="BC543" s="112"/>
      <c r="BD543" s="114"/>
      <c r="BE543" s="115"/>
      <c r="BF543" s="125"/>
      <c r="BG543" s="125"/>
      <c r="BH543" s="114"/>
      <c r="BI543" s="115"/>
      <c r="BJ543" s="125"/>
      <c r="BK543" s="125"/>
      <c r="BL543" s="114"/>
      <c r="BM543" s="115"/>
      <c r="BN543" s="125"/>
      <c r="BO543" s="125"/>
      <c r="BP543" s="116"/>
      <c r="BQ543" s="116"/>
      <c r="BR543" s="116"/>
      <c r="BS543" s="116"/>
      <c r="BT543" s="116"/>
      <c r="BU543" s="116"/>
      <c r="BV543" s="116"/>
      <c r="BW543" s="116"/>
      <c r="BX543" s="116"/>
      <c r="BY543" s="116"/>
    </row>
    <row r="544" spans="1:77" ht="16.5" hidden="1">
      <c r="A544" s="104"/>
      <c r="B544" s="105" t="s">
        <v>185</v>
      </c>
      <c r="C544" s="106" t="s">
        <v>51</v>
      </c>
      <c r="D544" s="106" t="s">
        <v>53</v>
      </c>
      <c r="E544" s="111" t="s">
        <v>117</v>
      </c>
      <c r="F544" s="106" t="s">
        <v>76</v>
      </c>
      <c r="G544" s="108">
        <f>H544+I544</f>
        <v>1455</v>
      </c>
      <c r="H544" s="108">
        <v>1455</v>
      </c>
      <c r="I544" s="108"/>
      <c r="J544" s="112">
        <f>K544-G544</f>
        <v>214</v>
      </c>
      <c r="K544" s="112">
        <v>1669</v>
      </c>
      <c r="L544" s="112"/>
      <c r="M544" s="112"/>
      <c r="N544" s="108">
        <v>1787</v>
      </c>
      <c r="O544" s="109"/>
      <c r="P544" s="112"/>
      <c r="Q544" s="112">
        <f>P544+N544</f>
        <v>1787</v>
      </c>
      <c r="R544" s="112">
        <f>O544</f>
        <v>0</v>
      </c>
      <c r="S544" s="112">
        <f>T544-Q544</f>
        <v>-1787</v>
      </c>
      <c r="T544" s="112"/>
      <c r="U544" s="112">
        <f>R544</f>
        <v>0</v>
      </c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  <c r="AP544" s="112"/>
      <c r="AQ544" s="112"/>
      <c r="AR544" s="112"/>
      <c r="AS544" s="112"/>
      <c r="AT544" s="112"/>
      <c r="AU544" s="96"/>
      <c r="AV544" s="96"/>
      <c r="AW544" s="96"/>
      <c r="AX544" s="112"/>
      <c r="AY544" s="112"/>
      <c r="AZ544" s="97"/>
      <c r="BA544" s="97"/>
      <c r="BB544" s="112"/>
      <c r="BC544" s="112"/>
      <c r="BD544" s="114"/>
      <c r="BE544" s="115"/>
      <c r="BF544" s="125"/>
      <c r="BG544" s="125"/>
      <c r="BH544" s="114"/>
      <c r="BI544" s="115"/>
      <c r="BJ544" s="125"/>
      <c r="BK544" s="125"/>
      <c r="BL544" s="114"/>
      <c r="BM544" s="115"/>
      <c r="BN544" s="125"/>
      <c r="BO544" s="125"/>
      <c r="BP544" s="116"/>
      <c r="BQ544" s="116"/>
      <c r="BR544" s="116"/>
      <c r="BS544" s="116"/>
      <c r="BT544" s="116"/>
      <c r="BU544" s="116"/>
      <c r="BV544" s="116"/>
      <c r="BW544" s="116"/>
      <c r="BX544" s="116"/>
      <c r="BY544" s="116"/>
    </row>
    <row r="545" spans="1:77" ht="99" hidden="1">
      <c r="A545" s="104"/>
      <c r="B545" s="105" t="s">
        <v>275</v>
      </c>
      <c r="C545" s="106" t="s">
        <v>51</v>
      </c>
      <c r="D545" s="106" t="s">
        <v>53</v>
      </c>
      <c r="E545" s="111" t="s">
        <v>276</v>
      </c>
      <c r="F545" s="106"/>
      <c r="G545" s="108"/>
      <c r="H545" s="108"/>
      <c r="I545" s="108"/>
      <c r="J545" s="112"/>
      <c r="K545" s="112"/>
      <c r="L545" s="112"/>
      <c r="M545" s="112"/>
      <c r="N545" s="108"/>
      <c r="O545" s="109"/>
      <c r="P545" s="112"/>
      <c r="Q545" s="112"/>
      <c r="R545" s="112"/>
      <c r="S545" s="112">
        <f aca="true" t="shared" si="688" ref="S545:AL546">S546</f>
        <v>606</v>
      </c>
      <c r="T545" s="112">
        <f t="shared" si="688"/>
        <v>606</v>
      </c>
      <c r="U545" s="112">
        <f t="shared" si="688"/>
        <v>0</v>
      </c>
      <c r="V545" s="112">
        <f t="shared" si="688"/>
        <v>606</v>
      </c>
      <c r="W545" s="112">
        <f t="shared" si="688"/>
        <v>0</v>
      </c>
      <c r="X545" s="112">
        <f t="shared" si="688"/>
        <v>0</v>
      </c>
      <c r="Y545" s="112">
        <f t="shared" si="688"/>
        <v>606</v>
      </c>
      <c r="Z545" s="112">
        <f t="shared" si="688"/>
        <v>606</v>
      </c>
      <c r="AA545" s="112">
        <f t="shared" si="688"/>
        <v>0</v>
      </c>
      <c r="AB545" s="112">
        <f t="shared" si="688"/>
        <v>0</v>
      </c>
      <c r="AC545" s="112">
        <f t="shared" si="688"/>
        <v>606</v>
      </c>
      <c r="AD545" s="112">
        <f t="shared" si="688"/>
        <v>606</v>
      </c>
      <c r="AE545" s="112">
        <f t="shared" si="688"/>
        <v>0</v>
      </c>
      <c r="AF545" s="112"/>
      <c r="AG545" s="112">
        <f t="shared" si="688"/>
        <v>0</v>
      </c>
      <c r="AH545" s="112">
        <f t="shared" si="688"/>
        <v>606</v>
      </c>
      <c r="AI545" s="112"/>
      <c r="AJ545" s="112">
        <f t="shared" si="688"/>
        <v>606</v>
      </c>
      <c r="AK545" s="112">
        <f t="shared" si="688"/>
        <v>-606</v>
      </c>
      <c r="AL545" s="112">
        <f t="shared" si="688"/>
        <v>-606</v>
      </c>
      <c r="AM545" s="112">
        <f aca="true" t="shared" si="689" ref="AM545:AR546">AM546</f>
        <v>0</v>
      </c>
      <c r="AN545" s="112">
        <f t="shared" si="689"/>
        <v>0</v>
      </c>
      <c r="AO545" s="112">
        <f t="shared" si="689"/>
        <v>0</v>
      </c>
      <c r="AP545" s="112"/>
      <c r="AQ545" s="112"/>
      <c r="AR545" s="112">
        <f t="shared" si="689"/>
        <v>0</v>
      </c>
      <c r="AS545" s="112"/>
      <c r="AT545" s="112"/>
      <c r="AU545" s="96"/>
      <c r="AV545" s="96"/>
      <c r="AW545" s="96"/>
      <c r="AX545" s="112">
        <f>AX546</f>
        <v>0</v>
      </c>
      <c r="AY545" s="112"/>
      <c r="AZ545" s="97"/>
      <c r="BA545" s="97"/>
      <c r="BB545" s="112">
        <f>BB546</f>
        <v>0</v>
      </c>
      <c r="BC545" s="112"/>
      <c r="BD545" s="114"/>
      <c r="BE545" s="115"/>
      <c r="BF545" s="125"/>
      <c r="BG545" s="125"/>
      <c r="BH545" s="114"/>
      <c r="BI545" s="115"/>
      <c r="BJ545" s="125"/>
      <c r="BK545" s="125"/>
      <c r="BL545" s="114"/>
      <c r="BM545" s="115"/>
      <c r="BN545" s="125"/>
      <c r="BO545" s="125"/>
      <c r="BP545" s="116"/>
      <c r="BQ545" s="116"/>
      <c r="BR545" s="116"/>
      <c r="BS545" s="116"/>
      <c r="BT545" s="116"/>
      <c r="BU545" s="116"/>
      <c r="BV545" s="116"/>
      <c r="BW545" s="116"/>
      <c r="BX545" s="116"/>
      <c r="BY545" s="116"/>
    </row>
    <row r="546" spans="1:77" ht="66" hidden="1">
      <c r="A546" s="104"/>
      <c r="B546" s="141" t="s">
        <v>290</v>
      </c>
      <c r="C546" s="106" t="s">
        <v>51</v>
      </c>
      <c r="D546" s="106" t="s">
        <v>53</v>
      </c>
      <c r="E546" s="111" t="s">
        <v>277</v>
      </c>
      <c r="F546" s="106"/>
      <c r="G546" s="108"/>
      <c r="H546" s="108"/>
      <c r="I546" s="108"/>
      <c r="J546" s="112"/>
      <c r="K546" s="112"/>
      <c r="L546" s="112"/>
      <c r="M546" s="112"/>
      <c r="N546" s="108"/>
      <c r="O546" s="109"/>
      <c r="P546" s="112"/>
      <c r="Q546" s="112"/>
      <c r="R546" s="112"/>
      <c r="S546" s="112">
        <f t="shared" si="688"/>
        <v>606</v>
      </c>
      <c r="T546" s="112">
        <f t="shared" si="688"/>
        <v>606</v>
      </c>
      <c r="U546" s="112">
        <f t="shared" si="688"/>
        <v>0</v>
      </c>
      <c r="V546" s="112">
        <f t="shared" si="688"/>
        <v>606</v>
      </c>
      <c r="W546" s="112">
        <f t="shared" si="688"/>
        <v>0</v>
      </c>
      <c r="X546" s="112">
        <f t="shared" si="688"/>
        <v>0</v>
      </c>
      <c r="Y546" s="112">
        <f t="shared" si="688"/>
        <v>606</v>
      </c>
      <c r="Z546" s="112">
        <f t="shared" si="688"/>
        <v>606</v>
      </c>
      <c r="AA546" s="112">
        <f t="shared" si="688"/>
        <v>0</v>
      </c>
      <c r="AB546" s="112">
        <f t="shared" si="688"/>
        <v>0</v>
      </c>
      <c r="AC546" s="112">
        <f t="shared" si="688"/>
        <v>606</v>
      </c>
      <c r="AD546" s="112">
        <f t="shared" si="688"/>
        <v>606</v>
      </c>
      <c r="AE546" s="112">
        <f t="shared" si="688"/>
        <v>0</v>
      </c>
      <c r="AF546" s="112"/>
      <c r="AG546" s="112">
        <f t="shared" si="688"/>
        <v>0</v>
      </c>
      <c r="AH546" s="112">
        <f t="shared" si="688"/>
        <v>606</v>
      </c>
      <c r="AI546" s="112"/>
      <c r="AJ546" s="112">
        <f t="shared" si="688"/>
        <v>606</v>
      </c>
      <c r="AK546" s="112">
        <f t="shared" si="688"/>
        <v>-606</v>
      </c>
      <c r="AL546" s="112">
        <f t="shared" si="688"/>
        <v>-606</v>
      </c>
      <c r="AM546" s="112">
        <f t="shared" si="689"/>
        <v>0</v>
      </c>
      <c r="AN546" s="112">
        <f t="shared" si="689"/>
        <v>0</v>
      </c>
      <c r="AO546" s="112">
        <f t="shared" si="689"/>
        <v>0</v>
      </c>
      <c r="AP546" s="112"/>
      <c r="AQ546" s="112"/>
      <c r="AR546" s="112">
        <f t="shared" si="689"/>
        <v>0</v>
      </c>
      <c r="AS546" s="112"/>
      <c r="AT546" s="112"/>
      <c r="AU546" s="96"/>
      <c r="AV546" s="96"/>
      <c r="AW546" s="96"/>
      <c r="AX546" s="112">
        <f>AX547</f>
        <v>0</v>
      </c>
      <c r="AY546" s="112"/>
      <c r="AZ546" s="97"/>
      <c r="BA546" s="97"/>
      <c r="BB546" s="112">
        <f>BB547</f>
        <v>0</v>
      </c>
      <c r="BC546" s="112"/>
      <c r="BD546" s="114"/>
      <c r="BE546" s="115"/>
      <c r="BF546" s="125"/>
      <c r="BG546" s="125"/>
      <c r="BH546" s="114"/>
      <c r="BI546" s="115"/>
      <c r="BJ546" s="125"/>
      <c r="BK546" s="125"/>
      <c r="BL546" s="114"/>
      <c r="BM546" s="115"/>
      <c r="BN546" s="125"/>
      <c r="BO546" s="125"/>
      <c r="BP546" s="116"/>
      <c r="BQ546" s="116"/>
      <c r="BR546" s="116"/>
      <c r="BS546" s="116"/>
      <c r="BT546" s="116"/>
      <c r="BU546" s="116"/>
      <c r="BV546" s="116"/>
      <c r="BW546" s="116"/>
      <c r="BX546" s="116"/>
      <c r="BY546" s="116"/>
    </row>
    <row r="547" spans="1:77" ht="16.5" hidden="1">
      <c r="A547" s="129"/>
      <c r="B547" s="105" t="s">
        <v>185</v>
      </c>
      <c r="C547" s="106" t="s">
        <v>51</v>
      </c>
      <c r="D547" s="106" t="s">
        <v>53</v>
      </c>
      <c r="E547" s="111" t="s">
        <v>277</v>
      </c>
      <c r="F547" s="106" t="s">
        <v>76</v>
      </c>
      <c r="G547" s="167"/>
      <c r="H547" s="167"/>
      <c r="I547" s="167"/>
      <c r="J547" s="126"/>
      <c r="K547" s="167"/>
      <c r="L547" s="167"/>
      <c r="M547" s="167"/>
      <c r="N547" s="167"/>
      <c r="O547" s="109"/>
      <c r="P547" s="109"/>
      <c r="Q547" s="127"/>
      <c r="R547" s="127"/>
      <c r="S547" s="112">
        <f>T547-Q547</f>
        <v>606</v>
      </c>
      <c r="T547" s="112">
        <v>606</v>
      </c>
      <c r="U547" s="112"/>
      <c r="V547" s="112">
        <v>606</v>
      </c>
      <c r="W547" s="112"/>
      <c r="X547" s="112"/>
      <c r="Y547" s="112">
        <f>W547+T547</f>
        <v>606</v>
      </c>
      <c r="Z547" s="112">
        <f>X547+V547</f>
        <v>606</v>
      </c>
      <c r="AA547" s="112"/>
      <c r="AB547" s="112"/>
      <c r="AC547" s="112">
        <f>AA547+Y547</f>
        <v>606</v>
      </c>
      <c r="AD547" s="112">
        <f>AB547+Z547</f>
        <v>606</v>
      </c>
      <c r="AE547" s="112"/>
      <c r="AF547" s="112"/>
      <c r="AG547" s="112"/>
      <c r="AH547" s="112">
        <f>AE547+AC547</f>
        <v>606</v>
      </c>
      <c r="AI547" s="112"/>
      <c r="AJ547" s="112">
        <f>AG547+AD547</f>
        <v>606</v>
      </c>
      <c r="AK547" s="126">
        <v>-606</v>
      </c>
      <c r="AL547" s="126">
        <v>-606</v>
      </c>
      <c r="AM547" s="112">
        <f>AK547+AH547</f>
        <v>0</v>
      </c>
      <c r="AN547" s="112"/>
      <c r="AO547" s="112">
        <f>AJ547+AL547</f>
        <v>0</v>
      </c>
      <c r="AP547" s="112"/>
      <c r="AQ547" s="112"/>
      <c r="AR547" s="112">
        <f>AM547+AO547</f>
        <v>0</v>
      </c>
      <c r="AS547" s="112"/>
      <c r="AT547" s="112"/>
      <c r="AU547" s="96"/>
      <c r="AV547" s="96"/>
      <c r="AW547" s="96"/>
      <c r="AX547" s="112">
        <f>AS547+AU547</f>
        <v>0</v>
      </c>
      <c r="AY547" s="112"/>
      <c r="AZ547" s="97"/>
      <c r="BA547" s="97"/>
      <c r="BB547" s="112">
        <f>AV547+AX547</f>
        <v>0</v>
      </c>
      <c r="BC547" s="112"/>
      <c r="BD547" s="114"/>
      <c r="BE547" s="115"/>
      <c r="BF547" s="125"/>
      <c r="BG547" s="125"/>
      <c r="BH547" s="114"/>
      <c r="BI547" s="115"/>
      <c r="BJ547" s="125"/>
      <c r="BK547" s="125"/>
      <c r="BL547" s="114"/>
      <c r="BM547" s="115"/>
      <c r="BN547" s="125"/>
      <c r="BO547" s="125"/>
      <c r="BP547" s="116"/>
      <c r="BQ547" s="116"/>
      <c r="BR547" s="116"/>
      <c r="BS547" s="116"/>
      <c r="BT547" s="116"/>
      <c r="BU547" s="116"/>
      <c r="BV547" s="116"/>
      <c r="BW547" s="116"/>
      <c r="BX547" s="116"/>
      <c r="BY547" s="116"/>
    </row>
    <row r="548" spans="1:77" ht="37.5" hidden="1">
      <c r="A548" s="129"/>
      <c r="B548" s="99" t="s">
        <v>75</v>
      </c>
      <c r="C548" s="100" t="s">
        <v>1</v>
      </c>
      <c r="D548" s="100" t="s">
        <v>30</v>
      </c>
      <c r="E548" s="111"/>
      <c r="F548" s="106"/>
      <c r="G548" s="167"/>
      <c r="H548" s="167"/>
      <c r="I548" s="167"/>
      <c r="J548" s="126"/>
      <c r="K548" s="167"/>
      <c r="L548" s="167"/>
      <c r="M548" s="167"/>
      <c r="N548" s="167"/>
      <c r="O548" s="109"/>
      <c r="P548" s="109"/>
      <c r="Q548" s="127"/>
      <c r="R548" s="127"/>
      <c r="S548" s="117">
        <f aca="true" t="shared" si="690" ref="S548:AL549">S549</f>
        <v>269</v>
      </c>
      <c r="T548" s="117">
        <f t="shared" si="690"/>
        <v>269</v>
      </c>
      <c r="U548" s="117">
        <f t="shared" si="690"/>
        <v>0</v>
      </c>
      <c r="V548" s="117">
        <f t="shared" si="690"/>
        <v>269</v>
      </c>
      <c r="W548" s="117">
        <f t="shared" si="690"/>
        <v>0</v>
      </c>
      <c r="X548" s="117">
        <f t="shared" si="690"/>
        <v>0</v>
      </c>
      <c r="Y548" s="117">
        <f t="shared" si="690"/>
        <v>269</v>
      </c>
      <c r="Z548" s="117">
        <f t="shared" si="690"/>
        <v>269</v>
      </c>
      <c r="AA548" s="117">
        <f t="shared" si="690"/>
        <v>0</v>
      </c>
      <c r="AB548" s="117">
        <f t="shared" si="690"/>
        <v>0</v>
      </c>
      <c r="AC548" s="117">
        <f t="shared" si="690"/>
        <v>269</v>
      </c>
      <c r="AD548" s="117">
        <f t="shared" si="690"/>
        <v>269</v>
      </c>
      <c r="AE548" s="117">
        <f t="shared" si="690"/>
        <v>0</v>
      </c>
      <c r="AF548" s="117"/>
      <c r="AG548" s="117">
        <f t="shared" si="690"/>
        <v>0</v>
      </c>
      <c r="AH548" s="117">
        <f t="shared" si="690"/>
        <v>269</v>
      </c>
      <c r="AI548" s="117"/>
      <c r="AJ548" s="117">
        <f t="shared" si="690"/>
        <v>269</v>
      </c>
      <c r="AK548" s="117">
        <f t="shared" si="690"/>
        <v>-269</v>
      </c>
      <c r="AL548" s="117">
        <f t="shared" si="690"/>
        <v>-269</v>
      </c>
      <c r="AM548" s="117">
        <f aca="true" t="shared" si="691" ref="AK548:AT551">AM549</f>
        <v>0</v>
      </c>
      <c r="AN548" s="117">
        <f t="shared" si="691"/>
        <v>0</v>
      </c>
      <c r="AO548" s="117">
        <f t="shared" si="691"/>
        <v>0</v>
      </c>
      <c r="AP548" s="117">
        <f t="shared" si="691"/>
        <v>0</v>
      </c>
      <c r="AQ548" s="117">
        <f t="shared" si="691"/>
        <v>0</v>
      </c>
      <c r="AR548" s="117">
        <f t="shared" si="691"/>
        <v>0</v>
      </c>
      <c r="AS548" s="117">
        <f t="shared" si="691"/>
        <v>0</v>
      </c>
      <c r="AT548" s="117">
        <f t="shared" si="691"/>
        <v>0</v>
      </c>
      <c r="AU548" s="96"/>
      <c r="AV548" s="96"/>
      <c r="AW548" s="96"/>
      <c r="AX548" s="117">
        <f>AX549</f>
        <v>0</v>
      </c>
      <c r="AY548" s="117">
        <f>AY549</f>
        <v>0</v>
      </c>
      <c r="AZ548" s="97"/>
      <c r="BA548" s="97"/>
      <c r="BB548" s="117">
        <f>BB549</f>
        <v>0</v>
      </c>
      <c r="BC548" s="117">
        <f>BC549</f>
        <v>0</v>
      </c>
      <c r="BD548" s="114"/>
      <c r="BE548" s="115"/>
      <c r="BF548" s="125"/>
      <c r="BG548" s="125"/>
      <c r="BH548" s="114"/>
      <c r="BI548" s="115"/>
      <c r="BJ548" s="125"/>
      <c r="BK548" s="125"/>
      <c r="BL548" s="114"/>
      <c r="BM548" s="115"/>
      <c r="BN548" s="125"/>
      <c r="BO548" s="125"/>
      <c r="BP548" s="116"/>
      <c r="BQ548" s="116"/>
      <c r="BR548" s="116"/>
      <c r="BS548" s="116"/>
      <c r="BT548" s="116"/>
      <c r="BU548" s="116"/>
      <c r="BV548" s="116"/>
      <c r="BW548" s="116"/>
      <c r="BX548" s="116"/>
      <c r="BY548" s="116"/>
    </row>
    <row r="549" spans="1:77" ht="33" hidden="1">
      <c r="A549" s="129"/>
      <c r="B549" s="105" t="s">
        <v>79</v>
      </c>
      <c r="C549" s="106" t="s">
        <v>1</v>
      </c>
      <c r="D549" s="106" t="s">
        <v>30</v>
      </c>
      <c r="E549" s="111" t="s">
        <v>117</v>
      </c>
      <c r="F549" s="106"/>
      <c r="G549" s="167"/>
      <c r="H549" s="167"/>
      <c r="I549" s="167"/>
      <c r="J549" s="126"/>
      <c r="K549" s="167"/>
      <c r="L549" s="167"/>
      <c r="M549" s="167"/>
      <c r="N549" s="167"/>
      <c r="O549" s="109"/>
      <c r="P549" s="109"/>
      <c r="Q549" s="127"/>
      <c r="R549" s="127"/>
      <c r="S549" s="112">
        <f t="shared" si="690"/>
        <v>269</v>
      </c>
      <c r="T549" s="112">
        <f t="shared" si="690"/>
        <v>269</v>
      </c>
      <c r="U549" s="112">
        <f t="shared" si="690"/>
        <v>0</v>
      </c>
      <c r="V549" s="112">
        <f t="shared" si="690"/>
        <v>269</v>
      </c>
      <c r="W549" s="112">
        <f t="shared" si="690"/>
        <v>0</v>
      </c>
      <c r="X549" s="112">
        <f t="shared" si="690"/>
        <v>0</v>
      </c>
      <c r="Y549" s="112">
        <f t="shared" si="690"/>
        <v>269</v>
      </c>
      <c r="Z549" s="112">
        <f t="shared" si="690"/>
        <v>269</v>
      </c>
      <c r="AA549" s="112">
        <f t="shared" si="690"/>
        <v>0</v>
      </c>
      <c r="AB549" s="112">
        <f t="shared" si="690"/>
        <v>0</v>
      </c>
      <c r="AC549" s="112">
        <f t="shared" si="690"/>
        <v>269</v>
      </c>
      <c r="AD549" s="112">
        <f t="shared" si="690"/>
        <v>269</v>
      </c>
      <c r="AE549" s="112">
        <f t="shared" si="690"/>
        <v>0</v>
      </c>
      <c r="AF549" s="112"/>
      <c r="AG549" s="112">
        <f t="shared" si="690"/>
        <v>0</v>
      </c>
      <c r="AH549" s="112">
        <f t="shared" si="690"/>
        <v>269</v>
      </c>
      <c r="AI549" s="112"/>
      <c r="AJ549" s="112">
        <f t="shared" si="690"/>
        <v>269</v>
      </c>
      <c r="AK549" s="112">
        <f t="shared" si="691"/>
        <v>-269</v>
      </c>
      <c r="AL549" s="112">
        <f t="shared" si="691"/>
        <v>-269</v>
      </c>
      <c r="AM549" s="112">
        <f t="shared" si="691"/>
        <v>0</v>
      </c>
      <c r="AN549" s="112">
        <f t="shared" si="691"/>
        <v>0</v>
      </c>
      <c r="AO549" s="112">
        <f t="shared" si="691"/>
        <v>0</v>
      </c>
      <c r="AP549" s="112"/>
      <c r="AQ549" s="112"/>
      <c r="AR549" s="112"/>
      <c r="AS549" s="112"/>
      <c r="AT549" s="112"/>
      <c r="AU549" s="96"/>
      <c r="AV549" s="96"/>
      <c r="AW549" s="96"/>
      <c r="AX549" s="112"/>
      <c r="AY549" s="112"/>
      <c r="AZ549" s="97"/>
      <c r="BA549" s="97"/>
      <c r="BB549" s="112"/>
      <c r="BC549" s="112"/>
      <c r="BD549" s="114"/>
      <c r="BE549" s="115"/>
      <c r="BF549" s="125"/>
      <c r="BG549" s="125"/>
      <c r="BH549" s="114"/>
      <c r="BI549" s="115"/>
      <c r="BJ549" s="125"/>
      <c r="BK549" s="125"/>
      <c r="BL549" s="114"/>
      <c r="BM549" s="115"/>
      <c r="BN549" s="125"/>
      <c r="BO549" s="125"/>
      <c r="BP549" s="116"/>
      <c r="BQ549" s="116"/>
      <c r="BR549" s="116"/>
      <c r="BS549" s="116"/>
      <c r="BT549" s="116"/>
      <c r="BU549" s="116"/>
      <c r="BV549" s="116"/>
      <c r="BW549" s="116"/>
      <c r="BX549" s="116"/>
      <c r="BY549" s="116"/>
    </row>
    <row r="550" spans="1:77" ht="99" hidden="1">
      <c r="A550" s="129"/>
      <c r="B550" s="105" t="s">
        <v>275</v>
      </c>
      <c r="C550" s="106" t="s">
        <v>1</v>
      </c>
      <c r="D550" s="106" t="s">
        <v>30</v>
      </c>
      <c r="E550" s="111" t="s">
        <v>276</v>
      </c>
      <c r="F550" s="106"/>
      <c r="G550" s="167"/>
      <c r="H550" s="167"/>
      <c r="I550" s="167"/>
      <c r="J550" s="126"/>
      <c r="K550" s="167"/>
      <c r="L550" s="167"/>
      <c r="M550" s="167"/>
      <c r="N550" s="167"/>
      <c r="O550" s="109"/>
      <c r="P550" s="109"/>
      <c r="Q550" s="127"/>
      <c r="R550" s="127"/>
      <c r="S550" s="112">
        <f>S551</f>
        <v>269</v>
      </c>
      <c r="T550" s="112">
        <f aca="true" t="shared" si="692" ref="T550:AL551">T551</f>
        <v>269</v>
      </c>
      <c r="U550" s="112">
        <f t="shared" si="692"/>
        <v>0</v>
      </c>
      <c r="V550" s="112">
        <f t="shared" si="692"/>
        <v>269</v>
      </c>
      <c r="W550" s="112">
        <f t="shared" si="692"/>
        <v>0</v>
      </c>
      <c r="X550" s="112">
        <f t="shared" si="692"/>
        <v>0</v>
      </c>
      <c r="Y550" s="112">
        <f t="shared" si="692"/>
        <v>269</v>
      </c>
      <c r="Z550" s="112">
        <f t="shared" si="692"/>
        <v>269</v>
      </c>
      <c r="AA550" s="112">
        <f t="shared" si="692"/>
        <v>0</v>
      </c>
      <c r="AB550" s="112">
        <f t="shared" si="692"/>
        <v>0</v>
      </c>
      <c r="AC550" s="112">
        <f t="shared" si="692"/>
        <v>269</v>
      </c>
      <c r="AD550" s="112">
        <f t="shared" si="692"/>
        <v>269</v>
      </c>
      <c r="AE550" s="112">
        <f t="shared" si="692"/>
        <v>0</v>
      </c>
      <c r="AF550" s="112"/>
      <c r="AG550" s="112">
        <f t="shared" si="692"/>
        <v>0</v>
      </c>
      <c r="AH550" s="112">
        <f t="shared" si="692"/>
        <v>269</v>
      </c>
      <c r="AI550" s="112"/>
      <c r="AJ550" s="112">
        <f t="shared" si="692"/>
        <v>269</v>
      </c>
      <c r="AK550" s="112">
        <f t="shared" si="692"/>
        <v>-269</v>
      </c>
      <c r="AL550" s="112">
        <f t="shared" si="692"/>
        <v>-269</v>
      </c>
      <c r="AM550" s="112">
        <f t="shared" si="691"/>
        <v>0</v>
      </c>
      <c r="AN550" s="112">
        <f t="shared" si="691"/>
        <v>0</v>
      </c>
      <c r="AO550" s="112">
        <f t="shared" si="691"/>
        <v>0</v>
      </c>
      <c r="AP550" s="112"/>
      <c r="AQ550" s="112"/>
      <c r="AR550" s="112"/>
      <c r="AS550" s="112"/>
      <c r="AT550" s="112"/>
      <c r="AU550" s="96"/>
      <c r="AV550" s="96"/>
      <c r="AW550" s="96"/>
      <c r="AX550" s="112"/>
      <c r="AY550" s="112"/>
      <c r="AZ550" s="97"/>
      <c r="BA550" s="97"/>
      <c r="BB550" s="112"/>
      <c r="BC550" s="112"/>
      <c r="BD550" s="114"/>
      <c r="BE550" s="115"/>
      <c r="BF550" s="125"/>
      <c r="BG550" s="125"/>
      <c r="BH550" s="114"/>
      <c r="BI550" s="115"/>
      <c r="BJ550" s="125"/>
      <c r="BK550" s="125"/>
      <c r="BL550" s="114"/>
      <c r="BM550" s="115"/>
      <c r="BN550" s="125"/>
      <c r="BO550" s="125"/>
      <c r="BP550" s="116"/>
      <c r="BQ550" s="116"/>
      <c r="BR550" s="116"/>
      <c r="BS550" s="116"/>
      <c r="BT550" s="116"/>
      <c r="BU550" s="116"/>
      <c r="BV550" s="116"/>
      <c r="BW550" s="116"/>
      <c r="BX550" s="116"/>
      <c r="BY550" s="116"/>
    </row>
    <row r="551" spans="1:77" ht="66" hidden="1">
      <c r="A551" s="129"/>
      <c r="B551" s="141" t="s">
        <v>292</v>
      </c>
      <c r="C551" s="106" t="s">
        <v>1</v>
      </c>
      <c r="D551" s="106" t="s">
        <v>30</v>
      </c>
      <c r="E551" s="111" t="s">
        <v>277</v>
      </c>
      <c r="F551" s="106"/>
      <c r="G551" s="167"/>
      <c r="H551" s="167"/>
      <c r="I551" s="167"/>
      <c r="J551" s="126"/>
      <c r="K551" s="167"/>
      <c r="L551" s="167"/>
      <c r="M551" s="167"/>
      <c r="N551" s="167"/>
      <c r="O551" s="109"/>
      <c r="P551" s="109"/>
      <c r="Q551" s="127"/>
      <c r="R551" s="127"/>
      <c r="S551" s="112">
        <f>S552</f>
        <v>269</v>
      </c>
      <c r="T551" s="112">
        <f t="shared" si="692"/>
        <v>269</v>
      </c>
      <c r="U551" s="112">
        <f t="shared" si="692"/>
        <v>0</v>
      </c>
      <c r="V551" s="112">
        <f t="shared" si="692"/>
        <v>269</v>
      </c>
      <c r="W551" s="112">
        <f t="shared" si="692"/>
        <v>0</v>
      </c>
      <c r="X551" s="112">
        <f t="shared" si="692"/>
        <v>0</v>
      </c>
      <c r="Y551" s="112">
        <f t="shared" si="692"/>
        <v>269</v>
      </c>
      <c r="Z551" s="112">
        <f t="shared" si="692"/>
        <v>269</v>
      </c>
      <c r="AA551" s="112">
        <f t="shared" si="692"/>
        <v>0</v>
      </c>
      <c r="AB551" s="112">
        <f t="shared" si="692"/>
        <v>0</v>
      </c>
      <c r="AC551" s="112">
        <f t="shared" si="692"/>
        <v>269</v>
      </c>
      <c r="AD551" s="112">
        <f t="shared" si="692"/>
        <v>269</v>
      </c>
      <c r="AE551" s="112">
        <f t="shared" si="692"/>
        <v>0</v>
      </c>
      <c r="AF551" s="112"/>
      <c r="AG551" s="112">
        <f t="shared" si="692"/>
        <v>0</v>
      </c>
      <c r="AH551" s="112">
        <f t="shared" si="692"/>
        <v>269</v>
      </c>
      <c r="AI551" s="112"/>
      <c r="AJ551" s="112">
        <f t="shared" si="692"/>
        <v>269</v>
      </c>
      <c r="AK551" s="112">
        <f t="shared" si="691"/>
        <v>-269</v>
      </c>
      <c r="AL551" s="112">
        <f t="shared" si="691"/>
        <v>-269</v>
      </c>
      <c r="AM551" s="112">
        <f t="shared" si="691"/>
        <v>0</v>
      </c>
      <c r="AN551" s="112">
        <f t="shared" si="691"/>
        <v>0</v>
      </c>
      <c r="AO551" s="112">
        <f t="shared" si="691"/>
        <v>0</v>
      </c>
      <c r="AP551" s="112"/>
      <c r="AQ551" s="112"/>
      <c r="AR551" s="112"/>
      <c r="AS551" s="112"/>
      <c r="AT551" s="112"/>
      <c r="AU551" s="96"/>
      <c r="AV551" s="96"/>
      <c r="AW551" s="96"/>
      <c r="AX551" s="112"/>
      <c r="AY551" s="112"/>
      <c r="AZ551" s="97"/>
      <c r="BA551" s="97"/>
      <c r="BB551" s="112"/>
      <c r="BC551" s="112"/>
      <c r="BD551" s="114"/>
      <c r="BE551" s="115"/>
      <c r="BF551" s="125"/>
      <c r="BG551" s="125"/>
      <c r="BH551" s="114"/>
      <c r="BI551" s="115"/>
      <c r="BJ551" s="125"/>
      <c r="BK551" s="125"/>
      <c r="BL551" s="114"/>
      <c r="BM551" s="115"/>
      <c r="BN551" s="125"/>
      <c r="BO551" s="125"/>
      <c r="BP551" s="116"/>
      <c r="BQ551" s="116"/>
      <c r="BR551" s="116"/>
      <c r="BS551" s="116"/>
      <c r="BT551" s="116"/>
      <c r="BU551" s="116"/>
      <c r="BV551" s="116"/>
      <c r="BW551" s="116"/>
      <c r="BX551" s="116"/>
      <c r="BY551" s="116"/>
    </row>
    <row r="552" spans="1:77" ht="16.5" hidden="1">
      <c r="A552" s="129"/>
      <c r="B552" s="105" t="s">
        <v>185</v>
      </c>
      <c r="C552" s="106" t="s">
        <v>1</v>
      </c>
      <c r="D552" s="106" t="s">
        <v>30</v>
      </c>
      <c r="E552" s="111" t="s">
        <v>277</v>
      </c>
      <c r="F552" s="106" t="s">
        <v>76</v>
      </c>
      <c r="G552" s="167"/>
      <c r="H552" s="167"/>
      <c r="I552" s="167"/>
      <c r="J552" s="126"/>
      <c r="K552" s="167"/>
      <c r="L552" s="167"/>
      <c r="M552" s="167"/>
      <c r="N552" s="167"/>
      <c r="O552" s="109"/>
      <c r="P552" s="109"/>
      <c r="Q552" s="127"/>
      <c r="R552" s="127"/>
      <c r="S552" s="112">
        <f>T552-Q552</f>
        <v>269</v>
      </c>
      <c r="T552" s="112">
        <v>269</v>
      </c>
      <c r="U552" s="112"/>
      <c r="V552" s="112">
        <v>269</v>
      </c>
      <c r="W552" s="112"/>
      <c r="X552" s="112"/>
      <c r="Y552" s="112">
        <f>W552+T552</f>
        <v>269</v>
      </c>
      <c r="Z552" s="112">
        <f>X552+V552</f>
        <v>269</v>
      </c>
      <c r="AA552" s="112"/>
      <c r="AB552" s="112"/>
      <c r="AC552" s="112">
        <f>AA552+Y552</f>
        <v>269</v>
      </c>
      <c r="AD552" s="112">
        <f>AB552+Z552</f>
        <v>269</v>
      </c>
      <c r="AE552" s="112"/>
      <c r="AF552" s="112"/>
      <c r="AG552" s="112"/>
      <c r="AH552" s="112">
        <f>AE552+AC552</f>
        <v>269</v>
      </c>
      <c r="AI552" s="112"/>
      <c r="AJ552" s="112">
        <f>AG552+AD552</f>
        <v>269</v>
      </c>
      <c r="AK552" s="126">
        <v>-269</v>
      </c>
      <c r="AL552" s="126">
        <v>-269</v>
      </c>
      <c r="AM552" s="112">
        <f>AK552+AH552</f>
        <v>0</v>
      </c>
      <c r="AN552" s="112">
        <f>AI552</f>
        <v>0</v>
      </c>
      <c r="AO552" s="112">
        <f>AJ552+AL552</f>
        <v>0</v>
      </c>
      <c r="AP552" s="112"/>
      <c r="AQ552" s="112"/>
      <c r="AR552" s="112"/>
      <c r="AS552" s="112"/>
      <c r="AT552" s="112"/>
      <c r="AU552" s="96"/>
      <c r="AV552" s="96"/>
      <c r="AW552" s="96"/>
      <c r="AX552" s="112"/>
      <c r="AY552" s="112"/>
      <c r="AZ552" s="97"/>
      <c r="BA552" s="97"/>
      <c r="BB552" s="112"/>
      <c r="BC552" s="112"/>
      <c r="BD552" s="114"/>
      <c r="BE552" s="115"/>
      <c r="BF552" s="125"/>
      <c r="BG552" s="125"/>
      <c r="BH552" s="114"/>
      <c r="BI552" s="115"/>
      <c r="BJ552" s="125"/>
      <c r="BK552" s="125"/>
      <c r="BL552" s="114"/>
      <c r="BM552" s="115"/>
      <c r="BN552" s="125"/>
      <c r="BO552" s="125"/>
      <c r="BP552" s="116"/>
      <c r="BQ552" s="116"/>
      <c r="BR552" s="116"/>
      <c r="BS552" s="116"/>
      <c r="BT552" s="116"/>
      <c r="BU552" s="116"/>
      <c r="BV552" s="116"/>
      <c r="BW552" s="116"/>
      <c r="BX552" s="116"/>
      <c r="BY552" s="116"/>
    </row>
    <row r="553" spans="1:77" ht="18.75">
      <c r="A553" s="129"/>
      <c r="B553" s="99" t="s">
        <v>354</v>
      </c>
      <c r="C553" s="100" t="s">
        <v>352</v>
      </c>
      <c r="D553" s="100" t="s">
        <v>28</v>
      </c>
      <c r="E553" s="101"/>
      <c r="F553" s="100"/>
      <c r="G553" s="102"/>
      <c r="H553" s="102"/>
      <c r="I553" s="102"/>
      <c r="J553" s="172"/>
      <c r="K553" s="102"/>
      <c r="L553" s="102"/>
      <c r="M553" s="102"/>
      <c r="N553" s="102"/>
      <c r="O553" s="117"/>
      <c r="P553" s="117"/>
      <c r="Q553" s="172"/>
      <c r="R553" s="172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72"/>
      <c r="AL553" s="172"/>
      <c r="AM553" s="117"/>
      <c r="AN553" s="117"/>
      <c r="AO553" s="117">
        <f>AO554</f>
        <v>0</v>
      </c>
      <c r="AP553" s="117">
        <f aca="true" t="shared" si="693" ref="AP553:AT554">AP554</f>
        <v>30219</v>
      </c>
      <c r="AQ553" s="117">
        <f t="shared" si="693"/>
        <v>0</v>
      </c>
      <c r="AR553" s="117">
        <f t="shared" si="693"/>
        <v>30219</v>
      </c>
      <c r="AS553" s="117">
        <f t="shared" si="693"/>
        <v>0</v>
      </c>
      <c r="AT553" s="117">
        <f t="shared" si="693"/>
        <v>30219</v>
      </c>
      <c r="AU553" s="96"/>
      <c r="AV553" s="96"/>
      <c r="AW553" s="96"/>
      <c r="AX553" s="117">
        <f>AX554</f>
        <v>30219</v>
      </c>
      <c r="AY553" s="117">
        <f>AY554</f>
        <v>30219</v>
      </c>
      <c r="AZ553" s="97"/>
      <c r="BA553" s="97"/>
      <c r="BB553" s="117">
        <f>BB554</f>
        <v>30219</v>
      </c>
      <c r="BC553" s="117">
        <f>BC554</f>
        <v>30219</v>
      </c>
      <c r="BD553" s="117">
        <f aca="true" t="shared" si="694" ref="BD553:BW554">BD554</f>
        <v>0</v>
      </c>
      <c r="BE553" s="117">
        <f t="shared" si="694"/>
        <v>0</v>
      </c>
      <c r="BF553" s="117">
        <f t="shared" si="694"/>
        <v>30219</v>
      </c>
      <c r="BG553" s="117">
        <f t="shared" si="694"/>
        <v>30219</v>
      </c>
      <c r="BH553" s="117">
        <f t="shared" si="694"/>
        <v>0</v>
      </c>
      <c r="BI553" s="117">
        <f t="shared" si="694"/>
        <v>0</v>
      </c>
      <c r="BJ553" s="117">
        <f t="shared" si="694"/>
        <v>30219</v>
      </c>
      <c r="BK553" s="117">
        <f t="shared" si="694"/>
        <v>30219</v>
      </c>
      <c r="BL553" s="117">
        <f t="shared" si="694"/>
        <v>0</v>
      </c>
      <c r="BM553" s="117">
        <f t="shared" si="694"/>
        <v>0</v>
      </c>
      <c r="BN553" s="117">
        <f t="shared" si="694"/>
        <v>30219</v>
      </c>
      <c r="BO553" s="117">
        <f t="shared" si="694"/>
        <v>30219</v>
      </c>
      <c r="BP553" s="117">
        <f t="shared" si="694"/>
        <v>0</v>
      </c>
      <c r="BQ553" s="117">
        <f t="shared" si="694"/>
        <v>0</v>
      </c>
      <c r="BR553" s="117">
        <f t="shared" si="694"/>
        <v>30219</v>
      </c>
      <c r="BS553" s="117"/>
      <c r="BT553" s="117">
        <f t="shared" si="694"/>
        <v>30219</v>
      </c>
      <c r="BU553" s="117">
        <f t="shared" si="694"/>
        <v>0</v>
      </c>
      <c r="BV553" s="117">
        <f>BV554</f>
        <v>0</v>
      </c>
      <c r="BW553" s="117">
        <f t="shared" si="694"/>
        <v>30219</v>
      </c>
      <c r="BX553" s="117"/>
      <c r="BY553" s="117">
        <f aca="true" t="shared" si="695" ref="BW553:BY554">BY554</f>
        <v>30219</v>
      </c>
    </row>
    <row r="554" spans="1:77" ht="33">
      <c r="A554" s="129"/>
      <c r="B554" s="105" t="s">
        <v>63</v>
      </c>
      <c r="C554" s="106" t="s">
        <v>47</v>
      </c>
      <c r="D554" s="106" t="s">
        <v>28</v>
      </c>
      <c r="E554" s="111" t="s">
        <v>158</v>
      </c>
      <c r="F554" s="106"/>
      <c r="G554" s="167"/>
      <c r="H554" s="167"/>
      <c r="I554" s="167"/>
      <c r="J554" s="126"/>
      <c r="K554" s="167"/>
      <c r="L554" s="167"/>
      <c r="M554" s="167"/>
      <c r="N554" s="167"/>
      <c r="O554" s="109"/>
      <c r="P554" s="109"/>
      <c r="Q554" s="127"/>
      <c r="R554" s="127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26"/>
      <c r="AL554" s="126"/>
      <c r="AM554" s="112"/>
      <c r="AN554" s="112"/>
      <c r="AO554" s="112">
        <f>AO555</f>
        <v>0</v>
      </c>
      <c r="AP554" s="112">
        <f t="shared" si="693"/>
        <v>30219</v>
      </c>
      <c r="AQ554" s="112">
        <f t="shared" si="693"/>
        <v>0</v>
      </c>
      <c r="AR554" s="112">
        <f t="shared" si="693"/>
        <v>30219</v>
      </c>
      <c r="AS554" s="112">
        <f t="shared" si="693"/>
        <v>0</v>
      </c>
      <c r="AT554" s="112">
        <f t="shared" si="693"/>
        <v>30219</v>
      </c>
      <c r="AU554" s="96"/>
      <c r="AV554" s="96"/>
      <c r="AW554" s="96"/>
      <c r="AX554" s="112">
        <f>AX555</f>
        <v>30219</v>
      </c>
      <c r="AY554" s="112">
        <f>AY555</f>
        <v>30219</v>
      </c>
      <c r="AZ554" s="97"/>
      <c r="BA554" s="97"/>
      <c r="BB554" s="112">
        <f>BB555</f>
        <v>30219</v>
      </c>
      <c r="BC554" s="112">
        <f>BC555</f>
        <v>30219</v>
      </c>
      <c r="BD554" s="112">
        <f t="shared" si="694"/>
        <v>0</v>
      </c>
      <c r="BE554" s="112">
        <f t="shared" si="694"/>
        <v>0</v>
      </c>
      <c r="BF554" s="112">
        <f t="shared" si="694"/>
        <v>30219</v>
      </c>
      <c r="BG554" s="112">
        <f t="shared" si="694"/>
        <v>30219</v>
      </c>
      <c r="BH554" s="112">
        <f t="shared" si="694"/>
        <v>0</v>
      </c>
      <c r="BI554" s="112">
        <f t="shared" si="694"/>
        <v>0</v>
      </c>
      <c r="BJ554" s="112">
        <f t="shared" si="694"/>
        <v>30219</v>
      </c>
      <c r="BK554" s="112">
        <f t="shared" si="694"/>
        <v>30219</v>
      </c>
      <c r="BL554" s="112">
        <f t="shared" si="694"/>
        <v>0</v>
      </c>
      <c r="BM554" s="112">
        <f t="shared" si="694"/>
        <v>0</v>
      </c>
      <c r="BN554" s="112">
        <f t="shared" si="694"/>
        <v>30219</v>
      </c>
      <c r="BO554" s="112">
        <f t="shared" si="694"/>
        <v>30219</v>
      </c>
      <c r="BP554" s="112">
        <f t="shared" si="694"/>
        <v>0</v>
      </c>
      <c r="BQ554" s="112">
        <f t="shared" si="694"/>
        <v>0</v>
      </c>
      <c r="BR554" s="112">
        <f t="shared" si="694"/>
        <v>30219</v>
      </c>
      <c r="BS554" s="112"/>
      <c r="BT554" s="112">
        <f t="shared" si="694"/>
        <v>30219</v>
      </c>
      <c r="BU554" s="112">
        <f>BU555</f>
        <v>0</v>
      </c>
      <c r="BV554" s="112">
        <f>BV555</f>
        <v>0</v>
      </c>
      <c r="BW554" s="112">
        <f t="shared" si="695"/>
        <v>30219</v>
      </c>
      <c r="BX554" s="112"/>
      <c r="BY554" s="112">
        <f t="shared" si="695"/>
        <v>30219</v>
      </c>
    </row>
    <row r="555" spans="1:77" ht="33">
      <c r="A555" s="129"/>
      <c r="B555" s="105" t="s">
        <v>35</v>
      </c>
      <c r="C555" s="106" t="s">
        <v>47</v>
      </c>
      <c r="D555" s="106" t="s">
        <v>28</v>
      </c>
      <c r="E555" s="111" t="s">
        <v>158</v>
      </c>
      <c r="F555" s="106" t="s">
        <v>36</v>
      </c>
      <c r="G555" s="167"/>
      <c r="H555" s="167"/>
      <c r="I555" s="167"/>
      <c r="J555" s="126"/>
      <c r="K555" s="167"/>
      <c r="L555" s="167"/>
      <c r="M555" s="167"/>
      <c r="N555" s="167"/>
      <c r="O555" s="109"/>
      <c r="P555" s="109"/>
      <c r="Q555" s="127"/>
      <c r="R555" s="127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26"/>
      <c r="AL555" s="126"/>
      <c r="AM555" s="112"/>
      <c r="AN555" s="112"/>
      <c r="AO555" s="112"/>
      <c r="AP555" s="112">
        <f>AR555-AO555</f>
        <v>30219</v>
      </c>
      <c r="AQ555" s="112"/>
      <c r="AR555" s="112">
        <v>30219</v>
      </c>
      <c r="AS555" s="112"/>
      <c r="AT555" s="112">
        <v>30219</v>
      </c>
      <c r="AU555" s="96"/>
      <c r="AV555" s="96"/>
      <c r="AW555" s="96"/>
      <c r="AX555" s="112">
        <v>30219</v>
      </c>
      <c r="AY555" s="112">
        <v>30219</v>
      </c>
      <c r="AZ555" s="97"/>
      <c r="BA555" s="97"/>
      <c r="BB555" s="112">
        <v>30219</v>
      </c>
      <c r="BC555" s="112">
        <v>30219</v>
      </c>
      <c r="BD555" s="114"/>
      <c r="BE555" s="115"/>
      <c r="BF555" s="112">
        <f>BD555+BB555</f>
        <v>30219</v>
      </c>
      <c r="BG555" s="112">
        <f>BE555+BC555</f>
        <v>30219</v>
      </c>
      <c r="BH555" s="114"/>
      <c r="BI555" s="115"/>
      <c r="BJ555" s="112">
        <f>BH555+BF555</f>
        <v>30219</v>
      </c>
      <c r="BK555" s="112">
        <f>BI555+BG555</f>
        <v>30219</v>
      </c>
      <c r="BL555" s="114"/>
      <c r="BM555" s="115"/>
      <c r="BN555" s="112">
        <f>BL555+BJ555</f>
        <v>30219</v>
      </c>
      <c r="BO555" s="112">
        <f>BM555+BK555</f>
        <v>30219</v>
      </c>
      <c r="BP555" s="116"/>
      <c r="BQ555" s="116"/>
      <c r="BR555" s="108">
        <f>BN555+BP555</f>
        <v>30219</v>
      </c>
      <c r="BS555" s="108"/>
      <c r="BT555" s="108">
        <f>BO555+BQ555</f>
        <v>30219</v>
      </c>
      <c r="BU555" s="116"/>
      <c r="BV555" s="116"/>
      <c r="BW555" s="108">
        <f>BR555+BU555</f>
        <v>30219</v>
      </c>
      <c r="BX555" s="108"/>
      <c r="BY555" s="108">
        <f>BT555+BV555</f>
        <v>30219</v>
      </c>
    </row>
    <row r="556" spans="1:77" ht="18.75">
      <c r="A556" s="129"/>
      <c r="B556" s="99" t="s">
        <v>353</v>
      </c>
      <c r="C556" s="100" t="s">
        <v>47</v>
      </c>
      <c r="D556" s="100" t="s">
        <v>29</v>
      </c>
      <c r="E556" s="101"/>
      <c r="F556" s="100"/>
      <c r="G556" s="167"/>
      <c r="H556" s="167"/>
      <c r="I556" s="167"/>
      <c r="J556" s="126"/>
      <c r="K556" s="167"/>
      <c r="L556" s="167"/>
      <c r="M556" s="167"/>
      <c r="N556" s="167"/>
      <c r="O556" s="109"/>
      <c r="P556" s="109"/>
      <c r="Q556" s="127"/>
      <c r="R556" s="127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26"/>
      <c r="AL556" s="126"/>
      <c r="AM556" s="112"/>
      <c r="AN556" s="112"/>
      <c r="AO556" s="117">
        <f aca="true" t="shared" si="696" ref="AO556:AT557">AO557</f>
        <v>0</v>
      </c>
      <c r="AP556" s="117">
        <f t="shared" si="696"/>
        <v>4152</v>
      </c>
      <c r="AQ556" s="117">
        <f t="shared" si="696"/>
        <v>0</v>
      </c>
      <c r="AR556" s="117">
        <f t="shared" si="696"/>
        <v>4152</v>
      </c>
      <c r="AS556" s="117">
        <f t="shared" si="696"/>
        <v>0</v>
      </c>
      <c r="AT556" s="117">
        <f t="shared" si="696"/>
        <v>4152</v>
      </c>
      <c r="AU556" s="96"/>
      <c r="AV556" s="96"/>
      <c r="AW556" s="96"/>
      <c r="AX556" s="117">
        <f>AX557</f>
        <v>4152</v>
      </c>
      <c r="AY556" s="117">
        <f>AY557</f>
        <v>4152</v>
      </c>
      <c r="AZ556" s="97"/>
      <c r="BA556" s="97"/>
      <c r="BB556" s="117">
        <f>BB557</f>
        <v>4152</v>
      </c>
      <c r="BC556" s="117">
        <f>BC557</f>
        <v>4152</v>
      </c>
      <c r="BD556" s="117">
        <f aca="true" t="shared" si="697" ref="BD556:BW557">BD557</f>
        <v>0</v>
      </c>
      <c r="BE556" s="117">
        <f t="shared" si="697"/>
        <v>0</v>
      </c>
      <c r="BF556" s="117">
        <f t="shared" si="697"/>
        <v>4152</v>
      </c>
      <c r="BG556" s="117">
        <f t="shared" si="697"/>
        <v>4152</v>
      </c>
      <c r="BH556" s="117">
        <f t="shared" si="697"/>
        <v>0</v>
      </c>
      <c r="BI556" s="117">
        <f t="shared" si="697"/>
        <v>0</v>
      </c>
      <c r="BJ556" s="117">
        <f t="shared" si="697"/>
        <v>4152</v>
      </c>
      <c r="BK556" s="117">
        <f t="shared" si="697"/>
        <v>4152</v>
      </c>
      <c r="BL556" s="117">
        <f t="shared" si="697"/>
        <v>0</v>
      </c>
      <c r="BM556" s="117">
        <f t="shared" si="697"/>
        <v>0</v>
      </c>
      <c r="BN556" s="117">
        <f t="shared" si="697"/>
        <v>4152</v>
      </c>
      <c r="BO556" s="117">
        <f t="shared" si="697"/>
        <v>4152</v>
      </c>
      <c r="BP556" s="117">
        <f t="shared" si="697"/>
        <v>0</v>
      </c>
      <c r="BQ556" s="117">
        <f t="shared" si="697"/>
        <v>0</v>
      </c>
      <c r="BR556" s="117">
        <f t="shared" si="697"/>
        <v>4152</v>
      </c>
      <c r="BS556" s="117"/>
      <c r="BT556" s="117">
        <f t="shared" si="697"/>
        <v>4152</v>
      </c>
      <c r="BU556" s="117">
        <f t="shared" si="697"/>
        <v>0</v>
      </c>
      <c r="BV556" s="117">
        <f>BV557</f>
        <v>0</v>
      </c>
      <c r="BW556" s="117">
        <f t="shared" si="697"/>
        <v>4152</v>
      </c>
      <c r="BX556" s="117"/>
      <c r="BY556" s="117">
        <f aca="true" t="shared" si="698" ref="BW556:BY557">BY557</f>
        <v>4152</v>
      </c>
    </row>
    <row r="557" spans="1:77" ht="33">
      <c r="A557" s="129"/>
      <c r="B557" s="105" t="s">
        <v>64</v>
      </c>
      <c r="C557" s="106" t="s">
        <v>47</v>
      </c>
      <c r="D557" s="106" t="s">
        <v>29</v>
      </c>
      <c r="E557" s="111" t="s">
        <v>159</v>
      </c>
      <c r="F557" s="106"/>
      <c r="G557" s="167"/>
      <c r="H557" s="167"/>
      <c r="I557" s="167"/>
      <c r="J557" s="126"/>
      <c r="K557" s="167"/>
      <c r="L557" s="167"/>
      <c r="M557" s="167"/>
      <c r="N557" s="167"/>
      <c r="O557" s="109"/>
      <c r="P557" s="109"/>
      <c r="Q557" s="127"/>
      <c r="R557" s="127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26"/>
      <c r="AL557" s="126"/>
      <c r="AM557" s="112"/>
      <c r="AN557" s="112"/>
      <c r="AO557" s="112">
        <f t="shared" si="696"/>
        <v>0</v>
      </c>
      <c r="AP557" s="112">
        <f t="shared" si="696"/>
        <v>4152</v>
      </c>
      <c r="AQ557" s="112">
        <f t="shared" si="696"/>
        <v>0</v>
      </c>
      <c r="AR557" s="112">
        <f t="shared" si="696"/>
        <v>4152</v>
      </c>
      <c r="AS557" s="112">
        <f t="shared" si="696"/>
        <v>0</v>
      </c>
      <c r="AT557" s="112">
        <f t="shared" si="696"/>
        <v>4152</v>
      </c>
      <c r="AU557" s="96"/>
      <c r="AV557" s="96"/>
      <c r="AW557" s="96"/>
      <c r="AX557" s="112">
        <f>AX558</f>
        <v>4152</v>
      </c>
      <c r="AY557" s="112">
        <f>AY558</f>
        <v>4152</v>
      </c>
      <c r="AZ557" s="97"/>
      <c r="BA557" s="97"/>
      <c r="BB557" s="112">
        <f>BB558</f>
        <v>4152</v>
      </c>
      <c r="BC557" s="112">
        <f>BC558</f>
        <v>4152</v>
      </c>
      <c r="BD557" s="112">
        <f t="shared" si="697"/>
        <v>0</v>
      </c>
      <c r="BE557" s="112">
        <f t="shared" si="697"/>
        <v>0</v>
      </c>
      <c r="BF557" s="112">
        <f t="shared" si="697"/>
        <v>4152</v>
      </c>
      <c r="BG557" s="112">
        <f t="shared" si="697"/>
        <v>4152</v>
      </c>
      <c r="BH557" s="112">
        <f t="shared" si="697"/>
        <v>0</v>
      </c>
      <c r="BI557" s="112">
        <f t="shared" si="697"/>
        <v>0</v>
      </c>
      <c r="BJ557" s="112">
        <f t="shared" si="697"/>
        <v>4152</v>
      </c>
      <c r="BK557" s="112">
        <f t="shared" si="697"/>
        <v>4152</v>
      </c>
      <c r="BL557" s="112">
        <f t="shared" si="697"/>
        <v>0</v>
      </c>
      <c r="BM557" s="112">
        <f t="shared" si="697"/>
        <v>0</v>
      </c>
      <c r="BN557" s="112">
        <f t="shared" si="697"/>
        <v>4152</v>
      </c>
      <c r="BO557" s="112">
        <f t="shared" si="697"/>
        <v>4152</v>
      </c>
      <c r="BP557" s="112">
        <f t="shared" si="697"/>
        <v>0</v>
      </c>
      <c r="BQ557" s="112">
        <f t="shared" si="697"/>
        <v>0</v>
      </c>
      <c r="BR557" s="112">
        <f t="shared" si="697"/>
        <v>4152</v>
      </c>
      <c r="BS557" s="112"/>
      <c r="BT557" s="112">
        <f t="shared" si="697"/>
        <v>4152</v>
      </c>
      <c r="BU557" s="112">
        <f>BU558</f>
        <v>0</v>
      </c>
      <c r="BV557" s="112">
        <f>BV558</f>
        <v>0</v>
      </c>
      <c r="BW557" s="112">
        <f t="shared" si="698"/>
        <v>4152</v>
      </c>
      <c r="BX557" s="112"/>
      <c r="BY557" s="112">
        <f t="shared" si="698"/>
        <v>4152</v>
      </c>
    </row>
    <row r="558" spans="1:77" ht="66">
      <c r="A558" s="129"/>
      <c r="B558" s="105" t="s">
        <v>38</v>
      </c>
      <c r="C558" s="106" t="s">
        <v>47</v>
      </c>
      <c r="D558" s="106" t="s">
        <v>29</v>
      </c>
      <c r="E558" s="111" t="s">
        <v>159</v>
      </c>
      <c r="F558" s="106" t="s">
        <v>39</v>
      </c>
      <c r="G558" s="167"/>
      <c r="H558" s="167"/>
      <c r="I558" s="167"/>
      <c r="J558" s="126"/>
      <c r="K558" s="167"/>
      <c r="L558" s="167"/>
      <c r="M558" s="167"/>
      <c r="N558" s="167"/>
      <c r="O558" s="109"/>
      <c r="P558" s="109"/>
      <c r="Q558" s="127"/>
      <c r="R558" s="127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26"/>
      <c r="AL558" s="126"/>
      <c r="AM558" s="112"/>
      <c r="AN558" s="112"/>
      <c r="AO558" s="112"/>
      <c r="AP558" s="112">
        <f>AR558-AO558</f>
        <v>4152</v>
      </c>
      <c r="AQ558" s="112"/>
      <c r="AR558" s="112">
        <v>4152</v>
      </c>
      <c r="AS558" s="112"/>
      <c r="AT558" s="112">
        <v>4152</v>
      </c>
      <c r="AU558" s="96"/>
      <c r="AV558" s="96"/>
      <c r="AW558" s="96"/>
      <c r="AX558" s="112">
        <v>4152</v>
      </c>
      <c r="AY558" s="112">
        <v>4152</v>
      </c>
      <c r="AZ558" s="97"/>
      <c r="BA558" s="97"/>
      <c r="BB558" s="112">
        <v>4152</v>
      </c>
      <c r="BC558" s="112">
        <v>4152</v>
      </c>
      <c r="BD558" s="114"/>
      <c r="BE558" s="115"/>
      <c r="BF558" s="112">
        <f>BD558+BB558</f>
        <v>4152</v>
      </c>
      <c r="BG558" s="112">
        <f>BE558+BC558</f>
        <v>4152</v>
      </c>
      <c r="BH558" s="114"/>
      <c r="BI558" s="115"/>
      <c r="BJ558" s="112">
        <f>BH558+BF558</f>
        <v>4152</v>
      </c>
      <c r="BK558" s="112">
        <f>BI558+BG558</f>
        <v>4152</v>
      </c>
      <c r="BL558" s="114"/>
      <c r="BM558" s="115"/>
      <c r="BN558" s="112">
        <f>BL558+BJ558</f>
        <v>4152</v>
      </c>
      <c r="BO558" s="112">
        <f>BM558+BK558</f>
        <v>4152</v>
      </c>
      <c r="BP558" s="116"/>
      <c r="BQ558" s="116"/>
      <c r="BR558" s="108">
        <f>BN558+BP558</f>
        <v>4152</v>
      </c>
      <c r="BS558" s="108"/>
      <c r="BT558" s="108">
        <f>BO558+BQ558</f>
        <v>4152</v>
      </c>
      <c r="BU558" s="116"/>
      <c r="BV558" s="116"/>
      <c r="BW558" s="108">
        <f>BR558+BU558</f>
        <v>4152</v>
      </c>
      <c r="BX558" s="108"/>
      <c r="BY558" s="108">
        <f>BT558+BV558</f>
        <v>4152</v>
      </c>
    </row>
    <row r="559" spans="1:77" ht="16.5">
      <c r="A559" s="129"/>
      <c r="B559" s="105"/>
      <c r="C559" s="106"/>
      <c r="D559" s="106"/>
      <c r="E559" s="111"/>
      <c r="F559" s="106"/>
      <c r="G559" s="167"/>
      <c r="H559" s="167"/>
      <c r="I559" s="167"/>
      <c r="J559" s="126"/>
      <c r="K559" s="167"/>
      <c r="L559" s="167"/>
      <c r="M559" s="167"/>
      <c r="N559" s="167"/>
      <c r="O559" s="109"/>
      <c r="P559" s="109"/>
      <c r="Q559" s="127"/>
      <c r="R559" s="127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3"/>
      <c r="AL559" s="113"/>
      <c r="AM559" s="113"/>
      <c r="AN559" s="113"/>
      <c r="AO559" s="113"/>
      <c r="AP559" s="128"/>
      <c r="AQ559" s="128"/>
      <c r="AR559" s="128"/>
      <c r="AS559" s="128"/>
      <c r="AT559" s="128"/>
      <c r="AU559" s="96"/>
      <c r="AV559" s="96"/>
      <c r="AW559" s="96"/>
      <c r="AX559" s="128"/>
      <c r="AY559" s="128"/>
      <c r="AZ559" s="97"/>
      <c r="BA559" s="97"/>
      <c r="BB559" s="128"/>
      <c r="BC559" s="128"/>
      <c r="BD559" s="114"/>
      <c r="BE559" s="115"/>
      <c r="BF559" s="125"/>
      <c r="BG559" s="125"/>
      <c r="BH559" s="114"/>
      <c r="BI559" s="115"/>
      <c r="BJ559" s="125"/>
      <c r="BK559" s="125"/>
      <c r="BL559" s="114"/>
      <c r="BM559" s="115"/>
      <c r="BN559" s="125"/>
      <c r="BO559" s="125"/>
      <c r="BP559" s="116"/>
      <c r="BQ559" s="116"/>
      <c r="BR559" s="116"/>
      <c r="BS559" s="116"/>
      <c r="BT559" s="116"/>
      <c r="BU559" s="116"/>
      <c r="BV559" s="116"/>
      <c r="BW559" s="116"/>
      <c r="BX559" s="116"/>
      <c r="BY559" s="116"/>
    </row>
    <row r="560" spans="1:77" s="4" customFormat="1" ht="60.75">
      <c r="A560" s="89">
        <v>918</v>
      </c>
      <c r="B560" s="90" t="s">
        <v>333</v>
      </c>
      <c r="C560" s="93"/>
      <c r="D560" s="93"/>
      <c r="E560" s="92"/>
      <c r="F560" s="93"/>
      <c r="G560" s="150"/>
      <c r="H560" s="150"/>
      <c r="I560" s="150"/>
      <c r="J560" s="170"/>
      <c r="K560" s="150"/>
      <c r="L560" s="150"/>
      <c r="M560" s="150"/>
      <c r="N560" s="150"/>
      <c r="O560" s="94"/>
      <c r="P560" s="94"/>
      <c r="Q560" s="170"/>
      <c r="R560" s="170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206"/>
      <c r="AL560" s="206"/>
      <c r="AM560" s="206"/>
      <c r="AN560" s="206"/>
      <c r="AO560" s="206"/>
      <c r="AP560" s="94">
        <f>AP561</f>
        <v>500</v>
      </c>
      <c r="AQ560" s="94">
        <f>AQ561</f>
        <v>0</v>
      </c>
      <c r="AR560" s="94">
        <f>AR561</f>
        <v>500</v>
      </c>
      <c r="AS560" s="94">
        <f>AS561</f>
        <v>0</v>
      </c>
      <c r="AT560" s="94">
        <f>AT561</f>
        <v>500</v>
      </c>
      <c r="AU560" s="119"/>
      <c r="AV560" s="119"/>
      <c r="AW560" s="119"/>
      <c r="AX560" s="94">
        <f aca="true" t="shared" si="699" ref="AX560:BN562">AX561</f>
        <v>500</v>
      </c>
      <c r="AY560" s="94">
        <f t="shared" si="699"/>
        <v>500</v>
      </c>
      <c r="AZ560" s="120"/>
      <c r="BA560" s="120"/>
      <c r="BB560" s="94">
        <f t="shared" si="699"/>
        <v>500</v>
      </c>
      <c r="BC560" s="94">
        <f t="shared" si="699"/>
        <v>500</v>
      </c>
      <c r="BD560" s="94">
        <f t="shared" si="699"/>
        <v>0</v>
      </c>
      <c r="BE560" s="94">
        <f t="shared" si="699"/>
        <v>0</v>
      </c>
      <c r="BF560" s="94">
        <f t="shared" si="699"/>
        <v>500</v>
      </c>
      <c r="BG560" s="94">
        <f t="shared" si="699"/>
        <v>500</v>
      </c>
      <c r="BH560" s="94">
        <f t="shared" si="699"/>
        <v>0</v>
      </c>
      <c r="BI560" s="94">
        <f t="shared" si="699"/>
        <v>0</v>
      </c>
      <c r="BJ560" s="94">
        <f t="shared" si="699"/>
        <v>500</v>
      </c>
      <c r="BK560" s="94">
        <f t="shared" si="699"/>
        <v>500</v>
      </c>
      <c r="BL560" s="94">
        <f t="shared" si="699"/>
        <v>0</v>
      </c>
      <c r="BM560" s="94">
        <f t="shared" si="699"/>
        <v>0</v>
      </c>
      <c r="BN560" s="94">
        <f t="shared" si="699"/>
        <v>500</v>
      </c>
      <c r="BO560" s="94">
        <f aca="true" t="shared" si="700" ref="BN560:BY562">BO561</f>
        <v>500</v>
      </c>
      <c r="BP560" s="94">
        <f t="shared" si="700"/>
        <v>0</v>
      </c>
      <c r="BQ560" s="94">
        <f t="shared" si="700"/>
        <v>0</v>
      </c>
      <c r="BR560" s="94">
        <f t="shared" si="700"/>
        <v>500</v>
      </c>
      <c r="BS560" s="94"/>
      <c r="BT560" s="94">
        <f t="shared" si="700"/>
        <v>500</v>
      </c>
      <c r="BU560" s="94">
        <f t="shared" si="700"/>
        <v>0</v>
      </c>
      <c r="BV560" s="94">
        <f t="shared" si="700"/>
        <v>0</v>
      </c>
      <c r="BW560" s="94">
        <f t="shared" si="700"/>
        <v>500</v>
      </c>
      <c r="BX560" s="94"/>
      <c r="BY560" s="94">
        <f t="shared" si="700"/>
        <v>500</v>
      </c>
    </row>
    <row r="561" spans="1:77" s="6" customFormat="1" ht="37.5">
      <c r="A561" s="118"/>
      <c r="B561" s="99" t="s">
        <v>12</v>
      </c>
      <c r="C561" s="100" t="s">
        <v>28</v>
      </c>
      <c r="D561" s="100" t="s">
        <v>348</v>
      </c>
      <c r="E561" s="101"/>
      <c r="F561" s="100"/>
      <c r="G561" s="102"/>
      <c r="H561" s="102"/>
      <c r="I561" s="102"/>
      <c r="J561" s="172"/>
      <c r="K561" s="102"/>
      <c r="L561" s="102"/>
      <c r="M561" s="102"/>
      <c r="N561" s="102"/>
      <c r="O561" s="117"/>
      <c r="P561" s="117"/>
      <c r="Q561" s="172"/>
      <c r="R561" s="172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23"/>
      <c r="AL561" s="123"/>
      <c r="AM561" s="123"/>
      <c r="AN561" s="123"/>
      <c r="AO561" s="123"/>
      <c r="AP561" s="117">
        <f>AP562</f>
        <v>500</v>
      </c>
      <c r="AQ561" s="117">
        <f aca="true" t="shared" si="701" ref="AQ561:AT562">AQ562</f>
        <v>0</v>
      </c>
      <c r="AR561" s="117">
        <f t="shared" si="701"/>
        <v>500</v>
      </c>
      <c r="AS561" s="117">
        <f t="shared" si="701"/>
        <v>0</v>
      </c>
      <c r="AT561" s="117">
        <f t="shared" si="701"/>
        <v>500</v>
      </c>
      <c r="AU561" s="119"/>
      <c r="AV561" s="119"/>
      <c r="AW561" s="119"/>
      <c r="AX561" s="117">
        <f t="shared" si="699"/>
        <v>500</v>
      </c>
      <c r="AY561" s="117">
        <f t="shared" si="699"/>
        <v>500</v>
      </c>
      <c r="AZ561" s="120"/>
      <c r="BA561" s="120"/>
      <c r="BB561" s="117">
        <f t="shared" si="699"/>
        <v>500</v>
      </c>
      <c r="BC561" s="117">
        <f t="shared" si="699"/>
        <v>500</v>
      </c>
      <c r="BD561" s="117">
        <f t="shared" si="699"/>
        <v>0</v>
      </c>
      <c r="BE561" s="117">
        <f t="shared" si="699"/>
        <v>0</v>
      </c>
      <c r="BF561" s="117">
        <f t="shared" si="699"/>
        <v>500</v>
      </c>
      <c r="BG561" s="117">
        <f t="shared" si="699"/>
        <v>500</v>
      </c>
      <c r="BH561" s="117">
        <f t="shared" si="699"/>
        <v>0</v>
      </c>
      <c r="BI561" s="117">
        <f t="shared" si="699"/>
        <v>0</v>
      </c>
      <c r="BJ561" s="117">
        <f t="shared" si="699"/>
        <v>500</v>
      </c>
      <c r="BK561" s="117">
        <f t="shared" si="699"/>
        <v>500</v>
      </c>
      <c r="BL561" s="117">
        <f t="shared" si="699"/>
        <v>0</v>
      </c>
      <c r="BM561" s="117">
        <f t="shared" si="699"/>
        <v>0</v>
      </c>
      <c r="BN561" s="117">
        <f t="shared" si="700"/>
        <v>500</v>
      </c>
      <c r="BO561" s="117">
        <f t="shared" si="700"/>
        <v>500</v>
      </c>
      <c r="BP561" s="117">
        <f t="shared" si="700"/>
        <v>0</v>
      </c>
      <c r="BQ561" s="117">
        <f t="shared" si="700"/>
        <v>0</v>
      </c>
      <c r="BR561" s="117">
        <f t="shared" si="700"/>
        <v>500</v>
      </c>
      <c r="BS561" s="117"/>
      <c r="BT561" s="117">
        <f t="shared" si="700"/>
        <v>500</v>
      </c>
      <c r="BU561" s="117">
        <f t="shared" si="700"/>
        <v>0</v>
      </c>
      <c r="BV561" s="117">
        <f t="shared" si="700"/>
        <v>0</v>
      </c>
      <c r="BW561" s="117">
        <f t="shared" si="700"/>
        <v>500</v>
      </c>
      <c r="BX561" s="117"/>
      <c r="BY561" s="117">
        <f t="shared" si="700"/>
        <v>500</v>
      </c>
    </row>
    <row r="562" spans="1:77" s="4" customFormat="1" ht="50.25">
      <c r="A562" s="89"/>
      <c r="B562" s="105" t="s">
        <v>13</v>
      </c>
      <c r="C562" s="106" t="s">
        <v>28</v>
      </c>
      <c r="D562" s="106" t="s">
        <v>348</v>
      </c>
      <c r="E562" s="111" t="s">
        <v>127</v>
      </c>
      <c r="F562" s="106"/>
      <c r="G562" s="150"/>
      <c r="H562" s="150"/>
      <c r="I562" s="150"/>
      <c r="J562" s="170"/>
      <c r="K562" s="150"/>
      <c r="L562" s="150"/>
      <c r="M562" s="150"/>
      <c r="N562" s="150"/>
      <c r="O562" s="94"/>
      <c r="P562" s="94"/>
      <c r="Q562" s="170"/>
      <c r="R562" s="170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206"/>
      <c r="AL562" s="206"/>
      <c r="AM562" s="206"/>
      <c r="AN562" s="206"/>
      <c r="AO562" s="206"/>
      <c r="AP562" s="112">
        <f>AP563</f>
        <v>500</v>
      </c>
      <c r="AQ562" s="112">
        <f t="shared" si="701"/>
        <v>0</v>
      </c>
      <c r="AR562" s="112">
        <f t="shared" si="701"/>
        <v>500</v>
      </c>
      <c r="AS562" s="112">
        <f t="shared" si="701"/>
        <v>0</v>
      </c>
      <c r="AT562" s="112">
        <f t="shared" si="701"/>
        <v>500</v>
      </c>
      <c r="AU562" s="119"/>
      <c r="AV562" s="119"/>
      <c r="AW562" s="119"/>
      <c r="AX562" s="112">
        <f t="shared" si="699"/>
        <v>500</v>
      </c>
      <c r="AY562" s="112">
        <f t="shared" si="699"/>
        <v>500</v>
      </c>
      <c r="AZ562" s="120"/>
      <c r="BA562" s="120"/>
      <c r="BB562" s="112">
        <f t="shared" si="699"/>
        <v>500</v>
      </c>
      <c r="BC562" s="112">
        <f t="shared" si="699"/>
        <v>500</v>
      </c>
      <c r="BD562" s="112">
        <f t="shared" si="699"/>
        <v>0</v>
      </c>
      <c r="BE562" s="112">
        <f t="shared" si="699"/>
        <v>0</v>
      </c>
      <c r="BF562" s="112">
        <f t="shared" si="699"/>
        <v>500</v>
      </c>
      <c r="BG562" s="112">
        <f t="shared" si="699"/>
        <v>500</v>
      </c>
      <c r="BH562" s="112">
        <f t="shared" si="699"/>
        <v>0</v>
      </c>
      <c r="BI562" s="112">
        <f t="shared" si="699"/>
        <v>0</v>
      </c>
      <c r="BJ562" s="112">
        <f t="shared" si="699"/>
        <v>500</v>
      </c>
      <c r="BK562" s="112">
        <f t="shared" si="699"/>
        <v>500</v>
      </c>
      <c r="BL562" s="112">
        <f t="shared" si="699"/>
        <v>0</v>
      </c>
      <c r="BM562" s="112">
        <f t="shared" si="699"/>
        <v>0</v>
      </c>
      <c r="BN562" s="112">
        <f t="shared" si="700"/>
        <v>500</v>
      </c>
      <c r="BO562" s="112">
        <f t="shared" si="700"/>
        <v>500</v>
      </c>
      <c r="BP562" s="112">
        <f t="shared" si="700"/>
        <v>0</v>
      </c>
      <c r="BQ562" s="112">
        <f t="shared" si="700"/>
        <v>0</v>
      </c>
      <c r="BR562" s="112">
        <f t="shared" si="700"/>
        <v>500</v>
      </c>
      <c r="BS562" s="112"/>
      <c r="BT562" s="112">
        <f t="shared" si="700"/>
        <v>500</v>
      </c>
      <c r="BU562" s="112">
        <f t="shared" si="700"/>
        <v>0</v>
      </c>
      <c r="BV562" s="112">
        <f t="shared" si="700"/>
        <v>0</v>
      </c>
      <c r="BW562" s="112">
        <f t="shared" si="700"/>
        <v>500</v>
      </c>
      <c r="BX562" s="112"/>
      <c r="BY562" s="112">
        <f t="shared" si="700"/>
        <v>500</v>
      </c>
    </row>
    <row r="563" spans="1:77" s="4" customFormat="1" ht="66.75">
      <c r="A563" s="89"/>
      <c r="B563" s="105" t="s">
        <v>38</v>
      </c>
      <c r="C563" s="106" t="s">
        <v>28</v>
      </c>
      <c r="D563" s="106" t="s">
        <v>348</v>
      </c>
      <c r="E563" s="111" t="s">
        <v>127</v>
      </c>
      <c r="F563" s="106" t="s">
        <v>39</v>
      </c>
      <c r="G563" s="150"/>
      <c r="H563" s="150"/>
      <c r="I563" s="150"/>
      <c r="J563" s="170"/>
      <c r="K563" s="150"/>
      <c r="L563" s="150"/>
      <c r="M563" s="150"/>
      <c r="N563" s="150"/>
      <c r="O563" s="94"/>
      <c r="P563" s="94"/>
      <c r="Q563" s="170"/>
      <c r="R563" s="170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206"/>
      <c r="AL563" s="206"/>
      <c r="AM563" s="206"/>
      <c r="AN563" s="206"/>
      <c r="AO563" s="206"/>
      <c r="AP563" s="112">
        <f>AR563-AO563</f>
        <v>500</v>
      </c>
      <c r="AQ563" s="112"/>
      <c r="AR563" s="112">
        <v>500</v>
      </c>
      <c r="AS563" s="112"/>
      <c r="AT563" s="112">
        <v>500</v>
      </c>
      <c r="AU563" s="119"/>
      <c r="AV563" s="119"/>
      <c r="AW563" s="119"/>
      <c r="AX563" s="112">
        <v>500</v>
      </c>
      <c r="AY563" s="112">
        <v>500</v>
      </c>
      <c r="AZ563" s="120"/>
      <c r="BA563" s="120"/>
      <c r="BB563" s="112">
        <v>500</v>
      </c>
      <c r="BC563" s="112">
        <v>500</v>
      </c>
      <c r="BD563" s="207"/>
      <c r="BE563" s="208"/>
      <c r="BF563" s="112">
        <f>BD563+BB563</f>
        <v>500</v>
      </c>
      <c r="BG563" s="112">
        <f>BE563+BC563</f>
        <v>500</v>
      </c>
      <c r="BH563" s="207"/>
      <c r="BI563" s="208"/>
      <c r="BJ563" s="112">
        <f>BH563+BF563</f>
        <v>500</v>
      </c>
      <c r="BK563" s="112">
        <f>BI563+BG563</f>
        <v>500</v>
      </c>
      <c r="BL563" s="207"/>
      <c r="BM563" s="208"/>
      <c r="BN563" s="112">
        <f>BL563+BJ563</f>
        <v>500</v>
      </c>
      <c r="BO563" s="112">
        <f>BM563+BK563</f>
        <v>500</v>
      </c>
      <c r="BP563" s="209"/>
      <c r="BQ563" s="209"/>
      <c r="BR563" s="108">
        <f>BN563+BP563</f>
        <v>500</v>
      </c>
      <c r="BS563" s="108"/>
      <c r="BT563" s="108">
        <f>BO563+BQ563</f>
        <v>500</v>
      </c>
      <c r="BU563" s="209"/>
      <c r="BV563" s="209"/>
      <c r="BW563" s="108">
        <f>BR563+BU563</f>
        <v>500</v>
      </c>
      <c r="BX563" s="108"/>
      <c r="BY563" s="108">
        <f>BT563+BV563</f>
        <v>500</v>
      </c>
    </row>
    <row r="564" spans="1:77" s="40" customFormat="1" ht="37.5" hidden="1">
      <c r="A564" s="118"/>
      <c r="B564" s="99" t="s">
        <v>12</v>
      </c>
      <c r="C564" s="100" t="s">
        <v>28</v>
      </c>
      <c r="D564" s="100" t="s">
        <v>37</v>
      </c>
      <c r="E564" s="101"/>
      <c r="F564" s="100"/>
      <c r="G564" s="102"/>
      <c r="H564" s="102"/>
      <c r="I564" s="102"/>
      <c r="J564" s="210"/>
      <c r="K564" s="102"/>
      <c r="L564" s="102"/>
      <c r="M564" s="102"/>
      <c r="N564" s="102"/>
      <c r="O564" s="103"/>
      <c r="P564" s="103"/>
      <c r="Q564" s="210"/>
      <c r="R564" s="210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210"/>
      <c r="AL564" s="210"/>
      <c r="AM564" s="210"/>
      <c r="AN564" s="210"/>
      <c r="AO564" s="210"/>
      <c r="AP564" s="117">
        <f>AP565</f>
        <v>0</v>
      </c>
      <c r="AQ564" s="117">
        <f aca="true" t="shared" si="702" ref="AQ564:AT565">AQ565</f>
        <v>0</v>
      </c>
      <c r="AR564" s="117">
        <f t="shared" si="702"/>
        <v>0</v>
      </c>
      <c r="AS564" s="117">
        <f t="shared" si="702"/>
        <v>0</v>
      </c>
      <c r="AT564" s="117">
        <f t="shared" si="702"/>
        <v>0</v>
      </c>
      <c r="AU564" s="162"/>
      <c r="AV564" s="162"/>
      <c r="AW564" s="162"/>
      <c r="AX564" s="117">
        <f>AX565</f>
        <v>0</v>
      </c>
      <c r="AY564" s="117">
        <f>AY565</f>
        <v>0</v>
      </c>
      <c r="AZ564" s="97"/>
      <c r="BA564" s="97"/>
      <c r="BB564" s="117">
        <f>BB565</f>
        <v>0</v>
      </c>
      <c r="BC564" s="117">
        <f>BC565</f>
        <v>0</v>
      </c>
      <c r="BD564" s="211"/>
      <c r="BE564" s="212"/>
      <c r="BF564" s="210"/>
      <c r="BG564" s="210"/>
      <c r="BH564" s="211"/>
      <c r="BI564" s="212"/>
      <c r="BJ564" s="210"/>
      <c r="BK564" s="210"/>
      <c r="BL564" s="211"/>
      <c r="BM564" s="212"/>
      <c r="BN564" s="210"/>
      <c r="BO564" s="210"/>
      <c r="BP564" s="213"/>
      <c r="BQ564" s="213"/>
      <c r="BR564" s="213"/>
      <c r="BS564" s="213"/>
      <c r="BT564" s="213"/>
      <c r="BU564" s="213"/>
      <c r="BV564" s="213"/>
      <c r="BW564" s="213"/>
      <c r="BX564" s="213"/>
      <c r="BY564" s="213"/>
    </row>
    <row r="565" spans="1:77" s="11" customFormat="1" ht="49.5" hidden="1">
      <c r="A565" s="129"/>
      <c r="B565" s="105" t="s">
        <v>13</v>
      </c>
      <c r="C565" s="106" t="s">
        <v>28</v>
      </c>
      <c r="D565" s="106" t="s">
        <v>37</v>
      </c>
      <c r="E565" s="111" t="s">
        <v>127</v>
      </c>
      <c r="F565" s="106"/>
      <c r="G565" s="167"/>
      <c r="H565" s="167"/>
      <c r="I565" s="167"/>
      <c r="J565" s="126"/>
      <c r="K565" s="167"/>
      <c r="L565" s="167"/>
      <c r="M565" s="167"/>
      <c r="N565" s="167"/>
      <c r="O565" s="112"/>
      <c r="P565" s="112"/>
      <c r="Q565" s="126"/>
      <c r="R565" s="126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26"/>
      <c r="AL565" s="126"/>
      <c r="AM565" s="126"/>
      <c r="AN565" s="126"/>
      <c r="AO565" s="126"/>
      <c r="AP565" s="112">
        <f>AP566</f>
        <v>0</v>
      </c>
      <c r="AQ565" s="112">
        <f t="shared" si="702"/>
        <v>0</v>
      </c>
      <c r="AR565" s="112">
        <f t="shared" si="702"/>
        <v>0</v>
      </c>
      <c r="AS565" s="112">
        <f t="shared" si="702"/>
        <v>0</v>
      </c>
      <c r="AT565" s="112">
        <f t="shared" si="702"/>
        <v>0</v>
      </c>
      <c r="AU565" s="162"/>
      <c r="AV565" s="162"/>
      <c r="AW565" s="162"/>
      <c r="AX565" s="112">
        <f>AX566</f>
        <v>0</v>
      </c>
      <c r="AY565" s="112">
        <f>AY566</f>
        <v>0</v>
      </c>
      <c r="AZ565" s="97"/>
      <c r="BA565" s="97"/>
      <c r="BB565" s="112">
        <f>BB566</f>
        <v>0</v>
      </c>
      <c r="BC565" s="112">
        <f>BC566</f>
        <v>0</v>
      </c>
      <c r="BD565" s="147"/>
      <c r="BE565" s="148"/>
      <c r="BF565" s="126"/>
      <c r="BG565" s="126"/>
      <c r="BH565" s="147"/>
      <c r="BI565" s="148"/>
      <c r="BJ565" s="126"/>
      <c r="BK565" s="126"/>
      <c r="BL565" s="147"/>
      <c r="BM565" s="148"/>
      <c r="BN565" s="126"/>
      <c r="BO565" s="126"/>
      <c r="BP565" s="149"/>
      <c r="BQ565" s="149"/>
      <c r="BR565" s="149"/>
      <c r="BS565" s="149"/>
      <c r="BT565" s="149"/>
      <c r="BU565" s="149"/>
      <c r="BV565" s="149"/>
      <c r="BW565" s="149"/>
      <c r="BX565" s="149"/>
      <c r="BY565" s="149"/>
    </row>
    <row r="566" spans="1:77" s="11" customFormat="1" ht="66" hidden="1">
      <c r="A566" s="129"/>
      <c r="B566" s="105" t="s">
        <v>38</v>
      </c>
      <c r="C566" s="106" t="s">
        <v>28</v>
      </c>
      <c r="D566" s="106" t="s">
        <v>37</v>
      </c>
      <c r="E566" s="111" t="s">
        <v>127</v>
      </c>
      <c r="F566" s="106" t="s">
        <v>39</v>
      </c>
      <c r="G566" s="167"/>
      <c r="H566" s="167"/>
      <c r="I566" s="167"/>
      <c r="J566" s="126"/>
      <c r="K566" s="167"/>
      <c r="L566" s="167"/>
      <c r="M566" s="167"/>
      <c r="N566" s="167"/>
      <c r="O566" s="112"/>
      <c r="P566" s="112"/>
      <c r="Q566" s="126"/>
      <c r="R566" s="126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26"/>
      <c r="AL566" s="126"/>
      <c r="AM566" s="126"/>
      <c r="AN566" s="126"/>
      <c r="AO566" s="126"/>
      <c r="AP566" s="112">
        <f>AR566-AO566</f>
        <v>0</v>
      </c>
      <c r="AQ566" s="112"/>
      <c r="AR566" s="112"/>
      <c r="AS566" s="112"/>
      <c r="AT566" s="112"/>
      <c r="AU566" s="162"/>
      <c r="AV566" s="162"/>
      <c r="AW566" s="162"/>
      <c r="AX566" s="112"/>
      <c r="AY566" s="112"/>
      <c r="AZ566" s="97"/>
      <c r="BA566" s="97"/>
      <c r="BB566" s="112"/>
      <c r="BC566" s="112"/>
      <c r="BD566" s="147"/>
      <c r="BE566" s="148"/>
      <c r="BF566" s="126"/>
      <c r="BG566" s="126"/>
      <c r="BH566" s="147"/>
      <c r="BI566" s="148"/>
      <c r="BJ566" s="126"/>
      <c r="BK566" s="126"/>
      <c r="BL566" s="147"/>
      <c r="BM566" s="148"/>
      <c r="BN566" s="126"/>
      <c r="BO566" s="126"/>
      <c r="BP566" s="149"/>
      <c r="BQ566" s="149"/>
      <c r="BR566" s="149"/>
      <c r="BS566" s="149"/>
      <c r="BT566" s="149"/>
      <c r="BU566" s="149"/>
      <c r="BV566" s="149"/>
      <c r="BW566" s="149"/>
      <c r="BX566" s="149"/>
      <c r="BY566" s="149"/>
    </row>
    <row r="567" spans="1:77" ht="16.5">
      <c r="A567" s="129"/>
      <c r="B567" s="105"/>
      <c r="C567" s="106"/>
      <c r="D567" s="106"/>
      <c r="E567" s="111"/>
      <c r="F567" s="106"/>
      <c r="G567" s="167"/>
      <c r="H567" s="167"/>
      <c r="I567" s="167"/>
      <c r="J567" s="126"/>
      <c r="K567" s="167"/>
      <c r="L567" s="167"/>
      <c r="M567" s="167"/>
      <c r="N567" s="167"/>
      <c r="O567" s="109"/>
      <c r="P567" s="109"/>
      <c r="Q567" s="127"/>
      <c r="R567" s="127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3"/>
      <c r="AL567" s="113"/>
      <c r="AM567" s="113"/>
      <c r="AN567" s="113"/>
      <c r="AO567" s="113"/>
      <c r="AP567" s="128"/>
      <c r="AQ567" s="128"/>
      <c r="AR567" s="128"/>
      <c r="AS567" s="128"/>
      <c r="AT567" s="128"/>
      <c r="AU567" s="96"/>
      <c r="AV567" s="96"/>
      <c r="AW567" s="96"/>
      <c r="AX567" s="128"/>
      <c r="AY567" s="128"/>
      <c r="AZ567" s="97"/>
      <c r="BA567" s="97"/>
      <c r="BB567" s="128"/>
      <c r="BC567" s="128"/>
      <c r="BD567" s="114"/>
      <c r="BE567" s="115"/>
      <c r="BF567" s="125"/>
      <c r="BG567" s="125"/>
      <c r="BH567" s="114"/>
      <c r="BI567" s="115"/>
      <c r="BJ567" s="125"/>
      <c r="BK567" s="125"/>
      <c r="BL567" s="114"/>
      <c r="BM567" s="115"/>
      <c r="BN567" s="125"/>
      <c r="BO567" s="125"/>
      <c r="BP567" s="116"/>
      <c r="BQ567" s="116"/>
      <c r="BR567" s="116"/>
      <c r="BS567" s="116"/>
      <c r="BT567" s="116"/>
      <c r="BU567" s="116"/>
      <c r="BV567" s="116"/>
      <c r="BW567" s="116"/>
      <c r="BX567" s="116"/>
      <c r="BY567" s="116"/>
    </row>
    <row r="568" spans="1:77" s="5" customFormat="1" ht="60.75">
      <c r="A568" s="89">
        <v>919</v>
      </c>
      <c r="B568" s="90" t="s">
        <v>123</v>
      </c>
      <c r="C568" s="93"/>
      <c r="D568" s="93"/>
      <c r="E568" s="92"/>
      <c r="F568" s="93"/>
      <c r="G568" s="150">
        <f aca="true" t="shared" si="703" ref="G568:N568">G572+G575+G580+G586+G569</f>
        <v>176787</v>
      </c>
      <c r="H568" s="150">
        <f t="shared" si="703"/>
        <v>176787</v>
      </c>
      <c r="I568" s="150">
        <f t="shared" si="703"/>
        <v>0</v>
      </c>
      <c r="J568" s="150">
        <f t="shared" si="703"/>
        <v>-95637</v>
      </c>
      <c r="K568" s="150">
        <f t="shared" si="703"/>
        <v>81150</v>
      </c>
      <c r="L568" s="150">
        <f t="shared" si="703"/>
        <v>0</v>
      </c>
      <c r="M568" s="150"/>
      <c r="N568" s="150">
        <f t="shared" si="703"/>
        <v>87392</v>
      </c>
      <c r="O568" s="150">
        <f aca="true" t="shared" si="704" ref="O568:V568">O572+O575+O580+O586+O569</f>
        <v>0</v>
      </c>
      <c r="P568" s="150">
        <f t="shared" si="704"/>
        <v>0</v>
      </c>
      <c r="Q568" s="150">
        <f t="shared" si="704"/>
        <v>87392</v>
      </c>
      <c r="R568" s="150">
        <f t="shared" si="704"/>
        <v>0</v>
      </c>
      <c r="S568" s="150">
        <f t="shared" si="704"/>
        <v>-35654</v>
      </c>
      <c r="T568" s="150">
        <f t="shared" si="704"/>
        <v>51738</v>
      </c>
      <c r="U568" s="150">
        <f t="shared" si="704"/>
        <v>0</v>
      </c>
      <c r="V568" s="150">
        <f t="shared" si="704"/>
        <v>51738</v>
      </c>
      <c r="W568" s="150">
        <f aca="true" t="shared" si="705" ref="W568:AD568">W572+W575+W580+W586+W569</f>
        <v>0</v>
      </c>
      <c r="X568" s="150">
        <f t="shared" si="705"/>
        <v>0</v>
      </c>
      <c r="Y568" s="150">
        <f t="shared" si="705"/>
        <v>51738</v>
      </c>
      <c r="Z568" s="150">
        <f t="shared" si="705"/>
        <v>51738</v>
      </c>
      <c r="AA568" s="150">
        <f t="shared" si="705"/>
        <v>0</v>
      </c>
      <c r="AB568" s="150">
        <f t="shared" si="705"/>
        <v>0</v>
      </c>
      <c r="AC568" s="150">
        <f t="shared" si="705"/>
        <v>50880</v>
      </c>
      <c r="AD568" s="150">
        <f t="shared" si="705"/>
        <v>51738</v>
      </c>
      <c r="AE568" s="150">
        <f>AE572+AE575+AE580+AE586+AE569</f>
        <v>0</v>
      </c>
      <c r="AF568" s="150"/>
      <c r="AG568" s="150">
        <f>AG572+AG575+AG580+AG586+AG569</f>
        <v>0</v>
      </c>
      <c r="AH568" s="150">
        <f>AH572+AH575+AH580+AH586+AH569</f>
        <v>50880</v>
      </c>
      <c r="AI568" s="150"/>
      <c r="AJ568" s="150">
        <f aca="true" t="shared" si="706" ref="AJ568:AO568">AJ572+AJ575+AJ580+AJ586+AJ569</f>
        <v>51738</v>
      </c>
      <c r="AK568" s="150">
        <f t="shared" si="706"/>
        <v>-18993</v>
      </c>
      <c r="AL568" s="150">
        <f t="shared" si="706"/>
        <v>0</v>
      </c>
      <c r="AM568" s="150">
        <f t="shared" si="706"/>
        <v>31887</v>
      </c>
      <c r="AN568" s="150">
        <f t="shared" si="706"/>
        <v>0</v>
      </c>
      <c r="AO568" s="150">
        <f t="shared" si="706"/>
        <v>51738</v>
      </c>
      <c r="AP568" s="150">
        <f>AP572+AP575+AP580+AP586+AP569</f>
        <v>-12117</v>
      </c>
      <c r="AQ568" s="150">
        <f>AQ572+AQ575+AQ580+AQ586+AQ569</f>
        <v>0</v>
      </c>
      <c r="AR568" s="150">
        <f>AR572+AR575+AR580+AR586+AR569</f>
        <v>39621</v>
      </c>
      <c r="AS568" s="150">
        <f>AS572+AS575+AS580+AS586+AS569</f>
        <v>0</v>
      </c>
      <c r="AT568" s="150">
        <f>AT572+AT575+AT580+AT586+AT569</f>
        <v>39621</v>
      </c>
      <c r="AU568" s="96"/>
      <c r="AV568" s="96"/>
      <c r="AW568" s="96"/>
      <c r="AX568" s="150">
        <f>AX572+AX575+AX580+AX586+AX569</f>
        <v>39621</v>
      </c>
      <c r="AY568" s="150">
        <f>AY572+AY575+AY580+AY586+AY569</f>
        <v>39621</v>
      </c>
      <c r="AZ568" s="97"/>
      <c r="BA568" s="97"/>
      <c r="BB568" s="150">
        <f aca="true" t="shared" si="707" ref="BB568:BG568">BB572+BB575+BB580+BB586+BB569</f>
        <v>39621</v>
      </c>
      <c r="BC568" s="150">
        <f t="shared" si="707"/>
        <v>39621</v>
      </c>
      <c r="BD568" s="150">
        <f t="shared" si="707"/>
        <v>0</v>
      </c>
      <c r="BE568" s="150">
        <f t="shared" si="707"/>
        <v>0</v>
      </c>
      <c r="BF568" s="150">
        <f t="shared" si="707"/>
        <v>39621</v>
      </c>
      <c r="BG568" s="150">
        <f t="shared" si="707"/>
        <v>39621</v>
      </c>
      <c r="BH568" s="150">
        <f aca="true" t="shared" si="708" ref="BH568:BO568">BH572+BH575+BH580+BH586+BH569</f>
        <v>0</v>
      </c>
      <c r="BI568" s="150">
        <f t="shared" si="708"/>
        <v>0</v>
      </c>
      <c r="BJ568" s="150">
        <f t="shared" si="708"/>
        <v>39621</v>
      </c>
      <c r="BK568" s="150">
        <f t="shared" si="708"/>
        <v>39621</v>
      </c>
      <c r="BL568" s="150">
        <f t="shared" si="708"/>
        <v>0</v>
      </c>
      <c r="BM568" s="150">
        <f t="shared" si="708"/>
        <v>0</v>
      </c>
      <c r="BN568" s="150">
        <f t="shared" si="708"/>
        <v>39621</v>
      </c>
      <c r="BO568" s="150">
        <f t="shared" si="708"/>
        <v>39621</v>
      </c>
      <c r="BP568" s="150">
        <f>BP572+BP575+BP580+BP586+BP569</f>
        <v>0</v>
      </c>
      <c r="BQ568" s="150">
        <f>BQ572+BQ575+BQ580+BQ586+BQ569</f>
        <v>0</v>
      </c>
      <c r="BR568" s="150">
        <f>BR572+BR575+BR580+BR586+BR569</f>
        <v>39621</v>
      </c>
      <c r="BS568" s="150"/>
      <c r="BT568" s="150">
        <f>BT572+BT575+BT580+BT586+BT569</f>
        <v>39621</v>
      </c>
      <c r="BU568" s="150">
        <f>BU572+BU575+BU580+BU586+BU569</f>
        <v>0</v>
      </c>
      <c r="BV568" s="150">
        <f>BV572+BV575+BV580+BV586+BV569</f>
        <v>0</v>
      </c>
      <c r="BW568" s="150">
        <f>BW572+BW575+BW580+BW586+BW569</f>
        <v>39621</v>
      </c>
      <c r="BX568" s="150"/>
      <c r="BY568" s="150">
        <f>BY572+BY575+BY580+BY586+BY569</f>
        <v>39621</v>
      </c>
    </row>
    <row r="569" spans="1:77" s="2" customFormat="1" ht="122.25" customHeight="1">
      <c r="A569" s="118"/>
      <c r="B569" s="99" t="s">
        <v>33</v>
      </c>
      <c r="C569" s="100" t="s">
        <v>28</v>
      </c>
      <c r="D569" s="100" t="s">
        <v>31</v>
      </c>
      <c r="E569" s="101"/>
      <c r="F569" s="100"/>
      <c r="G569" s="102">
        <f>H569+I569</f>
        <v>973</v>
      </c>
      <c r="H569" s="102">
        <f>H570</f>
        <v>973</v>
      </c>
      <c r="I569" s="102">
        <f>I570</f>
        <v>0</v>
      </c>
      <c r="J569" s="102">
        <f aca="true" t="shared" si="709" ref="J569:AA570">J570</f>
        <v>3068</v>
      </c>
      <c r="K569" s="102">
        <f t="shared" si="709"/>
        <v>4041</v>
      </c>
      <c r="L569" s="102">
        <f t="shared" si="709"/>
        <v>0</v>
      </c>
      <c r="M569" s="102"/>
      <c r="N569" s="102">
        <f t="shared" si="709"/>
        <v>4329</v>
      </c>
      <c r="O569" s="102">
        <f t="shared" si="709"/>
        <v>0</v>
      </c>
      <c r="P569" s="102">
        <f t="shared" si="709"/>
        <v>0</v>
      </c>
      <c r="Q569" s="102">
        <f t="shared" si="709"/>
        <v>4329</v>
      </c>
      <c r="R569" s="102">
        <f t="shared" si="709"/>
        <v>0</v>
      </c>
      <c r="S569" s="102">
        <f t="shared" si="709"/>
        <v>-2476</v>
      </c>
      <c r="T569" s="102">
        <f t="shared" si="709"/>
        <v>1853</v>
      </c>
      <c r="U569" s="102">
        <f t="shared" si="709"/>
        <v>0</v>
      </c>
      <c r="V569" s="102">
        <f t="shared" si="709"/>
        <v>1853</v>
      </c>
      <c r="W569" s="102">
        <f t="shared" si="709"/>
        <v>0</v>
      </c>
      <c r="X569" s="102">
        <f t="shared" si="709"/>
        <v>0</v>
      </c>
      <c r="Y569" s="102">
        <f t="shared" si="709"/>
        <v>1853</v>
      </c>
      <c r="Z569" s="102">
        <f>Z570</f>
        <v>1853</v>
      </c>
      <c r="AA569" s="102">
        <f t="shared" si="709"/>
        <v>0</v>
      </c>
      <c r="AB569" s="102">
        <f aca="true" t="shared" si="710" ref="AB569:AQ570">AB570</f>
        <v>0</v>
      </c>
      <c r="AC569" s="102">
        <f t="shared" si="710"/>
        <v>1853</v>
      </c>
      <c r="AD569" s="102">
        <f t="shared" si="710"/>
        <v>1853</v>
      </c>
      <c r="AE569" s="102">
        <f t="shared" si="710"/>
        <v>0</v>
      </c>
      <c r="AF569" s="102"/>
      <c r="AG569" s="102">
        <f t="shared" si="710"/>
        <v>0</v>
      </c>
      <c r="AH569" s="102">
        <f t="shared" si="710"/>
        <v>1853</v>
      </c>
      <c r="AI569" s="102"/>
      <c r="AJ569" s="102">
        <f t="shared" si="710"/>
        <v>1853</v>
      </c>
      <c r="AK569" s="102">
        <f t="shared" si="710"/>
        <v>0</v>
      </c>
      <c r="AL569" s="102">
        <f t="shared" si="710"/>
        <v>0</v>
      </c>
      <c r="AM569" s="102">
        <f t="shared" si="710"/>
        <v>1853</v>
      </c>
      <c r="AN569" s="102">
        <f t="shared" si="710"/>
        <v>0</v>
      </c>
      <c r="AO569" s="102">
        <f t="shared" si="710"/>
        <v>1853</v>
      </c>
      <c r="AP569" s="102">
        <f t="shared" si="710"/>
        <v>50</v>
      </c>
      <c r="AQ569" s="102">
        <f t="shared" si="710"/>
        <v>0</v>
      </c>
      <c r="AR569" s="102">
        <f aca="true" t="shared" si="711" ref="AQ569:AT570">AR570</f>
        <v>1903</v>
      </c>
      <c r="AS569" s="102">
        <f t="shared" si="711"/>
        <v>0</v>
      </c>
      <c r="AT569" s="102">
        <f t="shared" si="711"/>
        <v>1903</v>
      </c>
      <c r="AU569" s="96"/>
      <c r="AV569" s="96"/>
      <c r="AW569" s="96"/>
      <c r="AX569" s="102">
        <f>AX570</f>
        <v>1903</v>
      </c>
      <c r="AY569" s="102">
        <f>AY570</f>
        <v>1903</v>
      </c>
      <c r="AZ569" s="97"/>
      <c r="BA569" s="97"/>
      <c r="BB569" s="102">
        <f>BB570</f>
        <v>1903</v>
      </c>
      <c r="BC569" s="102">
        <f>BC570</f>
        <v>1903</v>
      </c>
      <c r="BD569" s="102">
        <f aca="true" t="shared" si="712" ref="BD569:BW570">BD570</f>
        <v>0</v>
      </c>
      <c r="BE569" s="102">
        <f t="shared" si="712"/>
        <v>0</v>
      </c>
      <c r="BF569" s="102">
        <f t="shared" si="712"/>
        <v>1903</v>
      </c>
      <c r="BG569" s="102">
        <f t="shared" si="712"/>
        <v>1903</v>
      </c>
      <c r="BH569" s="102">
        <f t="shared" si="712"/>
        <v>0</v>
      </c>
      <c r="BI569" s="102">
        <f t="shared" si="712"/>
        <v>0</v>
      </c>
      <c r="BJ569" s="102">
        <f t="shared" si="712"/>
        <v>1903</v>
      </c>
      <c r="BK569" s="102">
        <f t="shared" si="712"/>
        <v>1903</v>
      </c>
      <c r="BL569" s="102">
        <f t="shared" si="712"/>
        <v>0</v>
      </c>
      <c r="BM569" s="102">
        <f t="shared" si="712"/>
        <v>0</v>
      </c>
      <c r="BN569" s="102">
        <f t="shared" si="712"/>
        <v>1903</v>
      </c>
      <c r="BO569" s="102">
        <f t="shared" si="712"/>
        <v>1903</v>
      </c>
      <c r="BP569" s="102">
        <f t="shared" si="712"/>
        <v>0</v>
      </c>
      <c r="BQ569" s="102">
        <f t="shared" si="712"/>
        <v>0</v>
      </c>
      <c r="BR569" s="102">
        <f t="shared" si="712"/>
        <v>1903</v>
      </c>
      <c r="BS569" s="102"/>
      <c r="BT569" s="102">
        <f t="shared" si="712"/>
        <v>1903</v>
      </c>
      <c r="BU569" s="102">
        <f t="shared" si="712"/>
        <v>0</v>
      </c>
      <c r="BV569" s="102">
        <f>BV570</f>
        <v>0</v>
      </c>
      <c r="BW569" s="102">
        <f t="shared" si="712"/>
        <v>1903</v>
      </c>
      <c r="BX569" s="102"/>
      <c r="BY569" s="102">
        <f aca="true" t="shared" si="713" ref="BW569:BY570">BY570</f>
        <v>1903</v>
      </c>
    </row>
    <row r="570" spans="1:77" s="3" customFormat="1" ht="82.5">
      <c r="A570" s="129"/>
      <c r="B570" s="105" t="s">
        <v>32</v>
      </c>
      <c r="C570" s="106" t="s">
        <v>28</v>
      </c>
      <c r="D570" s="106" t="s">
        <v>31</v>
      </c>
      <c r="E570" s="111" t="s">
        <v>110</v>
      </c>
      <c r="F570" s="165"/>
      <c r="G570" s="108">
        <f>H570+I570</f>
        <v>973</v>
      </c>
      <c r="H570" s="167">
        <f>H571</f>
        <v>973</v>
      </c>
      <c r="I570" s="167">
        <f>I571</f>
        <v>0</v>
      </c>
      <c r="J570" s="108">
        <f t="shared" si="709"/>
        <v>3068</v>
      </c>
      <c r="K570" s="108">
        <f t="shared" si="709"/>
        <v>4041</v>
      </c>
      <c r="L570" s="108">
        <f t="shared" si="709"/>
        <v>0</v>
      </c>
      <c r="M570" s="108"/>
      <c r="N570" s="108">
        <f t="shared" si="709"/>
        <v>4329</v>
      </c>
      <c r="O570" s="108">
        <f t="shared" si="709"/>
        <v>0</v>
      </c>
      <c r="P570" s="108">
        <f t="shared" si="709"/>
        <v>0</v>
      </c>
      <c r="Q570" s="108">
        <f t="shared" si="709"/>
        <v>4329</v>
      </c>
      <c r="R570" s="108">
        <f t="shared" si="709"/>
        <v>0</v>
      </c>
      <c r="S570" s="108">
        <f t="shared" si="709"/>
        <v>-2476</v>
      </c>
      <c r="T570" s="108">
        <f t="shared" si="709"/>
        <v>1853</v>
      </c>
      <c r="U570" s="108">
        <f t="shared" si="709"/>
        <v>0</v>
      </c>
      <c r="V570" s="108">
        <f t="shared" si="709"/>
        <v>1853</v>
      </c>
      <c r="W570" s="108">
        <f>W571</f>
        <v>0</v>
      </c>
      <c r="X570" s="108">
        <f>X571</f>
        <v>0</v>
      </c>
      <c r="Y570" s="108">
        <f>Y571</f>
        <v>1853</v>
      </c>
      <c r="Z570" s="108">
        <f>Z571</f>
        <v>1853</v>
      </c>
      <c r="AA570" s="108">
        <f>AA571</f>
        <v>0</v>
      </c>
      <c r="AB570" s="108">
        <f>AB571</f>
        <v>0</v>
      </c>
      <c r="AC570" s="108">
        <f>AC571</f>
        <v>1853</v>
      </c>
      <c r="AD570" s="108">
        <f>AD571</f>
        <v>1853</v>
      </c>
      <c r="AE570" s="108">
        <f>AE571</f>
        <v>0</v>
      </c>
      <c r="AF570" s="108"/>
      <c r="AG570" s="108">
        <f>AG571</f>
        <v>0</v>
      </c>
      <c r="AH570" s="108">
        <f>AH571</f>
        <v>1853</v>
      </c>
      <c r="AI570" s="108"/>
      <c r="AJ570" s="108">
        <f>AJ571</f>
        <v>1853</v>
      </c>
      <c r="AK570" s="108">
        <f t="shared" si="710"/>
        <v>0</v>
      </c>
      <c r="AL570" s="108">
        <f t="shared" si="710"/>
        <v>0</v>
      </c>
      <c r="AM570" s="108">
        <f t="shared" si="710"/>
        <v>1853</v>
      </c>
      <c r="AN570" s="108">
        <f t="shared" si="710"/>
        <v>0</v>
      </c>
      <c r="AO570" s="108">
        <f t="shared" si="710"/>
        <v>1853</v>
      </c>
      <c r="AP570" s="108">
        <f t="shared" si="710"/>
        <v>50</v>
      </c>
      <c r="AQ570" s="108">
        <f t="shared" si="711"/>
        <v>0</v>
      </c>
      <c r="AR570" s="108">
        <f t="shared" si="711"/>
        <v>1903</v>
      </c>
      <c r="AS570" s="108">
        <f t="shared" si="711"/>
        <v>0</v>
      </c>
      <c r="AT570" s="108">
        <f t="shared" si="711"/>
        <v>1903</v>
      </c>
      <c r="AU570" s="96"/>
      <c r="AV570" s="96"/>
      <c r="AW570" s="96"/>
      <c r="AX570" s="108">
        <f>AX571</f>
        <v>1903</v>
      </c>
      <c r="AY570" s="108">
        <f>AY571</f>
        <v>1903</v>
      </c>
      <c r="AZ570" s="97"/>
      <c r="BA570" s="97"/>
      <c r="BB570" s="108">
        <f>BB571</f>
        <v>1903</v>
      </c>
      <c r="BC570" s="108">
        <f>BC571</f>
        <v>1903</v>
      </c>
      <c r="BD570" s="108">
        <f t="shared" si="712"/>
        <v>0</v>
      </c>
      <c r="BE570" s="108">
        <f t="shared" si="712"/>
        <v>0</v>
      </c>
      <c r="BF570" s="108">
        <f t="shared" si="712"/>
        <v>1903</v>
      </c>
      <c r="BG570" s="108">
        <f t="shared" si="712"/>
        <v>1903</v>
      </c>
      <c r="BH570" s="108">
        <f t="shared" si="712"/>
        <v>0</v>
      </c>
      <c r="BI570" s="108">
        <f t="shared" si="712"/>
        <v>0</v>
      </c>
      <c r="BJ570" s="108">
        <f t="shared" si="712"/>
        <v>1903</v>
      </c>
      <c r="BK570" s="108">
        <f t="shared" si="712"/>
        <v>1903</v>
      </c>
      <c r="BL570" s="108">
        <f t="shared" si="712"/>
        <v>0</v>
      </c>
      <c r="BM570" s="108">
        <f t="shared" si="712"/>
        <v>0</v>
      </c>
      <c r="BN570" s="108">
        <f t="shared" si="712"/>
        <v>1903</v>
      </c>
      <c r="BO570" s="108">
        <f t="shared" si="712"/>
        <v>1903</v>
      </c>
      <c r="BP570" s="108">
        <f t="shared" si="712"/>
        <v>0</v>
      </c>
      <c r="BQ570" s="108">
        <f t="shared" si="712"/>
        <v>0</v>
      </c>
      <c r="BR570" s="108">
        <f t="shared" si="712"/>
        <v>1903</v>
      </c>
      <c r="BS570" s="108"/>
      <c r="BT570" s="108">
        <f t="shared" si="712"/>
        <v>1903</v>
      </c>
      <c r="BU570" s="108">
        <f>BU571</f>
        <v>0</v>
      </c>
      <c r="BV570" s="108">
        <f>BV571</f>
        <v>0</v>
      </c>
      <c r="BW570" s="108">
        <f t="shared" si="713"/>
        <v>1903</v>
      </c>
      <c r="BX570" s="108"/>
      <c r="BY570" s="108">
        <f t="shared" si="713"/>
        <v>1903</v>
      </c>
    </row>
    <row r="571" spans="1:77" s="3" customFormat="1" ht="45" customHeight="1">
      <c r="A571" s="129"/>
      <c r="B571" s="105" t="s">
        <v>35</v>
      </c>
      <c r="C571" s="106" t="s">
        <v>28</v>
      </c>
      <c r="D571" s="106" t="s">
        <v>31</v>
      </c>
      <c r="E571" s="111" t="s">
        <v>110</v>
      </c>
      <c r="F571" s="106" t="s">
        <v>36</v>
      </c>
      <c r="G571" s="108">
        <f>H571+I571</f>
        <v>973</v>
      </c>
      <c r="H571" s="108">
        <v>973</v>
      </c>
      <c r="I571" s="167"/>
      <c r="J571" s="112">
        <f>K571-G571</f>
        <v>3068</v>
      </c>
      <c r="K571" s="112">
        <v>4041</v>
      </c>
      <c r="L571" s="112"/>
      <c r="M571" s="112"/>
      <c r="N571" s="108">
        <v>4329</v>
      </c>
      <c r="O571" s="112"/>
      <c r="P571" s="112"/>
      <c r="Q571" s="112">
        <f>P571+N571</f>
        <v>4329</v>
      </c>
      <c r="R571" s="112">
        <f>O571</f>
        <v>0</v>
      </c>
      <c r="S571" s="112">
        <f>T571-Q571</f>
        <v>-2476</v>
      </c>
      <c r="T571" s="112">
        <v>1853</v>
      </c>
      <c r="U571" s="112">
        <f>R571</f>
        <v>0</v>
      </c>
      <c r="V571" s="112">
        <v>1853</v>
      </c>
      <c r="W571" s="112"/>
      <c r="X571" s="112"/>
      <c r="Y571" s="112">
        <f>W571+T571</f>
        <v>1853</v>
      </c>
      <c r="Z571" s="112">
        <f>X571+V571</f>
        <v>1853</v>
      </c>
      <c r="AA571" s="112"/>
      <c r="AB571" s="112"/>
      <c r="AC571" s="112">
        <f>AA571+Y571</f>
        <v>1853</v>
      </c>
      <c r="AD571" s="112">
        <f>AB571+Z571</f>
        <v>1853</v>
      </c>
      <c r="AE571" s="112"/>
      <c r="AF571" s="112"/>
      <c r="AG571" s="112"/>
      <c r="AH571" s="112">
        <f>AE571+AC571</f>
        <v>1853</v>
      </c>
      <c r="AI571" s="112"/>
      <c r="AJ571" s="112">
        <f>AG571+AD571</f>
        <v>1853</v>
      </c>
      <c r="AK571" s="145"/>
      <c r="AL571" s="145"/>
      <c r="AM571" s="112">
        <f>AK571+AH571</f>
        <v>1853</v>
      </c>
      <c r="AN571" s="112">
        <f>AI571</f>
        <v>0</v>
      </c>
      <c r="AO571" s="112">
        <f>AJ571</f>
        <v>1853</v>
      </c>
      <c r="AP571" s="112">
        <f>AR571-AO571</f>
        <v>50</v>
      </c>
      <c r="AQ571" s="112"/>
      <c r="AR571" s="112">
        <v>1903</v>
      </c>
      <c r="AS571" s="112"/>
      <c r="AT571" s="112">
        <v>1903</v>
      </c>
      <c r="AU571" s="96"/>
      <c r="AV571" s="96"/>
      <c r="AW571" s="96"/>
      <c r="AX571" s="112">
        <v>1903</v>
      </c>
      <c r="AY571" s="112">
        <v>1903</v>
      </c>
      <c r="AZ571" s="97"/>
      <c r="BA571" s="97"/>
      <c r="BB571" s="112">
        <v>1903</v>
      </c>
      <c r="BC571" s="112">
        <v>1903</v>
      </c>
      <c r="BD571" s="146"/>
      <c r="BE571" s="178"/>
      <c r="BF571" s="112">
        <f>BD571+BB571</f>
        <v>1903</v>
      </c>
      <c r="BG571" s="112">
        <f>BE571+BC571</f>
        <v>1903</v>
      </c>
      <c r="BH571" s="146"/>
      <c r="BI571" s="178"/>
      <c r="BJ571" s="112">
        <f>BH571+BF571</f>
        <v>1903</v>
      </c>
      <c r="BK571" s="112">
        <f>BI571+BG571</f>
        <v>1903</v>
      </c>
      <c r="BL571" s="146"/>
      <c r="BM571" s="178"/>
      <c r="BN571" s="112">
        <f>BL571+BJ571</f>
        <v>1903</v>
      </c>
      <c r="BO571" s="112">
        <f>BM571+BK571</f>
        <v>1903</v>
      </c>
      <c r="BP571" s="179"/>
      <c r="BQ571" s="179"/>
      <c r="BR571" s="108">
        <f>BN571+BP571</f>
        <v>1903</v>
      </c>
      <c r="BS571" s="108"/>
      <c r="BT571" s="108">
        <f>BO571+BQ571</f>
        <v>1903</v>
      </c>
      <c r="BU571" s="179"/>
      <c r="BV571" s="179"/>
      <c r="BW571" s="108">
        <f>BR571+BU571</f>
        <v>1903</v>
      </c>
      <c r="BX571" s="108"/>
      <c r="BY571" s="108">
        <f>BT571+BV571</f>
        <v>1903</v>
      </c>
    </row>
    <row r="572" spans="1:77" s="2" customFormat="1" ht="18.75" hidden="1">
      <c r="A572" s="118"/>
      <c r="B572" s="99" t="s">
        <v>81</v>
      </c>
      <c r="C572" s="100" t="s">
        <v>1</v>
      </c>
      <c r="D572" s="100" t="s">
        <v>28</v>
      </c>
      <c r="E572" s="101"/>
      <c r="F572" s="100"/>
      <c r="G572" s="102">
        <f aca="true" t="shared" si="714" ref="G572:X573">G573</f>
        <v>19352</v>
      </c>
      <c r="H572" s="102">
        <f t="shared" si="714"/>
        <v>19352</v>
      </c>
      <c r="I572" s="102">
        <f t="shared" si="714"/>
        <v>0</v>
      </c>
      <c r="J572" s="102">
        <f t="shared" si="714"/>
        <v>-19352</v>
      </c>
      <c r="K572" s="102">
        <f t="shared" si="714"/>
        <v>0</v>
      </c>
      <c r="L572" s="102">
        <f t="shared" si="714"/>
        <v>0</v>
      </c>
      <c r="M572" s="102"/>
      <c r="N572" s="102">
        <f t="shared" si="714"/>
        <v>0</v>
      </c>
      <c r="O572" s="102">
        <f t="shared" si="714"/>
        <v>0</v>
      </c>
      <c r="P572" s="102">
        <f t="shared" si="714"/>
        <v>0</v>
      </c>
      <c r="Q572" s="102">
        <f t="shared" si="714"/>
        <v>0</v>
      </c>
      <c r="R572" s="102">
        <f t="shared" si="714"/>
        <v>0</v>
      </c>
      <c r="S572" s="112"/>
      <c r="T572" s="102">
        <f t="shared" si="714"/>
        <v>0</v>
      </c>
      <c r="U572" s="102">
        <f t="shared" si="714"/>
        <v>0</v>
      </c>
      <c r="V572" s="102">
        <f t="shared" si="714"/>
        <v>0</v>
      </c>
      <c r="W572" s="102">
        <f t="shared" si="714"/>
        <v>0</v>
      </c>
      <c r="X572" s="102">
        <f t="shared" si="714"/>
        <v>0</v>
      </c>
      <c r="Y572" s="102">
        <f aca="true" t="shared" si="715" ref="W572:AJ573">Y573</f>
        <v>0</v>
      </c>
      <c r="Z572" s="102">
        <f t="shared" si="715"/>
        <v>0</v>
      </c>
      <c r="AA572" s="102">
        <f t="shared" si="715"/>
        <v>0</v>
      </c>
      <c r="AB572" s="102">
        <f t="shared" si="715"/>
        <v>0</v>
      </c>
      <c r="AC572" s="102">
        <f t="shared" si="715"/>
        <v>0</v>
      </c>
      <c r="AD572" s="102">
        <f t="shared" si="715"/>
        <v>0</v>
      </c>
      <c r="AE572" s="102">
        <f t="shared" si="715"/>
        <v>0</v>
      </c>
      <c r="AF572" s="102"/>
      <c r="AG572" s="102">
        <f t="shared" si="715"/>
        <v>0</v>
      </c>
      <c r="AH572" s="102">
        <f t="shared" si="715"/>
        <v>0</v>
      </c>
      <c r="AI572" s="102"/>
      <c r="AJ572" s="102">
        <f t="shared" si="715"/>
        <v>0</v>
      </c>
      <c r="AK572" s="151"/>
      <c r="AL572" s="151"/>
      <c r="AM572" s="151"/>
      <c r="AN572" s="151"/>
      <c r="AO572" s="151"/>
      <c r="AP572" s="163"/>
      <c r="AQ572" s="163"/>
      <c r="AR572" s="163"/>
      <c r="AS572" s="163"/>
      <c r="AT572" s="163"/>
      <c r="AU572" s="96"/>
      <c r="AV572" s="96"/>
      <c r="AW572" s="96"/>
      <c r="AX572" s="163"/>
      <c r="AY572" s="163"/>
      <c r="AZ572" s="97"/>
      <c r="BA572" s="97"/>
      <c r="BB572" s="163"/>
      <c r="BC572" s="163"/>
      <c r="BD572" s="138"/>
      <c r="BE572" s="139"/>
      <c r="BF572" s="151"/>
      <c r="BG572" s="151"/>
      <c r="BH572" s="138"/>
      <c r="BI572" s="139"/>
      <c r="BJ572" s="151"/>
      <c r="BK572" s="151"/>
      <c r="BL572" s="138"/>
      <c r="BM572" s="139"/>
      <c r="BN572" s="151"/>
      <c r="BO572" s="151"/>
      <c r="BP572" s="140"/>
      <c r="BQ572" s="140"/>
      <c r="BR572" s="140"/>
      <c r="BS572" s="140"/>
      <c r="BT572" s="140"/>
      <c r="BU572" s="140"/>
      <c r="BV572" s="140"/>
      <c r="BW572" s="140"/>
      <c r="BX572" s="140"/>
      <c r="BY572" s="140"/>
    </row>
    <row r="573" spans="1:77" ht="33" hidden="1">
      <c r="A573" s="104"/>
      <c r="B573" s="105" t="s">
        <v>82</v>
      </c>
      <c r="C573" s="106" t="s">
        <v>1</v>
      </c>
      <c r="D573" s="106" t="s">
        <v>28</v>
      </c>
      <c r="E573" s="111" t="s">
        <v>187</v>
      </c>
      <c r="F573" s="106"/>
      <c r="G573" s="108">
        <f t="shared" si="714"/>
        <v>19352</v>
      </c>
      <c r="H573" s="108">
        <f t="shared" si="714"/>
        <v>19352</v>
      </c>
      <c r="I573" s="108">
        <f t="shared" si="714"/>
        <v>0</v>
      </c>
      <c r="J573" s="108">
        <f t="shared" si="714"/>
        <v>-19352</v>
      </c>
      <c r="K573" s="108">
        <f t="shared" si="714"/>
        <v>0</v>
      </c>
      <c r="L573" s="108">
        <f t="shared" si="714"/>
        <v>0</v>
      </c>
      <c r="M573" s="108"/>
      <c r="N573" s="108">
        <f t="shared" si="714"/>
        <v>0</v>
      </c>
      <c r="O573" s="108">
        <f t="shared" si="714"/>
        <v>0</v>
      </c>
      <c r="P573" s="108">
        <f t="shared" si="714"/>
        <v>0</v>
      </c>
      <c r="Q573" s="108">
        <f t="shared" si="714"/>
        <v>0</v>
      </c>
      <c r="R573" s="108">
        <f t="shared" si="714"/>
        <v>0</v>
      </c>
      <c r="S573" s="112"/>
      <c r="T573" s="108">
        <f t="shared" si="714"/>
        <v>0</v>
      </c>
      <c r="U573" s="108">
        <f t="shared" si="714"/>
        <v>0</v>
      </c>
      <c r="V573" s="108">
        <f t="shared" si="714"/>
        <v>0</v>
      </c>
      <c r="W573" s="108">
        <f t="shared" si="715"/>
        <v>0</v>
      </c>
      <c r="X573" s="108">
        <f t="shared" si="715"/>
        <v>0</v>
      </c>
      <c r="Y573" s="108">
        <f t="shared" si="715"/>
        <v>0</v>
      </c>
      <c r="Z573" s="108">
        <f t="shared" si="715"/>
        <v>0</v>
      </c>
      <c r="AA573" s="108">
        <f t="shared" si="715"/>
        <v>0</v>
      </c>
      <c r="AB573" s="108">
        <f t="shared" si="715"/>
        <v>0</v>
      </c>
      <c r="AC573" s="108">
        <f t="shared" si="715"/>
        <v>0</v>
      </c>
      <c r="AD573" s="108">
        <f t="shared" si="715"/>
        <v>0</v>
      </c>
      <c r="AE573" s="108">
        <f t="shared" si="715"/>
        <v>0</v>
      </c>
      <c r="AF573" s="108"/>
      <c r="AG573" s="108">
        <f t="shared" si="715"/>
        <v>0</v>
      </c>
      <c r="AH573" s="108">
        <f t="shared" si="715"/>
        <v>0</v>
      </c>
      <c r="AI573" s="108"/>
      <c r="AJ573" s="108">
        <f t="shared" si="715"/>
        <v>0</v>
      </c>
      <c r="AK573" s="113"/>
      <c r="AL573" s="113"/>
      <c r="AM573" s="113"/>
      <c r="AN573" s="113"/>
      <c r="AO573" s="113"/>
      <c r="AP573" s="128"/>
      <c r="AQ573" s="128"/>
      <c r="AR573" s="128"/>
      <c r="AS573" s="128"/>
      <c r="AT573" s="128"/>
      <c r="AU573" s="96"/>
      <c r="AV573" s="96"/>
      <c r="AW573" s="96"/>
      <c r="AX573" s="128"/>
      <c r="AY573" s="128"/>
      <c r="AZ573" s="97"/>
      <c r="BA573" s="97"/>
      <c r="BB573" s="128"/>
      <c r="BC573" s="128"/>
      <c r="BD573" s="114"/>
      <c r="BE573" s="115"/>
      <c r="BF573" s="125"/>
      <c r="BG573" s="125"/>
      <c r="BH573" s="114"/>
      <c r="BI573" s="115"/>
      <c r="BJ573" s="125"/>
      <c r="BK573" s="125"/>
      <c r="BL573" s="114"/>
      <c r="BM573" s="115"/>
      <c r="BN573" s="125"/>
      <c r="BO573" s="125"/>
      <c r="BP573" s="116"/>
      <c r="BQ573" s="116"/>
      <c r="BR573" s="116"/>
      <c r="BS573" s="116"/>
      <c r="BT573" s="116"/>
      <c r="BU573" s="116"/>
      <c r="BV573" s="116"/>
      <c r="BW573" s="116"/>
      <c r="BX573" s="116"/>
      <c r="BY573" s="116"/>
    </row>
    <row r="574" spans="1:77" ht="16.5" hidden="1">
      <c r="A574" s="104"/>
      <c r="B574" s="105" t="s">
        <v>185</v>
      </c>
      <c r="C574" s="106" t="s">
        <v>1</v>
      </c>
      <c r="D574" s="106" t="s">
        <v>28</v>
      </c>
      <c r="E574" s="111" t="s">
        <v>187</v>
      </c>
      <c r="F574" s="106" t="s">
        <v>76</v>
      </c>
      <c r="G574" s="108">
        <f>H574+I574</f>
        <v>19352</v>
      </c>
      <c r="H574" s="108">
        <v>19352</v>
      </c>
      <c r="I574" s="108"/>
      <c r="J574" s="112">
        <f>K574-G574</f>
        <v>-19352</v>
      </c>
      <c r="K574" s="112"/>
      <c r="L574" s="112"/>
      <c r="M574" s="112"/>
      <c r="N574" s="108"/>
      <c r="O574" s="109"/>
      <c r="P574" s="112"/>
      <c r="Q574" s="112">
        <f>P574+N574</f>
        <v>0</v>
      </c>
      <c r="R574" s="112">
        <f>O574</f>
        <v>0</v>
      </c>
      <c r="S574" s="112"/>
      <c r="T574" s="112">
        <f aca="true" t="shared" si="716" ref="T574:Z574">Q574</f>
        <v>0</v>
      </c>
      <c r="U574" s="112">
        <f t="shared" si="716"/>
        <v>0</v>
      </c>
      <c r="V574" s="112">
        <f t="shared" si="716"/>
        <v>0</v>
      </c>
      <c r="W574" s="112">
        <f t="shared" si="716"/>
        <v>0</v>
      </c>
      <c r="X574" s="112">
        <f t="shared" si="716"/>
        <v>0</v>
      </c>
      <c r="Y574" s="112">
        <f t="shared" si="716"/>
        <v>0</v>
      </c>
      <c r="Z574" s="112">
        <f t="shared" si="716"/>
        <v>0</v>
      </c>
      <c r="AA574" s="112">
        <f>X574</f>
        <v>0</v>
      </c>
      <c r="AB574" s="112">
        <f>Y574</f>
        <v>0</v>
      </c>
      <c r="AC574" s="112">
        <f>Z574</f>
        <v>0</v>
      </c>
      <c r="AD574" s="112">
        <f>AA574</f>
        <v>0</v>
      </c>
      <c r="AE574" s="112">
        <f>AB574</f>
        <v>0</v>
      </c>
      <c r="AF574" s="112"/>
      <c r="AG574" s="112">
        <f>AC574</f>
        <v>0</v>
      </c>
      <c r="AH574" s="112">
        <f>AD574</f>
        <v>0</v>
      </c>
      <c r="AI574" s="112"/>
      <c r="AJ574" s="112">
        <f>AE574</f>
        <v>0</v>
      </c>
      <c r="AK574" s="113"/>
      <c r="AL574" s="113"/>
      <c r="AM574" s="113"/>
      <c r="AN574" s="113"/>
      <c r="AO574" s="113"/>
      <c r="AP574" s="128"/>
      <c r="AQ574" s="128"/>
      <c r="AR574" s="128"/>
      <c r="AS574" s="128"/>
      <c r="AT574" s="128"/>
      <c r="AU574" s="96"/>
      <c r="AV574" s="96"/>
      <c r="AW574" s="96"/>
      <c r="AX574" s="128"/>
      <c r="AY574" s="128"/>
      <c r="AZ574" s="97"/>
      <c r="BA574" s="97"/>
      <c r="BB574" s="128"/>
      <c r="BC574" s="128"/>
      <c r="BD574" s="114"/>
      <c r="BE574" s="115"/>
      <c r="BF574" s="125"/>
      <c r="BG574" s="125"/>
      <c r="BH574" s="114"/>
      <c r="BI574" s="115"/>
      <c r="BJ574" s="125"/>
      <c r="BK574" s="125"/>
      <c r="BL574" s="114"/>
      <c r="BM574" s="115"/>
      <c r="BN574" s="125"/>
      <c r="BO574" s="125"/>
      <c r="BP574" s="116"/>
      <c r="BQ574" s="116"/>
      <c r="BR574" s="116"/>
      <c r="BS574" s="116"/>
      <c r="BT574" s="116"/>
      <c r="BU574" s="116"/>
      <c r="BV574" s="116"/>
      <c r="BW574" s="116"/>
      <c r="BX574" s="116"/>
      <c r="BY574" s="116"/>
    </row>
    <row r="575" spans="1:77" s="2" customFormat="1" ht="37.5">
      <c r="A575" s="118"/>
      <c r="B575" s="99" t="s">
        <v>77</v>
      </c>
      <c r="C575" s="100" t="s">
        <v>1</v>
      </c>
      <c r="D575" s="100" t="s">
        <v>29</v>
      </c>
      <c r="E575" s="101"/>
      <c r="F575" s="100"/>
      <c r="G575" s="102">
        <f aca="true" t="shared" si="717" ref="G575:X576">G576</f>
        <v>43934</v>
      </c>
      <c r="H575" s="102">
        <f t="shared" si="717"/>
        <v>43934</v>
      </c>
      <c r="I575" s="102">
        <f t="shared" si="717"/>
        <v>0</v>
      </c>
      <c r="J575" s="102">
        <f t="shared" si="717"/>
        <v>-21871</v>
      </c>
      <c r="K575" s="102">
        <f t="shared" si="717"/>
        <v>22063</v>
      </c>
      <c r="L575" s="102">
        <f t="shared" si="717"/>
        <v>0</v>
      </c>
      <c r="M575" s="102"/>
      <c r="N575" s="102">
        <f t="shared" si="717"/>
        <v>24207</v>
      </c>
      <c r="O575" s="102">
        <f t="shared" si="717"/>
        <v>0</v>
      </c>
      <c r="P575" s="102">
        <f t="shared" si="717"/>
        <v>0</v>
      </c>
      <c r="Q575" s="102">
        <f t="shared" si="717"/>
        <v>24207</v>
      </c>
      <c r="R575" s="102">
        <f t="shared" si="717"/>
        <v>0</v>
      </c>
      <c r="S575" s="102">
        <f aca="true" t="shared" si="718" ref="S575:Z575">S576+S578</f>
        <v>-4433</v>
      </c>
      <c r="T575" s="102">
        <f t="shared" si="718"/>
        <v>19774</v>
      </c>
      <c r="U575" s="102">
        <f t="shared" si="718"/>
        <v>0</v>
      </c>
      <c r="V575" s="102">
        <f t="shared" si="718"/>
        <v>19813</v>
      </c>
      <c r="W575" s="102">
        <f t="shared" si="718"/>
        <v>0</v>
      </c>
      <c r="X575" s="102">
        <f t="shared" si="718"/>
        <v>0</v>
      </c>
      <c r="Y575" s="102">
        <f t="shared" si="718"/>
        <v>19774</v>
      </c>
      <c r="Z575" s="102">
        <f t="shared" si="718"/>
        <v>19813</v>
      </c>
      <c r="AA575" s="102">
        <f aca="true" t="shared" si="719" ref="AA575:AJ575">AA576+AA578</f>
        <v>0</v>
      </c>
      <c r="AB575" s="102">
        <f t="shared" si="719"/>
        <v>0</v>
      </c>
      <c r="AC575" s="102">
        <f t="shared" si="719"/>
        <v>19774</v>
      </c>
      <c r="AD575" s="102">
        <f t="shared" si="719"/>
        <v>19813</v>
      </c>
      <c r="AE575" s="102">
        <f t="shared" si="719"/>
        <v>0</v>
      </c>
      <c r="AF575" s="102"/>
      <c r="AG575" s="102">
        <f t="shared" si="719"/>
        <v>0</v>
      </c>
      <c r="AH575" s="102">
        <f t="shared" si="719"/>
        <v>19774</v>
      </c>
      <c r="AI575" s="102"/>
      <c r="AJ575" s="102">
        <f t="shared" si="719"/>
        <v>19813</v>
      </c>
      <c r="AK575" s="102">
        <f aca="true" t="shared" si="720" ref="AK575:AT575">AK576+AK578</f>
        <v>0</v>
      </c>
      <c r="AL575" s="102">
        <f t="shared" si="720"/>
        <v>0</v>
      </c>
      <c r="AM575" s="102">
        <f t="shared" si="720"/>
        <v>19774</v>
      </c>
      <c r="AN575" s="102">
        <f t="shared" si="720"/>
        <v>0</v>
      </c>
      <c r="AO575" s="102">
        <f t="shared" si="720"/>
        <v>19813</v>
      </c>
      <c r="AP575" s="102">
        <f t="shared" si="720"/>
        <v>8355</v>
      </c>
      <c r="AQ575" s="102">
        <f t="shared" si="720"/>
        <v>0</v>
      </c>
      <c r="AR575" s="102">
        <f t="shared" si="720"/>
        <v>28168</v>
      </c>
      <c r="AS575" s="102">
        <f t="shared" si="720"/>
        <v>0</v>
      </c>
      <c r="AT575" s="102">
        <f t="shared" si="720"/>
        <v>28168</v>
      </c>
      <c r="AU575" s="96"/>
      <c r="AV575" s="96"/>
      <c r="AW575" s="96"/>
      <c r="AX575" s="102">
        <f>AX576+AX578</f>
        <v>28168</v>
      </c>
      <c r="AY575" s="102">
        <f>AY576+AY578</f>
        <v>28168</v>
      </c>
      <c r="AZ575" s="97"/>
      <c r="BA575" s="97"/>
      <c r="BB575" s="102">
        <f aca="true" t="shared" si="721" ref="BB575:BG575">BB576+BB578</f>
        <v>28168</v>
      </c>
      <c r="BC575" s="102">
        <f t="shared" si="721"/>
        <v>28168</v>
      </c>
      <c r="BD575" s="102">
        <f t="shared" si="721"/>
        <v>0</v>
      </c>
      <c r="BE575" s="102">
        <f t="shared" si="721"/>
        <v>0</v>
      </c>
      <c r="BF575" s="102">
        <f t="shared" si="721"/>
        <v>28168</v>
      </c>
      <c r="BG575" s="102">
        <f t="shared" si="721"/>
        <v>28168</v>
      </c>
      <c r="BH575" s="102">
        <f aca="true" t="shared" si="722" ref="BH575:BO575">BH576+BH578</f>
        <v>0</v>
      </c>
      <c r="BI575" s="102">
        <f t="shared" si="722"/>
        <v>0</v>
      </c>
      <c r="BJ575" s="102">
        <f t="shared" si="722"/>
        <v>28168</v>
      </c>
      <c r="BK575" s="102">
        <f t="shared" si="722"/>
        <v>28168</v>
      </c>
      <c r="BL575" s="102">
        <f t="shared" si="722"/>
        <v>0</v>
      </c>
      <c r="BM575" s="102">
        <f t="shared" si="722"/>
        <v>0</v>
      </c>
      <c r="BN575" s="102">
        <f t="shared" si="722"/>
        <v>28168</v>
      </c>
      <c r="BO575" s="102">
        <f t="shared" si="722"/>
        <v>28168</v>
      </c>
      <c r="BP575" s="102">
        <f>BP576+BP578</f>
        <v>0</v>
      </c>
      <c r="BQ575" s="102">
        <f>BQ576+BQ578</f>
        <v>0</v>
      </c>
      <c r="BR575" s="102">
        <f>BR576+BR578</f>
        <v>28168</v>
      </c>
      <c r="BS575" s="102"/>
      <c r="BT575" s="102">
        <f>BT576+BT578</f>
        <v>28168</v>
      </c>
      <c r="BU575" s="102">
        <f>BU576+BU578</f>
        <v>0</v>
      </c>
      <c r="BV575" s="102">
        <f>BV576+BV578</f>
        <v>0</v>
      </c>
      <c r="BW575" s="102">
        <f>BW576+BW578</f>
        <v>28168</v>
      </c>
      <c r="BX575" s="102"/>
      <c r="BY575" s="102">
        <f>BY576+BY578</f>
        <v>28168</v>
      </c>
    </row>
    <row r="576" spans="1:77" ht="16.5">
      <c r="A576" s="104"/>
      <c r="B576" s="105" t="s">
        <v>83</v>
      </c>
      <c r="C576" s="106" t="s">
        <v>1</v>
      </c>
      <c r="D576" s="106" t="s">
        <v>29</v>
      </c>
      <c r="E576" s="111" t="s">
        <v>156</v>
      </c>
      <c r="F576" s="106"/>
      <c r="G576" s="108">
        <f t="shared" si="717"/>
        <v>43934</v>
      </c>
      <c r="H576" s="108">
        <f t="shared" si="717"/>
        <v>43934</v>
      </c>
      <c r="I576" s="108">
        <f t="shared" si="717"/>
        <v>0</v>
      </c>
      <c r="J576" s="108">
        <f t="shared" si="717"/>
        <v>-21871</v>
      </c>
      <c r="K576" s="108">
        <f t="shared" si="717"/>
        <v>22063</v>
      </c>
      <c r="L576" s="108">
        <f t="shared" si="717"/>
        <v>0</v>
      </c>
      <c r="M576" s="108"/>
      <c r="N576" s="108">
        <f t="shared" si="717"/>
        <v>24207</v>
      </c>
      <c r="O576" s="108">
        <f t="shared" si="717"/>
        <v>0</v>
      </c>
      <c r="P576" s="108">
        <f t="shared" si="717"/>
        <v>0</v>
      </c>
      <c r="Q576" s="108">
        <f t="shared" si="717"/>
        <v>24207</v>
      </c>
      <c r="R576" s="108">
        <f t="shared" si="717"/>
        <v>0</v>
      </c>
      <c r="S576" s="108">
        <f>S577</f>
        <v>-24207</v>
      </c>
      <c r="T576" s="108">
        <f t="shared" si="717"/>
        <v>0</v>
      </c>
      <c r="U576" s="108">
        <f t="shared" si="717"/>
        <v>0</v>
      </c>
      <c r="V576" s="108">
        <f t="shared" si="717"/>
        <v>0</v>
      </c>
      <c r="W576" s="108">
        <f t="shared" si="717"/>
        <v>0</v>
      </c>
      <c r="X576" s="108">
        <f t="shared" si="717"/>
        <v>0</v>
      </c>
      <c r="Y576" s="108">
        <f aca="true" t="shared" si="723" ref="Y576:AT576">Y577</f>
        <v>0</v>
      </c>
      <c r="Z576" s="108">
        <f t="shared" si="723"/>
        <v>0</v>
      </c>
      <c r="AA576" s="108">
        <f t="shared" si="723"/>
        <v>0</v>
      </c>
      <c r="AB576" s="108">
        <f t="shared" si="723"/>
        <v>0</v>
      </c>
      <c r="AC576" s="108">
        <f t="shared" si="723"/>
        <v>0</v>
      </c>
      <c r="AD576" s="108">
        <f t="shared" si="723"/>
        <v>0</v>
      </c>
      <c r="AE576" s="108">
        <f t="shared" si="723"/>
        <v>0</v>
      </c>
      <c r="AF576" s="108"/>
      <c r="AG576" s="108">
        <f t="shared" si="723"/>
        <v>0</v>
      </c>
      <c r="AH576" s="108">
        <f t="shared" si="723"/>
        <v>0</v>
      </c>
      <c r="AI576" s="108"/>
      <c r="AJ576" s="108">
        <f t="shared" si="723"/>
        <v>0</v>
      </c>
      <c r="AK576" s="108">
        <f t="shared" si="723"/>
        <v>0</v>
      </c>
      <c r="AL576" s="108">
        <f t="shared" si="723"/>
        <v>0</v>
      </c>
      <c r="AM576" s="108">
        <f t="shared" si="723"/>
        <v>0</v>
      </c>
      <c r="AN576" s="108">
        <f t="shared" si="723"/>
        <v>0</v>
      </c>
      <c r="AO576" s="108">
        <f t="shared" si="723"/>
        <v>0</v>
      </c>
      <c r="AP576" s="108">
        <f t="shared" si="723"/>
        <v>0</v>
      </c>
      <c r="AQ576" s="108">
        <f t="shared" si="723"/>
        <v>0</v>
      </c>
      <c r="AR576" s="108">
        <f t="shared" si="723"/>
        <v>0</v>
      </c>
      <c r="AS576" s="108">
        <f t="shared" si="723"/>
        <v>0</v>
      </c>
      <c r="AT576" s="108">
        <f t="shared" si="723"/>
        <v>0</v>
      </c>
      <c r="AU576" s="96"/>
      <c r="AV576" s="96"/>
      <c r="AW576" s="96"/>
      <c r="AX576" s="108">
        <f>AX577</f>
        <v>0</v>
      </c>
      <c r="AY576" s="108">
        <f>AY577</f>
        <v>0</v>
      </c>
      <c r="AZ576" s="97"/>
      <c r="BA576" s="97"/>
      <c r="BB576" s="108">
        <f aca="true" t="shared" si="724" ref="BB576:BY576">BB577</f>
        <v>0</v>
      </c>
      <c r="BC576" s="108">
        <f t="shared" si="724"/>
        <v>0</v>
      </c>
      <c r="BD576" s="108">
        <f t="shared" si="724"/>
        <v>0</v>
      </c>
      <c r="BE576" s="108">
        <f t="shared" si="724"/>
        <v>0</v>
      </c>
      <c r="BF576" s="108">
        <f t="shared" si="724"/>
        <v>0</v>
      </c>
      <c r="BG576" s="108">
        <f t="shared" si="724"/>
        <v>0</v>
      </c>
      <c r="BH576" s="108">
        <f t="shared" si="724"/>
        <v>0</v>
      </c>
      <c r="BI576" s="108">
        <f t="shared" si="724"/>
        <v>0</v>
      </c>
      <c r="BJ576" s="108">
        <f t="shared" si="724"/>
        <v>0</v>
      </c>
      <c r="BK576" s="108">
        <f t="shared" si="724"/>
        <v>0</v>
      </c>
      <c r="BL576" s="108">
        <f t="shared" si="724"/>
        <v>0</v>
      </c>
      <c r="BM576" s="108">
        <f t="shared" si="724"/>
        <v>0</v>
      </c>
      <c r="BN576" s="108">
        <f t="shared" si="724"/>
        <v>0</v>
      </c>
      <c r="BO576" s="108">
        <f t="shared" si="724"/>
        <v>0</v>
      </c>
      <c r="BP576" s="108">
        <f t="shared" si="724"/>
        <v>0</v>
      </c>
      <c r="BQ576" s="108">
        <f t="shared" si="724"/>
        <v>0</v>
      </c>
      <c r="BR576" s="108">
        <f t="shared" si="724"/>
        <v>0</v>
      </c>
      <c r="BS576" s="108"/>
      <c r="BT576" s="108">
        <f t="shared" si="724"/>
        <v>0</v>
      </c>
      <c r="BU576" s="108">
        <f t="shared" si="724"/>
        <v>0</v>
      </c>
      <c r="BV576" s="108">
        <f t="shared" si="724"/>
        <v>0</v>
      </c>
      <c r="BW576" s="108">
        <f t="shared" si="724"/>
        <v>0</v>
      </c>
      <c r="BX576" s="108"/>
      <c r="BY576" s="108">
        <f t="shared" si="724"/>
        <v>0</v>
      </c>
    </row>
    <row r="577" spans="1:77" ht="33" hidden="1">
      <c r="A577" s="104"/>
      <c r="B577" s="105" t="s">
        <v>35</v>
      </c>
      <c r="C577" s="106" t="s">
        <v>1</v>
      </c>
      <c r="D577" s="106" t="s">
        <v>29</v>
      </c>
      <c r="E577" s="111" t="s">
        <v>156</v>
      </c>
      <c r="F577" s="106" t="s">
        <v>36</v>
      </c>
      <c r="G577" s="108">
        <f>H577+I577</f>
        <v>43934</v>
      </c>
      <c r="H577" s="108">
        <f>26434+17500</f>
        <v>43934</v>
      </c>
      <c r="I577" s="108"/>
      <c r="J577" s="112">
        <f>K577-G577</f>
        <v>-21871</v>
      </c>
      <c r="K577" s="112">
        <v>22063</v>
      </c>
      <c r="L577" s="112"/>
      <c r="M577" s="112"/>
      <c r="N577" s="108">
        <v>24207</v>
      </c>
      <c r="O577" s="109"/>
      <c r="P577" s="112"/>
      <c r="Q577" s="112">
        <f>P577+N577</f>
        <v>24207</v>
      </c>
      <c r="R577" s="112">
        <f>O577</f>
        <v>0</v>
      </c>
      <c r="S577" s="112">
        <f>T577-Q577</f>
        <v>-24207</v>
      </c>
      <c r="T577" s="112"/>
      <c r="U577" s="112">
        <f>R577</f>
        <v>0</v>
      </c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  <c r="AM577" s="112"/>
      <c r="AN577" s="112"/>
      <c r="AO577" s="112"/>
      <c r="AP577" s="112"/>
      <c r="AQ577" s="112"/>
      <c r="AR577" s="112"/>
      <c r="AS577" s="112"/>
      <c r="AT577" s="112"/>
      <c r="AU577" s="96"/>
      <c r="AV577" s="96"/>
      <c r="AW577" s="96"/>
      <c r="AX577" s="112"/>
      <c r="AY577" s="112"/>
      <c r="AZ577" s="97"/>
      <c r="BA577" s="97"/>
      <c r="BB577" s="112"/>
      <c r="BC577" s="112"/>
      <c r="BD577" s="112"/>
      <c r="BE577" s="112"/>
      <c r="BF577" s="112"/>
      <c r="BG577" s="112"/>
      <c r="BH577" s="112"/>
      <c r="BI577" s="112"/>
      <c r="BJ577" s="112"/>
      <c r="BK577" s="112"/>
      <c r="BL577" s="112"/>
      <c r="BM577" s="112"/>
      <c r="BN577" s="112"/>
      <c r="BO577" s="112"/>
      <c r="BP577" s="112"/>
      <c r="BQ577" s="112"/>
      <c r="BR577" s="112"/>
      <c r="BS577" s="112"/>
      <c r="BT577" s="112"/>
      <c r="BU577" s="112"/>
      <c r="BV577" s="112"/>
      <c r="BW577" s="112"/>
      <c r="BX577" s="112"/>
      <c r="BY577" s="112"/>
    </row>
    <row r="578" spans="1:77" ht="16.5">
      <c r="A578" s="104"/>
      <c r="B578" s="105" t="s">
        <v>83</v>
      </c>
      <c r="C578" s="106" t="s">
        <v>1</v>
      </c>
      <c r="D578" s="106" t="s">
        <v>29</v>
      </c>
      <c r="E578" s="111" t="s">
        <v>236</v>
      </c>
      <c r="F578" s="106"/>
      <c r="G578" s="108"/>
      <c r="H578" s="108"/>
      <c r="I578" s="108"/>
      <c r="J578" s="112"/>
      <c r="K578" s="112"/>
      <c r="L578" s="112"/>
      <c r="M578" s="112"/>
      <c r="N578" s="108"/>
      <c r="O578" s="109"/>
      <c r="P578" s="112"/>
      <c r="Q578" s="112"/>
      <c r="R578" s="112"/>
      <c r="S578" s="112">
        <f aca="true" t="shared" si="725" ref="S578:AT578">S579</f>
        <v>19774</v>
      </c>
      <c r="T578" s="112">
        <f t="shared" si="725"/>
        <v>19774</v>
      </c>
      <c r="U578" s="112">
        <f t="shared" si="725"/>
        <v>0</v>
      </c>
      <c r="V578" s="112">
        <f t="shared" si="725"/>
        <v>19813</v>
      </c>
      <c r="W578" s="112">
        <f t="shared" si="725"/>
        <v>0</v>
      </c>
      <c r="X578" s="112">
        <f t="shared" si="725"/>
        <v>0</v>
      </c>
      <c r="Y578" s="112">
        <f t="shared" si="725"/>
        <v>19774</v>
      </c>
      <c r="Z578" s="112">
        <f t="shared" si="725"/>
        <v>19813</v>
      </c>
      <c r="AA578" s="112">
        <f t="shared" si="725"/>
        <v>0</v>
      </c>
      <c r="AB578" s="112">
        <f t="shared" si="725"/>
        <v>0</v>
      </c>
      <c r="AC578" s="112">
        <f t="shared" si="725"/>
        <v>19774</v>
      </c>
      <c r="AD578" s="112">
        <f t="shared" si="725"/>
        <v>19813</v>
      </c>
      <c r="AE578" s="112">
        <f t="shared" si="725"/>
        <v>0</v>
      </c>
      <c r="AF578" s="112"/>
      <c r="AG578" s="112">
        <f t="shared" si="725"/>
        <v>0</v>
      </c>
      <c r="AH578" s="112">
        <f t="shared" si="725"/>
        <v>19774</v>
      </c>
      <c r="AI578" s="112"/>
      <c r="AJ578" s="112">
        <f t="shared" si="725"/>
        <v>19813</v>
      </c>
      <c r="AK578" s="112">
        <f t="shared" si="725"/>
        <v>0</v>
      </c>
      <c r="AL578" s="112">
        <f t="shared" si="725"/>
        <v>0</v>
      </c>
      <c r="AM578" s="112">
        <f t="shared" si="725"/>
        <v>19774</v>
      </c>
      <c r="AN578" s="112">
        <f t="shared" si="725"/>
        <v>0</v>
      </c>
      <c r="AO578" s="112">
        <f t="shared" si="725"/>
        <v>19813</v>
      </c>
      <c r="AP578" s="112">
        <f t="shared" si="725"/>
        <v>8355</v>
      </c>
      <c r="AQ578" s="112">
        <f t="shared" si="725"/>
        <v>0</v>
      </c>
      <c r="AR578" s="112">
        <f t="shared" si="725"/>
        <v>28168</v>
      </c>
      <c r="AS578" s="112">
        <f t="shared" si="725"/>
        <v>0</v>
      </c>
      <c r="AT578" s="112">
        <f t="shared" si="725"/>
        <v>28168</v>
      </c>
      <c r="AU578" s="96"/>
      <c r="AV578" s="96"/>
      <c r="AW578" s="96"/>
      <c r="AX578" s="112">
        <f>AX579</f>
        <v>28168</v>
      </c>
      <c r="AY578" s="112">
        <f>AY579</f>
        <v>28168</v>
      </c>
      <c r="AZ578" s="97"/>
      <c r="BA578" s="97"/>
      <c r="BB578" s="112">
        <f aca="true" t="shared" si="726" ref="BB578:BY578">BB579</f>
        <v>28168</v>
      </c>
      <c r="BC578" s="112">
        <f t="shared" si="726"/>
        <v>28168</v>
      </c>
      <c r="BD578" s="112">
        <f t="shared" si="726"/>
        <v>0</v>
      </c>
      <c r="BE578" s="112">
        <f t="shared" si="726"/>
        <v>0</v>
      </c>
      <c r="BF578" s="112">
        <f t="shared" si="726"/>
        <v>28168</v>
      </c>
      <c r="BG578" s="112">
        <f t="shared" si="726"/>
        <v>28168</v>
      </c>
      <c r="BH578" s="112">
        <f t="shared" si="726"/>
        <v>0</v>
      </c>
      <c r="BI578" s="112">
        <f t="shared" si="726"/>
        <v>0</v>
      </c>
      <c r="BJ578" s="112">
        <f t="shared" si="726"/>
        <v>28168</v>
      </c>
      <c r="BK578" s="112">
        <f t="shared" si="726"/>
        <v>28168</v>
      </c>
      <c r="BL578" s="112">
        <f t="shared" si="726"/>
        <v>0</v>
      </c>
      <c r="BM578" s="112">
        <f t="shared" si="726"/>
        <v>0</v>
      </c>
      <c r="BN578" s="112">
        <f t="shared" si="726"/>
        <v>28168</v>
      </c>
      <c r="BO578" s="112">
        <f t="shared" si="726"/>
        <v>28168</v>
      </c>
      <c r="BP578" s="112">
        <f t="shared" si="726"/>
        <v>0</v>
      </c>
      <c r="BQ578" s="112">
        <f t="shared" si="726"/>
        <v>0</v>
      </c>
      <c r="BR578" s="112">
        <f t="shared" si="726"/>
        <v>28168</v>
      </c>
      <c r="BS578" s="112"/>
      <c r="BT578" s="112">
        <f t="shared" si="726"/>
        <v>28168</v>
      </c>
      <c r="BU578" s="112">
        <f t="shared" si="726"/>
        <v>0</v>
      </c>
      <c r="BV578" s="112">
        <f t="shared" si="726"/>
        <v>0</v>
      </c>
      <c r="BW578" s="112">
        <f t="shared" si="726"/>
        <v>28168</v>
      </c>
      <c r="BX578" s="112"/>
      <c r="BY578" s="112">
        <f t="shared" si="726"/>
        <v>28168</v>
      </c>
    </row>
    <row r="579" spans="1:77" ht="33">
      <c r="A579" s="104"/>
      <c r="B579" s="105" t="s">
        <v>35</v>
      </c>
      <c r="C579" s="106" t="s">
        <v>1</v>
      </c>
      <c r="D579" s="106" t="s">
        <v>29</v>
      </c>
      <c r="E579" s="111" t="s">
        <v>236</v>
      </c>
      <c r="F579" s="106" t="s">
        <v>36</v>
      </c>
      <c r="G579" s="108"/>
      <c r="H579" s="108"/>
      <c r="I579" s="108"/>
      <c r="J579" s="112"/>
      <c r="K579" s="112"/>
      <c r="L579" s="112"/>
      <c r="M579" s="112"/>
      <c r="N579" s="108"/>
      <c r="O579" s="109"/>
      <c r="P579" s="112"/>
      <c r="Q579" s="112"/>
      <c r="R579" s="112"/>
      <c r="S579" s="112">
        <f>T579-Q579</f>
        <v>19774</v>
      </c>
      <c r="T579" s="112">
        <v>19774</v>
      </c>
      <c r="U579" s="112"/>
      <c r="V579" s="112">
        <v>19813</v>
      </c>
      <c r="W579" s="112"/>
      <c r="X579" s="112"/>
      <c r="Y579" s="112">
        <f>W579+T579</f>
        <v>19774</v>
      </c>
      <c r="Z579" s="112">
        <f>X579+V579</f>
        <v>19813</v>
      </c>
      <c r="AA579" s="112"/>
      <c r="AB579" s="112"/>
      <c r="AC579" s="112">
        <f>AA579+Y579</f>
        <v>19774</v>
      </c>
      <c r="AD579" s="112">
        <f>AB579+Z579</f>
        <v>19813</v>
      </c>
      <c r="AE579" s="112"/>
      <c r="AF579" s="112"/>
      <c r="AG579" s="112"/>
      <c r="AH579" s="112">
        <f>AE579+AC579</f>
        <v>19774</v>
      </c>
      <c r="AI579" s="112"/>
      <c r="AJ579" s="112">
        <f>AG579+AD579</f>
        <v>19813</v>
      </c>
      <c r="AK579" s="113"/>
      <c r="AL579" s="113"/>
      <c r="AM579" s="112">
        <f>AK579+AH579</f>
        <v>19774</v>
      </c>
      <c r="AN579" s="112">
        <f>AI579</f>
        <v>0</v>
      </c>
      <c r="AO579" s="112">
        <f>AJ579</f>
        <v>19813</v>
      </c>
      <c r="AP579" s="112">
        <f>AR579-AO579</f>
        <v>8355</v>
      </c>
      <c r="AQ579" s="112"/>
      <c r="AR579" s="112">
        <f>28129+39</f>
        <v>28168</v>
      </c>
      <c r="AS579" s="112"/>
      <c r="AT579" s="112">
        <f>28129+39</f>
        <v>28168</v>
      </c>
      <c r="AU579" s="96"/>
      <c r="AV579" s="96"/>
      <c r="AW579" s="96"/>
      <c r="AX579" s="112">
        <f>28129+39</f>
        <v>28168</v>
      </c>
      <c r="AY579" s="112">
        <f>28129+39</f>
        <v>28168</v>
      </c>
      <c r="AZ579" s="97"/>
      <c r="BA579" s="97"/>
      <c r="BB579" s="112">
        <f>28129+39</f>
        <v>28168</v>
      </c>
      <c r="BC579" s="112">
        <f>28129+39</f>
        <v>28168</v>
      </c>
      <c r="BD579" s="114"/>
      <c r="BE579" s="115"/>
      <c r="BF579" s="112">
        <f>BD579+BB579</f>
        <v>28168</v>
      </c>
      <c r="BG579" s="112">
        <f>BE579+BC579</f>
        <v>28168</v>
      </c>
      <c r="BH579" s="114"/>
      <c r="BI579" s="115"/>
      <c r="BJ579" s="112">
        <f>BH579+BF579</f>
        <v>28168</v>
      </c>
      <c r="BK579" s="112">
        <f>BI579+BG579</f>
        <v>28168</v>
      </c>
      <c r="BL579" s="114"/>
      <c r="BM579" s="115"/>
      <c r="BN579" s="112">
        <f>BL579+BJ579</f>
        <v>28168</v>
      </c>
      <c r="BO579" s="112">
        <f>BM579+BK579</f>
        <v>28168</v>
      </c>
      <c r="BP579" s="116"/>
      <c r="BQ579" s="116"/>
      <c r="BR579" s="108">
        <f>BN579+BP579</f>
        <v>28168</v>
      </c>
      <c r="BS579" s="108"/>
      <c r="BT579" s="108">
        <f>BO579+BQ579</f>
        <v>28168</v>
      </c>
      <c r="BU579" s="116"/>
      <c r="BV579" s="116"/>
      <c r="BW579" s="108">
        <f>BR579+BU579</f>
        <v>28168</v>
      </c>
      <c r="BX579" s="108"/>
      <c r="BY579" s="108">
        <f>BT579+BV579</f>
        <v>28168</v>
      </c>
    </row>
    <row r="580" spans="1:77" s="2" customFormat="1" ht="37.5">
      <c r="A580" s="118"/>
      <c r="B580" s="99" t="s">
        <v>75</v>
      </c>
      <c r="C580" s="100" t="s">
        <v>1</v>
      </c>
      <c r="D580" s="100" t="s">
        <v>30</v>
      </c>
      <c r="E580" s="101"/>
      <c r="F580" s="100"/>
      <c r="G580" s="102">
        <f aca="true" t="shared" si="727" ref="G580:N580">G581+G584</f>
        <v>53494</v>
      </c>
      <c r="H580" s="102">
        <f t="shared" si="727"/>
        <v>53494</v>
      </c>
      <c r="I580" s="102">
        <f t="shared" si="727"/>
        <v>0</v>
      </c>
      <c r="J580" s="102">
        <f t="shared" si="727"/>
        <v>-43344</v>
      </c>
      <c r="K580" s="102">
        <f t="shared" si="727"/>
        <v>10150</v>
      </c>
      <c r="L580" s="102">
        <f t="shared" si="727"/>
        <v>0</v>
      </c>
      <c r="M580" s="102"/>
      <c r="N580" s="102">
        <f t="shared" si="727"/>
        <v>10150</v>
      </c>
      <c r="O580" s="102">
        <f aca="true" t="shared" si="728" ref="O580:V580">O581+O584</f>
        <v>0</v>
      </c>
      <c r="P580" s="102">
        <f t="shared" si="728"/>
        <v>0</v>
      </c>
      <c r="Q580" s="102">
        <f t="shared" si="728"/>
        <v>10150</v>
      </c>
      <c r="R580" s="102">
        <f t="shared" si="728"/>
        <v>0</v>
      </c>
      <c r="S580" s="102">
        <f t="shared" si="728"/>
        <v>-600</v>
      </c>
      <c r="T580" s="102">
        <f t="shared" si="728"/>
        <v>9550</v>
      </c>
      <c r="U580" s="102">
        <f t="shared" si="728"/>
        <v>0</v>
      </c>
      <c r="V580" s="102">
        <f t="shared" si="728"/>
        <v>9550</v>
      </c>
      <c r="W580" s="102">
        <f aca="true" t="shared" si="729" ref="W580:AD580">W581+W584</f>
        <v>0</v>
      </c>
      <c r="X580" s="102">
        <f t="shared" si="729"/>
        <v>0</v>
      </c>
      <c r="Y580" s="102">
        <f t="shared" si="729"/>
        <v>9550</v>
      </c>
      <c r="Z580" s="102">
        <f t="shared" si="729"/>
        <v>9550</v>
      </c>
      <c r="AA580" s="102">
        <f t="shared" si="729"/>
        <v>0</v>
      </c>
      <c r="AB580" s="102">
        <f t="shared" si="729"/>
        <v>0</v>
      </c>
      <c r="AC580" s="102">
        <f t="shared" si="729"/>
        <v>9550</v>
      </c>
      <c r="AD580" s="102">
        <f t="shared" si="729"/>
        <v>9550</v>
      </c>
      <c r="AE580" s="102">
        <f>AE581+AE584</f>
        <v>0</v>
      </c>
      <c r="AF580" s="102"/>
      <c r="AG580" s="102">
        <f>AG581+AG584</f>
        <v>0</v>
      </c>
      <c r="AH580" s="102">
        <f>AH581+AH584</f>
        <v>9550</v>
      </c>
      <c r="AI580" s="102"/>
      <c r="AJ580" s="102">
        <f aca="true" t="shared" si="730" ref="AJ580:AO580">AJ581+AJ584</f>
        <v>9550</v>
      </c>
      <c r="AK580" s="102">
        <f t="shared" si="730"/>
        <v>0</v>
      </c>
      <c r="AL580" s="102">
        <f t="shared" si="730"/>
        <v>0</v>
      </c>
      <c r="AM580" s="102">
        <f t="shared" si="730"/>
        <v>9550</v>
      </c>
      <c r="AN580" s="102">
        <f t="shared" si="730"/>
        <v>0</v>
      </c>
      <c r="AO580" s="102">
        <f t="shared" si="730"/>
        <v>9550</v>
      </c>
      <c r="AP580" s="102">
        <f>AP581+AP584</f>
        <v>0</v>
      </c>
      <c r="AQ580" s="102">
        <f>AQ581+AQ584</f>
        <v>0</v>
      </c>
      <c r="AR580" s="102">
        <f>AR581+AR584</f>
        <v>9550</v>
      </c>
      <c r="AS580" s="102">
        <f>AS581+AS584</f>
        <v>0</v>
      </c>
      <c r="AT580" s="102">
        <f>AT581+AT584</f>
        <v>9550</v>
      </c>
      <c r="AU580" s="96"/>
      <c r="AV580" s="96"/>
      <c r="AW580" s="96"/>
      <c r="AX580" s="102">
        <f>AX581+AX584</f>
        <v>9550</v>
      </c>
      <c r="AY580" s="102">
        <f>AY581+AY584</f>
        <v>9550</v>
      </c>
      <c r="AZ580" s="97"/>
      <c r="BA580" s="97"/>
      <c r="BB580" s="102">
        <f aca="true" t="shared" si="731" ref="BB580:BG580">BB581+BB584</f>
        <v>9550</v>
      </c>
      <c r="BC580" s="102">
        <f t="shared" si="731"/>
        <v>9550</v>
      </c>
      <c r="BD580" s="102">
        <f t="shared" si="731"/>
        <v>0</v>
      </c>
      <c r="BE580" s="102">
        <f t="shared" si="731"/>
        <v>0</v>
      </c>
      <c r="BF580" s="102">
        <f t="shared" si="731"/>
        <v>9550</v>
      </c>
      <c r="BG580" s="102">
        <f t="shared" si="731"/>
        <v>9550</v>
      </c>
      <c r="BH580" s="102">
        <f aca="true" t="shared" si="732" ref="BH580:BO580">BH581+BH584</f>
        <v>0</v>
      </c>
      <c r="BI580" s="102">
        <f t="shared" si="732"/>
        <v>0</v>
      </c>
      <c r="BJ580" s="102">
        <f t="shared" si="732"/>
        <v>9550</v>
      </c>
      <c r="BK580" s="102">
        <f t="shared" si="732"/>
        <v>9550</v>
      </c>
      <c r="BL580" s="102">
        <f t="shared" si="732"/>
        <v>0</v>
      </c>
      <c r="BM580" s="102">
        <f t="shared" si="732"/>
        <v>0</v>
      </c>
      <c r="BN580" s="102">
        <f t="shared" si="732"/>
        <v>9550</v>
      </c>
      <c r="BO580" s="102">
        <f t="shared" si="732"/>
        <v>9550</v>
      </c>
      <c r="BP580" s="102">
        <f>BP581+BP584</f>
        <v>0</v>
      </c>
      <c r="BQ580" s="102">
        <f>BQ581+BQ584</f>
        <v>0</v>
      </c>
      <c r="BR580" s="102">
        <f>BR581+BR584</f>
        <v>9550</v>
      </c>
      <c r="BS580" s="102"/>
      <c r="BT580" s="102">
        <f>BT581+BT584</f>
        <v>9550</v>
      </c>
      <c r="BU580" s="102">
        <f>BU581+BU584</f>
        <v>0</v>
      </c>
      <c r="BV580" s="102">
        <f>BV581+BV584</f>
        <v>0</v>
      </c>
      <c r="BW580" s="102">
        <f>BW581+BW584</f>
        <v>9550</v>
      </c>
      <c r="BX580" s="102"/>
      <c r="BY580" s="102">
        <f>BY581+BY584</f>
        <v>9550</v>
      </c>
    </row>
    <row r="581" spans="1:77" ht="16.5">
      <c r="A581" s="104"/>
      <c r="B581" s="105" t="s">
        <v>84</v>
      </c>
      <c r="C581" s="106" t="s">
        <v>1</v>
      </c>
      <c r="D581" s="106" t="s">
        <v>30</v>
      </c>
      <c r="E581" s="111" t="s">
        <v>161</v>
      </c>
      <c r="F581" s="106"/>
      <c r="G581" s="108">
        <f aca="true" t="shared" si="733" ref="G581:N581">G583+G582</f>
        <v>10132</v>
      </c>
      <c r="H581" s="108">
        <f t="shared" si="733"/>
        <v>10132</v>
      </c>
      <c r="I581" s="108">
        <f t="shared" si="733"/>
        <v>0</v>
      </c>
      <c r="J581" s="108">
        <f t="shared" si="733"/>
        <v>18</v>
      </c>
      <c r="K581" s="108">
        <f t="shared" si="733"/>
        <v>10150</v>
      </c>
      <c r="L581" s="108">
        <f t="shared" si="733"/>
        <v>0</v>
      </c>
      <c r="M581" s="108"/>
      <c r="N581" s="108">
        <f t="shared" si="733"/>
        <v>10150</v>
      </c>
      <c r="O581" s="108">
        <f aca="true" t="shared" si="734" ref="O581:V581">O583+O582</f>
        <v>0</v>
      </c>
      <c r="P581" s="108">
        <f t="shared" si="734"/>
        <v>0</v>
      </c>
      <c r="Q581" s="108">
        <f t="shared" si="734"/>
        <v>10150</v>
      </c>
      <c r="R581" s="108">
        <f t="shared" si="734"/>
        <v>0</v>
      </c>
      <c r="S581" s="108">
        <f t="shared" si="734"/>
        <v>-600</v>
      </c>
      <c r="T581" s="108">
        <f t="shared" si="734"/>
        <v>9550</v>
      </c>
      <c r="U581" s="108">
        <f t="shared" si="734"/>
        <v>0</v>
      </c>
      <c r="V581" s="108">
        <f t="shared" si="734"/>
        <v>9550</v>
      </c>
      <c r="W581" s="108">
        <f aca="true" t="shared" si="735" ref="W581:AD581">W583+W582</f>
        <v>0</v>
      </c>
      <c r="X581" s="108">
        <f t="shared" si="735"/>
        <v>0</v>
      </c>
      <c r="Y581" s="108">
        <f t="shared" si="735"/>
        <v>9550</v>
      </c>
      <c r="Z581" s="108">
        <f t="shared" si="735"/>
        <v>9550</v>
      </c>
      <c r="AA581" s="108">
        <f t="shared" si="735"/>
        <v>0</v>
      </c>
      <c r="AB581" s="108">
        <f t="shared" si="735"/>
        <v>0</v>
      </c>
      <c r="AC581" s="108">
        <f t="shared" si="735"/>
        <v>9550</v>
      </c>
      <c r="AD581" s="108">
        <f t="shared" si="735"/>
        <v>9550</v>
      </c>
      <c r="AE581" s="108">
        <f>AE583+AE582</f>
        <v>0</v>
      </c>
      <c r="AF581" s="108"/>
      <c r="AG581" s="108">
        <f>AG583+AG582</f>
        <v>0</v>
      </c>
      <c r="AH581" s="108">
        <f>AH583+AH582</f>
        <v>9550</v>
      </c>
      <c r="AI581" s="108"/>
      <c r="AJ581" s="108">
        <f aca="true" t="shared" si="736" ref="AJ581:AO581">AJ583+AJ582</f>
        <v>9550</v>
      </c>
      <c r="AK581" s="108">
        <f t="shared" si="736"/>
        <v>0</v>
      </c>
      <c r="AL581" s="108">
        <f t="shared" si="736"/>
        <v>0</v>
      </c>
      <c r="AM581" s="108">
        <f t="shared" si="736"/>
        <v>9550</v>
      </c>
      <c r="AN581" s="108">
        <f t="shared" si="736"/>
        <v>0</v>
      </c>
      <c r="AO581" s="108">
        <f t="shared" si="736"/>
        <v>9550</v>
      </c>
      <c r="AP581" s="108">
        <f>AP583+AP582</f>
        <v>0</v>
      </c>
      <c r="AQ581" s="108">
        <f>AQ583+AQ582</f>
        <v>0</v>
      </c>
      <c r="AR581" s="108">
        <f>AR583+AR582</f>
        <v>9550</v>
      </c>
      <c r="AS581" s="108">
        <f>AS583+AS582</f>
        <v>0</v>
      </c>
      <c r="AT581" s="108">
        <f>AT583+AT582</f>
        <v>9550</v>
      </c>
      <c r="AU581" s="96"/>
      <c r="AV581" s="96"/>
      <c r="AW581" s="96"/>
      <c r="AX581" s="108">
        <f>AX583+AX582</f>
        <v>9550</v>
      </c>
      <c r="AY581" s="108">
        <f>AY583+AY582</f>
        <v>9550</v>
      </c>
      <c r="AZ581" s="97"/>
      <c r="BA581" s="97"/>
      <c r="BB581" s="108">
        <f aca="true" t="shared" si="737" ref="BB581:BG581">BB583+BB582</f>
        <v>9550</v>
      </c>
      <c r="BC581" s="108">
        <f t="shared" si="737"/>
        <v>9550</v>
      </c>
      <c r="BD581" s="108">
        <f t="shared" si="737"/>
        <v>0</v>
      </c>
      <c r="BE581" s="108">
        <f t="shared" si="737"/>
        <v>0</v>
      </c>
      <c r="BF581" s="108">
        <f t="shared" si="737"/>
        <v>9550</v>
      </c>
      <c r="BG581" s="108">
        <f t="shared" si="737"/>
        <v>9550</v>
      </c>
      <c r="BH581" s="108">
        <f aca="true" t="shared" si="738" ref="BH581:BO581">BH583+BH582</f>
        <v>0</v>
      </c>
      <c r="BI581" s="108">
        <f t="shared" si="738"/>
        <v>0</v>
      </c>
      <c r="BJ581" s="108">
        <f t="shared" si="738"/>
        <v>9550</v>
      </c>
      <c r="BK581" s="108">
        <f t="shared" si="738"/>
        <v>9550</v>
      </c>
      <c r="BL581" s="108">
        <f t="shared" si="738"/>
        <v>0</v>
      </c>
      <c r="BM581" s="108">
        <f t="shared" si="738"/>
        <v>0</v>
      </c>
      <c r="BN581" s="108">
        <f t="shared" si="738"/>
        <v>9550</v>
      </c>
      <c r="BO581" s="108">
        <f t="shared" si="738"/>
        <v>9550</v>
      </c>
      <c r="BP581" s="108">
        <f>BP583+BP582</f>
        <v>0</v>
      </c>
      <c r="BQ581" s="108">
        <f>BQ583+BQ582</f>
        <v>0</v>
      </c>
      <c r="BR581" s="108">
        <f>BR583+BR582</f>
        <v>9550</v>
      </c>
      <c r="BS581" s="108"/>
      <c r="BT581" s="108">
        <f>BT583+BT582</f>
        <v>9550</v>
      </c>
      <c r="BU581" s="108">
        <f>BU583+BU582</f>
        <v>0</v>
      </c>
      <c r="BV581" s="108">
        <f>BV583+BV582</f>
        <v>0</v>
      </c>
      <c r="BW581" s="108">
        <f>BW583+BW582</f>
        <v>9550</v>
      </c>
      <c r="BX581" s="108"/>
      <c r="BY581" s="108">
        <f>BY583+BY582</f>
        <v>9550</v>
      </c>
    </row>
    <row r="582" spans="1:77" ht="66" hidden="1">
      <c r="A582" s="104"/>
      <c r="B582" s="105" t="s">
        <v>38</v>
      </c>
      <c r="C582" s="106" t="s">
        <v>1</v>
      </c>
      <c r="D582" s="106" t="s">
        <v>30</v>
      </c>
      <c r="E582" s="111" t="s">
        <v>161</v>
      </c>
      <c r="F582" s="106" t="s">
        <v>39</v>
      </c>
      <c r="G582" s="108">
        <f>H582+I582</f>
        <v>760</v>
      </c>
      <c r="H582" s="108">
        <v>760</v>
      </c>
      <c r="I582" s="108"/>
      <c r="J582" s="112">
        <f>K582-G582</f>
        <v>-160</v>
      </c>
      <c r="K582" s="112">
        <v>600</v>
      </c>
      <c r="L582" s="112"/>
      <c r="M582" s="112"/>
      <c r="N582" s="108">
        <v>600</v>
      </c>
      <c r="O582" s="109"/>
      <c r="P582" s="112"/>
      <c r="Q582" s="112">
        <f>P582+N582</f>
        <v>600</v>
      </c>
      <c r="R582" s="112">
        <f>O582</f>
        <v>0</v>
      </c>
      <c r="S582" s="112">
        <f>T582-Q582</f>
        <v>-600</v>
      </c>
      <c r="T582" s="112"/>
      <c r="U582" s="112">
        <f>R582</f>
        <v>0</v>
      </c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3"/>
      <c r="AL582" s="113"/>
      <c r="AM582" s="126"/>
      <c r="AN582" s="126"/>
      <c r="AO582" s="126"/>
      <c r="AP582" s="112"/>
      <c r="AQ582" s="112"/>
      <c r="AR582" s="112"/>
      <c r="AS582" s="112"/>
      <c r="AT582" s="112"/>
      <c r="AU582" s="96"/>
      <c r="AV582" s="96"/>
      <c r="AW582" s="96"/>
      <c r="AX582" s="112"/>
      <c r="AY582" s="112"/>
      <c r="AZ582" s="97"/>
      <c r="BA582" s="97"/>
      <c r="BB582" s="112"/>
      <c r="BC582" s="112"/>
      <c r="BD582" s="114"/>
      <c r="BE582" s="115"/>
      <c r="BF582" s="125"/>
      <c r="BG582" s="125"/>
      <c r="BH582" s="114"/>
      <c r="BI582" s="115"/>
      <c r="BJ582" s="125"/>
      <c r="BK582" s="125"/>
      <c r="BL582" s="114"/>
      <c r="BM582" s="115"/>
      <c r="BN582" s="125"/>
      <c r="BO582" s="125"/>
      <c r="BP582" s="116"/>
      <c r="BQ582" s="116"/>
      <c r="BR582" s="116"/>
      <c r="BS582" s="116"/>
      <c r="BT582" s="116"/>
      <c r="BU582" s="116"/>
      <c r="BV582" s="116"/>
      <c r="BW582" s="116"/>
      <c r="BX582" s="116"/>
      <c r="BY582" s="116"/>
    </row>
    <row r="583" spans="1:77" ht="16.5">
      <c r="A583" s="104"/>
      <c r="B583" s="105" t="s">
        <v>185</v>
      </c>
      <c r="C583" s="106" t="s">
        <v>1</v>
      </c>
      <c r="D583" s="106" t="s">
        <v>30</v>
      </c>
      <c r="E583" s="111" t="s">
        <v>161</v>
      </c>
      <c r="F583" s="106" t="s">
        <v>76</v>
      </c>
      <c r="G583" s="108">
        <f>H583+I583</f>
        <v>9372</v>
      </c>
      <c r="H583" s="108">
        <f>9372</f>
        <v>9372</v>
      </c>
      <c r="I583" s="108"/>
      <c r="J583" s="112">
        <f>K583-G583</f>
        <v>178</v>
      </c>
      <c r="K583" s="112">
        <v>9550</v>
      </c>
      <c r="L583" s="112"/>
      <c r="M583" s="112"/>
      <c r="N583" s="108">
        <v>9550</v>
      </c>
      <c r="O583" s="109"/>
      <c r="P583" s="112"/>
      <c r="Q583" s="112">
        <f>P583+N583</f>
        <v>9550</v>
      </c>
      <c r="R583" s="112">
        <f>O583</f>
        <v>0</v>
      </c>
      <c r="S583" s="112"/>
      <c r="T583" s="112">
        <v>9550</v>
      </c>
      <c r="U583" s="112">
        <f>R583</f>
        <v>0</v>
      </c>
      <c r="V583" s="112">
        <v>9550</v>
      </c>
      <c r="W583" s="112"/>
      <c r="X583" s="112"/>
      <c r="Y583" s="112">
        <f>W583+T583</f>
        <v>9550</v>
      </c>
      <c r="Z583" s="112">
        <f>X583+V583</f>
        <v>9550</v>
      </c>
      <c r="AA583" s="112"/>
      <c r="AB583" s="112"/>
      <c r="AC583" s="112">
        <f>AA583+Y583</f>
        <v>9550</v>
      </c>
      <c r="AD583" s="112">
        <f>AB583+Z583</f>
        <v>9550</v>
      </c>
      <c r="AE583" s="112"/>
      <c r="AF583" s="112"/>
      <c r="AG583" s="112"/>
      <c r="AH583" s="112">
        <f>AE583+AC583</f>
        <v>9550</v>
      </c>
      <c r="AI583" s="112"/>
      <c r="AJ583" s="112">
        <f>AG583+AD583</f>
        <v>9550</v>
      </c>
      <c r="AK583" s="113"/>
      <c r="AL583" s="113"/>
      <c r="AM583" s="112">
        <f>AK583+AH583</f>
        <v>9550</v>
      </c>
      <c r="AN583" s="112">
        <f>AI583</f>
        <v>0</v>
      </c>
      <c r="AO583" s="112">
        <f>AJ583</f>
        <v>9550</v>
      </c>
      <c r="AP583" s="112">
        <f>AR583-AO583</f>
        <v>0</v>
      </c>
      <c r="AQ583" s="112"/>
      <c r="AR583" s="112">
        <v>9550</v>
      </c>
      <c r="AS583" s="112"/>
      <c r="AT583" s="112">
        <v>9550</v>
      </c>
      <c r="AU583" s="96"/>
      <c r="AV583" s="96"/>
      <c r="AW583" s="96"/>
      <c r="AX583" s="112">
        <v>9550</v>
      </c>
      <c r="AY583" s="112">
        <v>9550</v>
      </c>
      <c r="AZ583" s="97"/>
      <c r="BA583" s="97"/>
      <c r="BB583" s="112">
        <v>9550</v>
      </c>
      <c r="BC583" s="112">
        <v>9550</v>
      </c>
      <c r="BD583" s="114"/>
      <c r="BE583" s="115"/>
      <c r="BF583" s="112">
        <f>BD583+BB583</f>
        <v>9550</v>
      </c>
      <c r="BG583" s="112">
        <f>BE583+BC583</f>
        <v>9550</v>
      </c>
      <c r="BH583" s="114"/>
      <c r="BI583" s="115"/>
      <c r="BJ583" s="112">
        <f>BH583+BF583</f>
        <v>9550</v>
      </c>
      <c r="BK583" s="112">
        <f>BI583+BG583</f>
        <v>9550</v>
      </c>
      <c r="BL583" s="114"/>
      <c r="BM583" s="115"/>
      <c r="BN583" s="112">
        <f>BL583+BJ583</f>
        <v>9550</v>
      </c>
      <c r="BO583" s="112">
        <f>BM583+BK583</f>
        <v>9550</v>
      </c>
      <c r="BP583" s="116"/>
      <c r="BQ583" s="116"/>
      <c r="BR583" s="108">
        <f>BN583+BP583</f>
        <v>9550</v>
      </c>
      <c r="BS583" s="108"/>
      <c r="BT583" s="108">
        <f>BO583+BQ583</f>
        <v>9550</v>
      </c>
      <c r="BU583" s="116"/>
      <c r="BV583" s="116"/>
      <c r="BW583" s="108">
        <f>BR583+BU583</f>
        <v>9550</v>
      </c>
      <c r="BX583" s="108"/>
      <c r="BY583" s="108">
        <f>BT583+BV583</f>
        <v>9550</v>
      </c>
    </row>
    <row r="584" spans="1:77" ht="33" hidden="1">
      <c r="A584" s="104"/>
      <c r="B584" s="105" t="s">
        <v>79</v>
      </c>
      <c r="C584" s="106" t="s">
        <v>1</v>
      </c>
      <c r="D584" s="106" t="s">
        <v>30</v>
      </c>
      <c r="E584" s="111" t="s">
        <v>117</v>
      </c>
      <c r="F584" s="106"/>
      <c r="G584" s="108">
        <f aca="true" t="shared" si="739" ref="G584:AJ584">G585</f>
        <v>43362</v>
      </c>
      <c r="H584" s="108">
        <f t="shared" si="739"/>
        <v>43362</v>
      </c>
      <c r="I584" s="108">
        <f t="shared" si="739"/>
        <v>0</v>
      </c>
      <c r="J584" s="108">
        <f t="shared" si="739"/>
        <v>-43362</v>
      </c>
      <c r="K584" s="108">
        <f t="shared" si="739"/>
        <v>0</v>
      </c>
      <c r="L584" s="108">
        <f t="shared" si="739"/>
        <v>0</v>
      </c>
      <c r="M584" s="108"/>
      <c r="N584" s="108">
        <f t="shared" si="739"/>
        <v>0</v>
      </c>
      <c r="O584" s="108">
        <f t="shared" si="739"/>
        <v>0</v>
      </c>
      <c r="P584" s="108">
        <f t="shared" si="739"/>
        <v>0</v>
      </c>
      <c r="Q584" s="108">
        <f t="shared" si="739"/>
        <v>0</v>
      </c>
      <c r="R584" s="108">
        <f t="shared" si="739"/>
        <v>0</v>
      </c>
      <c r="S584" s="112"/>
      <c r="T584" s="108">
        <f t="shared" si="739"/>
        <v>0</v>
      </c>
      <c r="U584" s="108">
        <f t="shared" si="739"/>
        <v>0</v>
      </c>
      <c r="V584" s="108">
        <f t="shared" si="739"/>
        <v>0</v>
      </c>
      <c r="W584" s="108">
        <f t="shared" si="739"/>
        <v>0</v>
      </c>
      <c r="X584" s="108">
        <f t="shared" si="739"/>
        <v>0</v>
      </c>
      <c r="Y584" s="108">
        <f t="shared" si="739"/>
        <v>0</v>
      </c>
      <c r="Z584" s="108">
        <f t="shared" si="739"/>
        <v>0</v>
      </c>
      <c r="AA584" s="108">
        <f t="shared" si="739"/>
        <v>0</v>
      </c>
      <c r="AB584" s="108">
        <f t="shared" si="739"/>
        <v>0</v>
      </c>
      <c r="AC584" s="108">
        <f t="shared" si="739"/>
        <v>0</v>
      </c>
      <c r="AD584" s="108">
        <f t="shared" si="739"/>
        <v>0</v>
      </c>
      <c r="AE584" s="108">
        <f t="shared" si="739"/>
        <v>0</v>
      </c>
      <c r="AF584" s="108"/>
      <c r="AG584" s="108">
        <f t="shared" si="739"/>
        <v>0</v>
      </c>
      <c r="AH584" s="108">
        <f t="shared" si="739"/>
        <v>0</v>
      </c>
      <c r="AI584" s="108"/>
      <c r="AJ584" s="108">
        <f t="shared" si="739"/>
        <v>0</v>
      </c>
      <c r="AK584" s="113"/>
      <c r="AL584" s="113"/>
      <c r="AM584" s="113"/>
      <c r="AN584" s="113"/>
      <c r="AO584" s="113"/>
      <c r="AP584" s="128"/>
      <c r="AQ584" s="128"/>
      <c r="AR584" s="128"/>
      <c r="AS584" s="128"/>
      <c r="AT584" s="128"/>
      <c r="AU584" s="96"/>
      <c r="AV584" s="96"/>
      <c r="AW584" s="96"/>
      <c r="AX584" s="128"/>
      <c r="AY584" s="128"/>
      <c r="AZ584" s="97"/>
      <c r="BA584" s="97"/>
      <c r="BB584" s="128"/>
      <c r="BC584" s="128"/>
      <c r="BD584" s="114"/>
      <c r="BE584" s="115"/>
      <c r="BF584" s="125"/>
      <c r="BG584" s="125"/>
      <c r="BH584" s="114"/>
      <c r="BI584" s="115"/>
      <c r="BJ584" s="125"/>
      <c r="BK584" s="125"/>
      <c r="BL584" s="114"/>
      <c r="BM584" s="115"/>
      <c r="BN584" s="125"/>
      <c r="BO584" s="125"/>
      <c r="BP584" s="116"/>
      <c r="BQ584" s="116"/>
      <c r="BR584" s="116"/>
      <c r="BS584" s="116"/>
      <c r="BT584" s="116"/>
      <c r="BU584" s="116"/>
      <c r="BV584" s="116"/>
      <c r="BW584" s="116"/>
      <c r="BX584" s="116"/>
      <c r="BY584" s="116"/>
    </row>
    <row r="585" spans="1:77" ht="16.5" hidden="1">
      <c r="A585" s="104"/>
      <c r="B585" s="105" t="s">
        <v>185</v>
      </c>
      <c r="C585" s="106" t="s">
        <v>1</v>
      </c>
      <c r="D585" s="106" t="s">
        <v>30</v>
      </c>
      <c r="E585" s="111" t="s">
        <v>117</v>
      </c>
      <c r="F585" s="106" t="s">
        <v>76</v>
      </c>
      <c r="G585" s="108">
        <f>H585+I585</f>
        <v>43362</v>
      </c>
      <c r="H585" s="108">
        <v>43362</v>
      </c>
      <c r="I585" s="108"/>
      <c r="J585" s="112">
        <f>K585-G585</f>
        <v>-43362</v>
      </c>
      <c r="K585" s="112"/>
      <c r="L585" s="112"/>
      <c r="M585" s="112"/>
      <c r="N585" s="108"/>
      <c r="O585" s="109"/>
      <c r="P585" s="112"/>
      <c r="Q585" s="112">
        <f>P585+N585</f>
        <v>0</v>
      </c>
      <c r="R585" s="112">
        <f>O585</f>
        <v>0</v>
      </c>
      <c r="S585" s="112"/>
      <c r="T585" s="112">
        <f aca="true" t="shared" si="740" ref="T585:Z585">Q585</f>
        <v>0</v>
      </c>
      <c r="U585" s="112">
        <f t="shared" si="740"/>
        <v>0</v>
      </c>
      <c r="V585" s="112">
        <f t="shared" si="740"/>
        <v>0</v>
      </c>
      <c r="W585" s="112">
        <f t="shared" si="740"/>
        <v>0</v>
      </c>
      <c r="X585" s="112">
        <f t="shared" si="740"/>
        <v>0</v>
      </c>
      <c r="Y585" s="112">
        <f t="shared" si="740"/>
        <v>0</v>
      </c>
      <c r="Z585" s="112">
        <f t="shared" si="740"/>
        <v>0</v>
      </c>
      <c r="AA585" s="112">
        <f>X585</f>
        <v>0</v>
      </c>
      <c r="AB585" s="112">
        <f>Y585</f>
        <v>0</v>
      </c>
      <c r="AC585" s="112">
        <f>Z585</f>
        <v>0</v>
      </c>
      <c r="AD585" s="112">
        <f>AA585</f>
        <v>0</v>
      </c>
      <c r="AE585" s="112">
        <f>AB585</f>
        <v>0</v>
      </c>
      <c r="AF585" s="112"/>
      <c r="AG585" s="112">
        <f>AC585</f>
        <v>0</v>
      </c>
      <c r="AH585" s="112">
        <f>AD585</f>
        <v>0</v>
      </c>
      <c r="AI585" s="112"/>
      <c r="AJ585" s="112">
        <f>AE585</f>
        <v>0</v>
      </c>
      <c r="AK585" s="113"/>
      <c r="AL585" s="113"/>
      <c r="AM585" s="113"/>
      <c r="AN585" s="113"/>
      <c r="AO585" s="113"/>
      <c r="AP585" s="128"/>
      <c r="AQ585" s="128"/>
      <c r="AR585" s="128"/>
      <c r="AS585" s="128"/>
      <c r="AT585" s="128"/>
      <c r="AU585" s="96"/>
      <c r="AV585" s="96"/>
      <c r="AW585" s="96"/>
      <c r="AX585" s="128"/>
      <c r="AY585" s="128"/>
      <c r="AZ585" s="97"/>
      <c r="BA585" s="97"/>
      <c r="BB585" s="128"/>
      <c r="BC585" s="128"/>
      <c r="BD585" s="114"/>
      <c r="BE585" s="115"/>
      <c r="BF585" s="125"/>
      <c r="BG585" s="125"/>
      <c r="BH585" s="114"/>
      <c r="BI585" s="115"/>
      <c r="BJ585" s="125"/>
      <c r="BK585" s="125"/>
      <c r="BL585" s="114"/>
      <c r="BM585" s="115"/>
      <c r="BN585" s="125"/>
      <c r="BO585" s="125"/>
      <c r="BP585" s="116"/>
      <c r="BQ585" s="116"/>
      <c r="BR585" s="116"/>
      <c r="BS585" s="116"/>
      <c r="BT585" s="116"/>
      <c r="BU585" s="116"/>
      <c r="BV585" s="116"/>
      <c r="BW585" s="116"/>
      <c r="BX585" s="116"/>
      <c r="BY585" s="116"/>
    </row>
    <row r="586" spans="1:77" s="2" customFormat="1" ht="37.5" hidden="1">
      <c r="A586" s="118"/>
      <c r="B586" s="99" t="s">
        <v>80</v>
      </c>
      <c r="C586" s="100" t="s">
        <v>1</v>
      </c>
      <c r="D586" s="100" t="s">
        <v>54</v>
      </c>
      <c r="E586" s="101"/>
      <c r="F586" s="100"/>
      <c r="G586" s="102">
        <f aca="true" t="shared" si="741" ref="G586:AT586">G587</f>
        <v>59034</v>
      </c>
      <c r="H586" s="102">
        <f t="shared" si="741"/>
        <v>59034</v>
      </c>
      <c r="I586" s="102">
        <f t="shared" si="741"/>
        <v>0</v>
      </c>
      <c r="J586" s="102">
        <f t="shared" si="741"/>
        <v>-14138</v>
      </c>
      <c r="K586" s="102">
        <f t="shared" si="741"/>
        <v>44896</v>
      </c>
      <c r="L586" s="102">
        <f t="shared" si="741"/>
        <v>0</v>
      </c>
      <c r="M586" s="102"/>
      <c r="N586" s="102">
        <f t="shared" si="741"/>
        <v>48706</v>
      </c>
      <c r="O586" s="102">
        <f t="shared" si="741"/>
        <v>0</v>
      </c>
      <c r="P586" s="102">
        <f t="shared" si="741"/>
        <v>0</v>
      </c>
      <c r="Q586" s="102">
        <f t="shared" si="741"/>
        <v>48706</v>
      </c>
      <c r="R586" s="102">
        <f t="shared" si="741"/>
        <v>0</v>
      </c>
      <c r="S586" s="102">
        <f t="shared" si="741"/>
        <v>-28145</v>
      </c>
      <c r="T586" s="102">
        <f t="shared" si="741"/>
        <v>20561</v>
      </c>
      <c r="U586" s="102">
        <f t="shared" si="741"/>
        <v>0</v>
      </c>
      <c r="V586" s="102">
        <f t="shared" si="741"/>
        <v>20522</v>
      </c>
      <c r="W586" s="102">
        <f t="shared" si="741"/>
        <v>0</v>
      </c>
      <c r="X586" s="102">
        <f t="shared" si="741"/>
        <v>0</v>
      </c>
      <c r="Y586" s="102">
        <f t="shared" si="741"/>
        <v>20561</v>
      </c>
      <c r="Z586" s="102">
        <f t="shared" si="741"/>
        <v>20522</v>
      </c>
      <c r="AA586" s="102">
        <f t="shared" si="741"/>
        <v>0</v>
      </c>
      <c r="AB586" s="102">
        <f t="shared" si="741"/>
        <v>0</v>
      </c>
      <c r="AC586" s="102">
        <f t="shared" si="741"/>
        <v>19703</v>
      </c>
      <c r="AD586" s="102">
        <f t="shared" si="741"/>
        <v>20522</v>
      </c>
      <c r="AE586" s="102">
        <f t="shared" si="741"/>
        <v>0</v>
      </c>
      <c r="AF586" s="102"/>
      <c r="AG586" s="102">
        <f t="shared" si="741"/>
        <v>0</v>
      </c>
      <c r="AH586" s="102">
        <f t="shared" si="741"/>
        <v>19703</v>
      </c>
      <c r="AI586" s="102"/>
      <c r="AJ586" s="102">
        <f t="shared" si="741"/>
        <v>20522</v>
      </c>
      <c r="AK586" s="102">
        <f t="shared" si="741"/>
        <v>-18993</v>
      </c>
      <c r="AL586" s="102">
        <f t="shared" si="741"/>
        <v>0</v>
      </c>
      <c r="AM586" s="102">
        <f t="shared" si="741"/>
        <v>710</v>
      </c>
      <c r="AN586" s="102">
        <f t="shared" si="741"/>
        <v>0</v>
      </c>
      <c r="AO586" s="102">
        <f t="shared" si="741"/>
        <v>20522</v>
      </c>
      <c r="AP586" s="102">
        <f t="shared" si="741"/>
        <v>-20522</v>
      </c>
      <c r="AQ586" s="102">
        <f t="shared" si="741"/>
        <v>0</v>
      </c>
      <c r="AR586" s="102">
        <f t="shared" si="741"/>
        <v>0</v>
      </c>
      <c r="AS586" s="102">
        <f t="shared" si="741"/>
        <v>0</v>
      </c>
      <c r="AT586" s="102">
        <f t="shared" si="741"/>
        <v>0</v>
      </c>
      <c r="AU586" s="96"/>
      <c r="AV586" s="96"/>
      <c r="AW586" s="96"/>
      <c r="AX586" s="102">
        <f>AX587</f>
        <v>0</v>
      </c>
      <c r="AY586" s="102">
        <f>AY587</f>
        <v>0</v>
      </c>
      <c r="AZ586" s="97"/>
      <c r="BA586" s="97"/>
      <c r="BB586" s="102">
        <f>BB587</f>
        <v>0</v>
      </c>
      <c r="BC586" s="102">
        <f>BC587</f>
        <v>0</v>
      </c>
      <c r="BD586" s="138"/>
      <c r="BE586" s="139"/>
      <c r="BF586" s="151"/>
      <c r="BG586" s="151"/>
      <c r="BH586" s="138"/>
      <c r="BI586" s="139"/>
      <c r="BJ586" s="151"/>
      <c r="BK586" s="151"/>
      <c r="BL586" s="138"/>
      <c r="BM586" s="139"/>
      <c r="BN586" s="151"/>
      <c r="BO586" s="151"/>
      <c r="BP586" s="140"/>
      <c r="BQ586" s="140"/>
      <c r="BR586" s="140"/>
      <c r="BS586" s="140"/>
      <c r="BT586" s="140"/>
      <c r="BU586" s="140"/>
      <c r="BV586" s="140"/>
      <c r="BW586" s="140"/>
      <c r="BX586" s="140"/>
      <c r="BY586" s="140"/>
    </row>
    <row r="587" spans="1:77" ht="33" hidden="1">
      <c r="A587" s="104"/>
      <c r="B587" s="105" t="s">
        <v>79</v>
      </c>
      <c r="C587" s="106" t="s">
        <v>1</v>
      </c>
      <c r="D587" s="106" t="s">
        <v>54</v>
      </c>
      <c r="E587" s="111" t="s">
        <v>117</v>
      </c>
      <c r="F587" s="106"/>
      <c r="G587" s="108">
        <f aca="true" t="shared" si="742" ref="G587:N587">G588+G589+G593</f>
        <v>59034</v>
      </c>
      <c r="H587" s="108">
        <f t="shared" si="742"/>
        <v>59034</v>
      </c>
      <c r="I587" s="108">
        <f t="shared" si="742"/>
        <v>0</v>
      </c>
      <c r="J587" s="108">
        <f>J588+J589+J593</f>
        <v>-14138</v>
      </c>
      <c r="K587" s="108">
        <f t="shared" si="742"/>
        <v>44896</v>
      </c>
      <c r="L587" s="108">
        <f t="shared" si="742"/>
        <v>0</v>
      </c>
      <c r="M587" s="108"/>
      <c r="N587" s="108">
        <f t="shared" si="742"/>
        <v>48706</v>
      </c>
      <c r="O587" s="108">
        <f>O588+O589+O593</f>
        <v>0</v>
      </c>
      <c r="P587" s="108">
        <f>P588+P589+P593</f>
        <v>0</v>
      </c>
      <c r="Q587" s="108">
        <f>Q588+Q589+Q593</f>
        <v>48706</v>
      </c>
      <c r="R587" s="108">
        <f>R588+R589+R593</f>
        <v>0</v>
      </c>
      <c r="S587" s="108">
        <f aca="true" t="shared" si="743" ref="S587:Z587">S588+S589+S593+S591+S595+S602</f>
        <v>-28145</v>
      </c>
      <c r="T587" s="108">
        <f t="shared" si="743"/>
        <v>20561</v>
      </c>
      <c r="U587" s="108">
        <f t="shared" si="743"/>
        <v>0</v>
      </c>
      <c r="V587" s="108">
        <f t="shared" si="743"/>
        <v>20522</v>
      </c>
      <c r="W587" s="108">
        <f t="shared" si="743"/>
        <v>0</v>
      </c>
      <c r="X587" s="108">
        <f t="shared" si="743"/>
        <v>0</v>
      </c>
      <c r="Y587" s="108">
        <f t="shared" si="743"/>
        <v>20561</v>
      </c>
      <c r="Z587" s="108">
        <f t="shared" si="743"/>
        <v>20522</v>
      </c>
      <c r="AA587" s="108">
        <f aca="true" t="shared" si="744" ref="AA587:AJ587">AA588+AA589+AA593+AA591+AA595+AA602</f>
        <v>0</v>
      </c>
      <c r="AB587" s="108">
        <f t="shared" si="744"/>
        <v>0</v>
      </c>
      <c r="AC587" s="108">
        <f t="shared" si="744"/>
        <v>19703</v>
      </c>
      <c r="AD587" s="108">
        <f t="shared" si="744"/>
        <v>20522</v>
      </c>
      <c r="AE587" s="108">
        <f t="shared" si="744"/>
        <v>0</v>
      </c>
      <c r="AF587" s="108"/>
      <c r="AG587" s="108">
        <f t="shared" si="744"/>
        <v>0</v>
      </c>
      <c r="AH587" s="108">
        <f t="shared" si="744"/>
        <v>19703</v>
      </c>
      <c r="AI587" s="108"/>
      <c r="AJ587" s="108">
        <f t="shared" si="744"/>
        <v>20522</v>
      </c>
      <c r="AK587" s="108">
        <f aca="true" t="shared" si="745" ref="AK587:AT587">AK588+AK589+AK593+AK591+AK595+AK602</f>
        <v>-18993</v>
      </c>
      <c r="AL587" s="108">
        <f t="shared" si="745"/>
        <v>0</v>
      </c>
      <c r="AM587" s="108">
        <f t="shared" si="745"/>
        <v>710</v>
      </c>
      <c r="AN587" s="108">
        <f t="shared" si="745"/>
        <v>0</v>
      </c>
      <c r="AO587" s="108">
        <f t="shared" si="745"/>
        <v>20522</v>
      </c>
      <c r="AP587" s="108">
        <f t="shared" si="745"/>
        <v>-20522</v>
      </c>
      <c r="AQ587" s="108">
        <f t="shared" si="745"/>
        <v>0</v>
      </c>
      <c r="AR587" s="108">
        <f t="shared" si="745"/>
        <v>0</v>
      </c>
      <c r="AS587" s="108">
        <f t="shared" si="745"/>
        <v>0</v>
      </c>
      <c r="AT587" s="108">
        <f t="shared" si="745"/>
        <v>0</v>
      </c>
      <c r="AU587" s="96"/>
      <c r="AV587" s="96"/>
      <c r="AW587" s="96"/>
      <c r="AX587" s="108">
        <f>AX588+AX589+AX593+AX591+AX595+AX602</f>
        <v>0</v>
      </c>
      <c r="AY587" s="108">
        <f>AY588+AY589+AY593+AY591+AY595+AY602</f>
        <v>0</v>
      </c>
      <c r="AZ587" s="97"/>
      <c r="BA587" s="97"/>
      <c r="BB587" s="108">
        <f>BB588+BB589+BB593+BB591+BB595+BB602</f>
        <v>0</v>
      </c>
      <c r="BC587" s="108">
        <f>BC588+BC589+BC593+BC591+BC595+BC602</f>
        <v>0</v>
      </c>
      <c r="BD587" s="114"/>
      <c r="BE587" s="115"/>
      <c r="BF587" s="125"/>
      <c r="BG587" s="125"/>
      <c r="BH587" s="114"/>
      <c r="BI587" s="115"/>
      <c r="BJ587" s="125"/>
      <c r="BK587" s="125"/>
      <c r="BL587" s="114"/>
      <c r="BM587" s="115"/>
      <c r="BN587" s="125"/>
      <c r="BO587" s="125"/>
      <c r="BP587" s="116"/>
      <c r="BQ587" s="116"/>
      <c r="BR587" s="116"/>
      <c r="BS587" s="116"/>
      <c r="BT587" s="116"/>
      <c r="BU587" s="116"/>
      <c r="BV587" s="116"/>
      <c r="BW587" s="116"/>
      <c r="BX587" s="116"/>
      <c r="BY587" s="116"/>
    </row>
    <row r="588" spans="1:77" ht="66" hidden="1">
      <c r="A588" s="104"/>
      <c r="B588" s="105" t="s">
        <v>38</v>
      </c>
      <c r="C588" s="106" t="s">
        <v>1</v>
      </c>
      <c r="D588" s="106" t="s">
        <v>54</v>
      </c>
      <c r="E588" s="111" t="s">
        <v>117</v>
      </c>
      <c r="F588" s="106" t="s">
        <v>39</v>
      </c>
      <c r="G588" s="108">
        <f>H588+I588</f>
        <v>56029</v>
      </c>
      <c r="H588" s="108">
        <f>84034-1500-1505-25000</f>
        <v>56029</v>
      </c>
      <c r="I588" s="108"/>
      <c r="J588" s="112">
        <f>K588-G588</f>
        <v>-14133</v>
      </c>
      <c r="K588" s="112">
        <v>41896</v>
      </c>
      <c r="L588" s="112"/>
      <c r="M588" s="112"/>
      <c r="N588" s="108">
        <v>45506</v>
      </c>
      <c r="O588" s="109"/>
      <c r="P588" s="112"/>
      <c r="Q588" s="112">
        <f>P588+N588</f>
        <v>45506</v>
      </c>
      <c r="R588" s="112">
        <f>O588</f>
        <v>0</v>
      </c>
      <c r="S588" s="112">
        <f>T588-Q588</f>
        <v>-45506</v>
      </c>
      <c r="T588" s="112"/>
      <c r="U588" s="112">
        <f>R588</f>
        <v>0</v>
      </c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  <c r="AF588" s="112"/>
      <c r="AG588" s="112"/>
      <c r="AH588" s="112"/>
      <c r="AI588" s="112"/>
      <c r="AJ588" s="112"/>
      <c r="AK588" s="113"/>
      <c r="AL588" s="113"/>
      <c r="AM588" s="126"/>
      <c r="AN588" s="126"/>
      <c r="AO588" s="126"/>
      <c r="AP588" s="112"/>
      <c r="AQ588" s="112"/>
      <c r="AR588" s="112"/>
      <c r="AS588" s="112"/>
      <c r="AT588" s="112"/>
      <c r="AU588" s="96"/>
      <c r="AV588" s="96"/>
      <c r="AW588" s="96"/>
      <c r="AX588" s="112"/>
      <c r="AY588" s="112"/>
      <c r="AZ588" s="97"/>
      <c r="BA588" s="97"/>
      <c r="BB588" s="112"/>
      <c r="BC588" s="112"/>
      <c r="BD588" s="114"/>
      <c r="BE588" s="115"/>
      <c r="BF588" s="125"/>
      <c r="BG588" s="125"/>
      <c r="BH588" s="114"/>
      <c r="BI588" s="115"/>
      <c r="BJ588" s="125"/>
      <c r="BK588" s="125"/>
      <c r="BL588" s="114"/>
      <c r="BM588" s="115"/>
      <c r="BN588" s="125"/>
      <c r="BO588" s="125"/>
      <c r="BP588" s="116"/>
      <c r="BQ588" s="116"/>
      <c r="BR588" s="116"/>
      <c r="BS588" s="116"/>
      <c r="BT588" s="116"/>
      <c r="BU588" s="116"/>
      <c r="BV588" s="116"/>
      <c r="BW588" s="116"/>
      <c r="BX588" s="116"/>
      <c r="BY588" s="116"/>
    </row>
    <row r="589" spans="1:77" ht="66" hidden="1">
      <c r="A589" s="104"/>
      <c r="B589" s="105" t="s">
        <v>263</v>
      </c>
      <c r="C589" s="106" t="s">
        <v>1</v>
      </c>
      <c r="D589" s="106" t="s">
        <v>54</v>
      </c>
      <c r="E589" s="143" t="s">
        <v>169</v>
      </c>
      <c r="F589" s="106"/>
      <c r="G589" s="108">
        <f>H589+I589</f>
        <v>1500</v>
      </c>
      <c r="H589" s="108">
        <f aca="true" t="shared" si="746" ref="H589:R589">H590</f>
        <v>1500</v>
      </c>
      <c r="I589" s="108">
        <f t="shared" si="746"/>
        <v>0</v>
      </c>
      <c r="J589" s="108">
        <f t="shared" si="746"/>
        <v>0</v>
      </c>
      <c r="K589" s="108">
        <f t="shared" si="746"/>
        <v>1500</v>
      </c>
      <c r="L589" s="108">
        <f t="shared" si="746"/>
        <v>0</v>
      </c>
      <c r="M589" s="108"/>
      <c r="N589" s="108">
        <f t="shared" si="746"/>
        <v>1600</v>
      </c>
      <c r="O589" s="108">
        <f t="shared" si="746"/>
        <v>0</v>
      </c>
      <c r="P589" s="108">
        <f t="shared" si="746"/>
        <v>0</v>
      </c>
      <c r="Q589" s="108">
        <f t="shared" si="746"/>
        <v>1600</v>
      </c>
      <c r="R589" s="108">
        <f t="shared" si="746"/>
        <v>0</v>
      </c>
      <c r="S589" s="112">
        <f>S590</f>
        <v>-1600</v>
      </c>
      <c r="T589" s="112">
        <f>T590</f>
        <v>0</v>
      </c>
      <c r="U589" s="112">
        <f>U590</f>
        <v>0</v>
      </c>
      <c r="V589" s="108"/>
      <c r="W589" s="112">
        <f aca="true" t="shared" si="747" ref="W589:AJ589">W590</f>
        <v>0</v>
      </c>
      <c r="X589" s="112">
        <f t="shared" si="747"/>
        <v>0</v>
      </c>
      <c r="Y589" s="112">
        <f t="shared" si="747"/>
        <v>0</v>
      </c>
      <c r="Z589" s="112">
        <f t="shared" si="747"/>
        <v>0</v>
      </c>
      <c r="AA589" s="112">
        <f t="shared" si="747"/>
        <v>0</v>
      </c>
      <c r="AB589" s="112">
        <f t="shared" si="747"/>
        <v>0</v>
      </c>
      <c r="AC589" s="112">
        <f t="shared" si="747"/>
        <v>0</v>
      </c>
      <c r="AD589" s="112">
        <f t="shared" si="747"/>
        <v>0</v>
      </c>
      <c r="AE589" s="112">
        <f t="shared" si="747"/>
        <v>0</v>
      </c>
      <c r="AF589" s="112"/>
      <c r="AG589" s="112">
        <f t="shared" si="747"/>
        <v>0</v>
      </c>
      <c r="AH589" s="112">
        <f t="shared" si="747"/>
        <v>0</v>
      </c>
      <c r="AI589" s="112"/>
      <c r="AJ589" s="112">
        <f t="shared" si="747"/>
        <v>0</v>
      </c>
      <c r="AK589" s="113"/>
      <c r="AL589" s="113"/>
      <c r="AM589" s="126"/>
      <c r="AN589" s="126"/>
      <c r="AO589" s="126"/>
      <c r="AP589" s="112"/>
      <c r="AQ589" s="112"/>
      <c r="AR589" s="112"/>
      <c r="AS589" s="112"/>
      <c r="AT589" s="112"/>
      <c r="AU589" s="96"/>
      <c r="AV589" s="96"/>
      <c r="AW589" s="96"/>
      <c r="AX589" s="112"/>
      <c r="AY589" s="112"/>
      <c r="AZ589" s="97"/>
      <c r="BA589" s="97"/>
      <c r="BB589" s="112"/>
      <c r="BC589" s="112"/>
      <c r="BD589" s="114"/>
      <c r="BE589" s="115"/>
      <c r="BF589" s="125"/>
      <c r="BG589" s="125"/>
      <c r="BH589" s="114"/>
      <c r="BI589" s="115"/>
      <c r="BJ589" s="125"/>
      <c r="BK589" s="125"/>
      <c r="BL589" s="114"/>
      <c r="BM589" s="115"/>
      <c r="BN589" s="125"/>
      <c r="BO589" s="125"/>
      <c r="BP589" s="116"/>
      <c r="BQ589" s="116"/>
      <c r="BR589" s="116"/>
      <c r="BS589" s="116"/>
      <c r="BT589" s="116"/>
      <c r="BU589" s="116"/>
      <c r="BV589" s="116"/>
      <c r="BW589" s="116"/>
      <c r="BX589" s="116"/>
      <c r="BY589" s="116"/>
    </row>
    <row r="590" spans="1:77" ht="99" hidden="1">
      <c r="A590" s="104"/>
      <c r="B590" s="137" t="s">
        <v>228</v>
      </c>
      <c r="C590" s="106" t="s">
        <v>1</v>
      </c>
      <c r="D590" s="106" t="s">
        <v>54</v>
      </c>
      <c r="E590" s="143" t="s">
        <v>169</v>
      </c>
      <c r="F590" s="106" t="s">
        <v>50</v>
      </c>
      <c r="G590" s="108">
        <f>H590</f>
        <v>1500</v>
      </c>
      <c r="H590" s="108">
        <v>1500</v>
      </c>
      <c r="I590" s="108"/>
      <c r="J590" s="112">
        <f>K590-G590</f>
        <v>0</v>
      </c>
      <c r="K590" s="112">
        <v>1500</v>
      </c>
      <c r="L590" s="112"/>
      <c r="M590" s="112"/>
      <c r="N590" s="108">
        <v>1600</v>
      </c>
      <c r="O590" s="109"/>
      <c r="P590" s="112"/>
      <c r="Q590" s="112">
        <f>P590+N590</f>
        <v>1600</v>
      </c>
      <c r="R590" s="112">
        <f>O590</f>
        <v>0</v>
      </c>
      <c r="S590" s="112">
        <f>T590-Q590</f>
        <v>-1600</v>
      </c>
      <c r="T590" s="112"/>
      <c r="U590" s="112">
        <f>R590</f>
        <v>0</v>
      </c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3"/>
      <c r="AL590" s="113"/>
      <c r="AM590" s="126"/>
      <c r="AN590" s="126"/>
      <c r="AO590" s="126"/>
      <c r="AP590" s="112"/>
      <c r="AQ590" s="112"/>
      <c r="AR590" s="112"/>
      <c r="AS590" s="112"/>
      <c r="AT590" s="112"/>
      <c r="AU590" s="96"/>
      <c r="AV590" s="96"/>
      <c r="AW590" s="96"/>
      <c r="AX590" s="112"/>
      <c r="AY590" s="112"/>
      <c r="AZ590" s="97"/>
      <c r="BA590" s="97"/>
      <c r="BB590" s="112"/>
      <c r="BC590" s="112"/>
      <c r="BD590" s="114"/>
      <c r="BE590" s="115"/>
      <c r="BF590" s="125"/>
      <c r="BG590" s="125"/>
      <c r="BH590" s="114"/>
      <c r="BI590" s="115"/>
      <c r="BJ590" s="125"/>
      <c r="BK590" s="125"/>
      <c r="BL590" s="114"/>
      <c r="BM590" s="115"/>
      <c r="BN590" s="125"/>
      <c r="BO590" s="125"/>
      <c r="BP590" s="116"/>
      <c r="BQ590" s="116"/>
      <c r="BR590" s="116"/>
      <c r="BS590" s="116"/>
      <c r="BT590" s="116"/>
      <c r="BU590" s="116"/>
      <c r="BV590" s="116"/>
      <c r="BW590" s="116"/>
      <c r="BX590" s="116"/>
      <c r="BY590" s="116"/>
    </row>
    <row r="591" spans="1:77" s="7" customFormat="1" ht="82.5" hidden="1">
      <c r="A591" s="104"/>
      <c r="B591" s="137" t="s">
        <v>272</v>
      </c>
      <c r="C591" s="106" t="s">
        <v>1</v>
      </c>
      <c r="D591" s="106" t="s">
        <v>54</v>
      </c>
      <c r="E591" s="143" t="s">
        <v>169</v>
      </c>
      <c r="F591" s="106"/>
      <c r="G591" s="108"/>
      <c r="H591" s="108"/>
      <c r="I591" s="108"/>
      <c r="J591" s="112"/>
      <c r="K591" s="112"/>
      <c r="L591" s="112"/>
      <c r="M591" s="112"/>
      <c r="N591" s="108"/>
      <c r="O591" s="109"/>
      <c r="P591" s="112"/>
      <c r="Q591" s="112"/>
      <c r="R591" s="112"/>
      <c r="S591" s="112">
        <f aca="true" t="shared" si="748" ref="S591:AJ591">S592</f>
        <v>0</v>
      </c>
      <c r="T591" s="112">
        <f t="shared" si="748"/>
        <v>0</v>
      </c>
      <c r="U591" s="112">
        <f t="shared" si="748"/>
        <v>0</v>
      </c>
      <c r="V591" s="112">
        <f t="shared" si="748"/>
        <v>0</v>
      </c>
      <c r="W591" s="112">
        <f t="shared" si="748"/>
        <v>0</v>
      </c>
      <c r="X591" s="112">
        <f t="shared" si="748"/>
        <v>0</v>
      </c>
      <c r="Y591" s="112">
        <f t="shared" si="748"/>
        <v>0</v>
      </c>
      <c r="Z591" s="112">
        <f t="shared" si="748"/>
        <v>0</v>
      </c>
      <c r="AA591" s="112">
        <f t="shared" si="748"/>
        <v>0</v>
      </c>
      <c r="AB591" s="112">
        <f t="shared" si="748"/>
        <v>0</v>
      </c>
      <c r="AC591" s="112">
        <f t="shared" si="748"/>
        <v>0</v>
      </c>
      <c r="AD591" s="112">
        <f t="shared" si="748"/>
        <v>0</v>
      </c>
      <c r="AE591" s="112">
        <f t="shared" si="748"/>
        <v>0</v>
      </c>
      <c r="AF591" s="112"/>
      <c r="AG591" s="112">
        <f t="shared" si="748"/>
        <v>0</v>
      </c>
      <c r="AH591" s="112">
        <f t="shared" si="748"/>
        <v>0</v>
      </c>
      <c r="AI591" s="112"/>
      <c r="AJ591" s="112">
        <f t="shared" si="748"/>
        <v>0</v>
      </c>
      <c r="AK591" s="113"/>
      <c r="AL591" s="113"/>
      <c r="AM591" s="126"/>
      <c r="AN591" s="126"/>
      <c r="AO591" s="126"/>
      <c r="AP591" s="112"/>
      <c r="AQ591" s="112"/>
      <c r="AR591" s="112"/>
      <c r="AS591" s="112"/>
      <c r="AT591" s="112"/>
      <c r="AU591" s="96"/>
      <c r="AV591" s="96"/>
      <c r="AW591" s="96"/>
      <c r="AX591" s="112"/>
      <c r="AY591" s="112"/>
      <c r="AZ591" s="97"/>
      <c r="BA591" s="97"/>
      <c r="BB591" s="112"/>
      <c r="BC591" s="112"/>
      <c r="BD591" s="181"/>
      <c r="BE591" s="182"/>
      <c r="BF591" s="183"/>
      <c r="BG591" s="183"/>
      <c r="BH591" s="181"/>
      <c r="BI591" s="182"/>
      <c r="BJ591" s="183"/>
      <c r="BK591" s="183"/>
      <c r="BL591" s="181"/>
      <c r="BM591" s="182"/>
      <c r="BN591" s="183"/>
      <c r="BO591" s="183"/>
      <c r="BP591" s="184"/>
      <c r="BQ591" s="184"/>
      <c r="BR591" s="184"/>
      <c r="BS591" s="184"/>
      <c r="BT591" s="184"/>
      <c r="BU591" s="184"/>
      <c r="BV591" s="184"/>
      <c r="BW591" s="184"/>
      <c r="BX591" s="184"/>
      <c r="BY591" s="184"/>
    </row>
    <row r="592" spans="1:77" ht="99" hidden="1">
      <c r="A592" s="104"/>
      <c r="B592" s="137" t="s">
        <v>228</v>
      </c>
      <c r="C592" s="106" t="s">
        <v>1</v>
      </c>
      <c r="D592" s="106" t="s">
        <v>54</v>
      </c>
      <c r="E592" s="143" t="s">
        <v>169</v>
      </c>
      <c r="F592" s="106" t="s">
        <v>50</v>
      </c>
      <c r="G592" s="108"/>
      <c r="H592" s="108"/>
      <c r="I592" s="108"/>
      <c r="J592" s="112"/>
      <c r="K592" s="112"/>
      <c r="L592" s="112"/>
      <c r="M592" s="112"/>
      <c r="N592" s="108"/>
      <c r="O592" s="109"/>
      <c r="P592" s="112"/>
      <c r="Q592" s="112"/>
      <c r="R592" s="112"/>
      <c r="S592" s="112">
        <f>T592-Q592</f>
        <v>0</v>
      </c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2"/>
      <c r="AD592" s="112"/>
      <c r="AE592" s="112"/>
      <c r="AF592" s="112"/>
      <c r="AG592" s="112"/>
      <c r="AH592" s="112"/>
      <c r="AI592" s="112"/>
      <c r="AJ592" s="112"/>
      <c r="AK592" s="113"/>
      <c r="AL592" s="113"/>
      <c r="AM592" s="126"/>
      <c r="AN592" s="126"/>
      <c r="AO592" s="126"/>
      <c r="AP592" s="112"/>
      <c r="AQ592" s="112"/>
      <c r="AR592" s="112"/>
      <c r="AS592" s="112"/>
      <c r="AT592" s="112"/>
      <c r="AU592" s="96"/>
      <c r="AV592" s="96"/>
      <c r="AW592" s="96"/>
      <c r="AX592" s="112"/>
      <c r="AY592" s="112"/>
      <c r="AZ592" s="97"/>
      <c r="BA592" s="97"/>
      <c r="BB592" s="112"/>
      <c r="BC592" s="112"/>
      <c r="BD592" s="114"/>
      <c r="BE592" s="115"/>
      <c r="BF592" s="125"/>
      <c r="BG592" s="125"/>
      <c r="BH592" s="114"/>
      <c r="BI592" s="115"/>
      <c r="BJ592" s="125"/>
      <c r="BK592" s="125"/>
      <c r="BL592" s="114"/>
      <c r="BM592" s="115"/>
      <c r="BN592" s="125"/>
      <c r="BO592" s="125"/>
      <c r="BP592" s="116"/>
      <c r="BQ592" s="116"/>
      <c r="BR592" s="116"/>
      <c r="BS592" s="116"/>
      <c r="BT592" s="116"/>
      <c r="BU592" s="116"/>
      <c r="BV592" s="116"/>
      <c r="BW592" s="116"/>
      <c r="BX592" s="116"/>
      <c r="BY592" s="116"/>
    </row>
    <row r="593" spans="1:77" ht="99" hidden="1">
      <c r="A593" s="104"/>
      <c r="B593" s="105" t="s">
        <v>264</v>
      </c>
      <c r="C593" s="106" t="s">
        <v>1</v>
      </c>
      <c r="D593" s="106" t="s">
        <v>54</v>
      </c>
      <c r="E593" s="143" t="s">
        <v>170</v>
      </c>
      <c r="F593" s="106"/>
      <c r="G593" s="108">
        <f>H593+I593</f>
        <v>1505</v>
      </c>
      <c r="H593" s="108">
        <f aca="true" t="shared" si="749" ref="H593:AJ593">H594</f>
        <v>1505</v>
      </c>
      <c r="I593" s="108">
        <f t="shared" si="749"/>
        <v>0</v>
      </c>
      <c r="J593" s="108">
        <f t="shared" si="749"/>
        <v>-5</v>
      </c>
      <c r="K593" s="108">
        <f t="shared" si="749"/>
        <v>1500</v>
      </c>
      <c r="L593" s="108">
        <f t="shared" si="749"/>
        <v>0</v>
      </c>
      <c r="M593" s="108"/>
      <c r="N593" s="108">
        <f t="shared" si="749"/>
        <v>1600</v>
      </c>
      <c r="O593" s="108">
        <f t="shared" si="749"/>
        <v>0</v>
      </c>
      <c r="P593" s="108">
        <f t="shared" si="749"/>
        <v>0</v>
      </c>
      <c r="Q593" s="108">
        <f t="shared" si="749"/>
        <v>1600</v>
      </c>
      <c r="R593" s="108">
        <f t="shared" si="749"/>
        <v>0</v>
      </c>
      <c r="S593" s="108">
        <f t="shared" si="749"/>
        <v>-1600</v>
      </c>
      <c r="T593" s="108">
        <f t="shared" si="749"/>
        <v>0</v>
      </c>
      <c r="U593" s="108">
        <f t="shared" si="749"/>
        <v>0</v>
      </c>
      <c r="V593" s="108">
        <f t="shared" si="749"/>
        <v>0</v>
      </c>
      <c r="W593" s="108">
        <f t="shared" si="749"/>
        <v>0</v>
      </c>
      <c r="X593" s="108">
        <f t="shared" si="749"/>
        <v>0</v>
      </c>
      <c r="Y593" s="108">
        <f t="shared" si="749"/>
        <v>0</v>
      </c>
      <c r="Z593" s="108">
        <f t="shared" si="749"/>
        <v>0</v>
      </c>
      <c r="AA593" s="108">
        <f t="shared" si="749"/>
        <v>0</v>
      </c>
      <c r="AB593" s="108">
        <f t="shared" si="749"/>
        <v>0</v>
      </c>
      <c r="AC593" s="108">
        <f t="shared" si="749"/>
        <v>0</v>
      </c>
      <c r="AD593" s="108">
        <f t="shared" si="749"/>
        <v>0</v>
      </c>
      <c r="AE593" s="108">
        <f t="shared" si="749"/>
        <v>0</v>
      </c>
      <c r="AF593" s="108"/>
      <c r="AG593" s="108">
        <f t="shared" si="749"/>
        <v>0</v>
      </c>
      <c r="AH593" s="108">
        <f t="shared" si="749"/>
        <v>0</v>
      </c>
      <c r="AI593" s="108"/>
      <c r="AJ593" s="108">
        <f t="shared" si="749"/>
        <v>0</v>
      </c>
      <c r="AK593" s="113"/>
      <c r="AL593" s="113"/>
      <c r="AM593" s="126"/>
      <c r="AN593" s="126"/>
      <c r="AO593" s="126"/>
      <c r="AP593" s="112"/>
      <c r="AQ593" s="112"/>
      <c r="AR593" s="112"/>
      <c r="AS593" s="112"/>
      <c r="AT593" s="112"/>
      <c r="AU593" s="96"/>
      <c r="AV593" s="96"/>
      <c r="AW593" s="96"/>
      <c r="AX593" s="112"/>
      <c r="AY593" s="112"/>
      <c r="AZ593" s="97"/>
      <c r="BA593" s="97"/>
      <c r="BB593" s="112"/>
      <c r="BC593" s="112"/>
      <c r="BD593" s="114"/>
      <c r="BE593" s="115"/>
      <c r="BF593" s="125"/>
      <c r="BG593" s="125"/>
      <c r="BH593" s="114"/>
      <c r="BI593" s="115"/>
      <c r="BJ593" s="125"/>
      <c r="BK593" s="125"/>
      <c r="BL593" s="114"/>
      <c r="BM593" s="115"/>
      <c r="BN593" s="125"/>
      <c r="BO593" s="125"/>
      <c r="BP593" s="116"/>
      <c r="BQ593" s="116"/>
      <c r="BR593" s="116"/>
      <c r="BS593" s="116"/>
      <c r="BT593" s="116"/>
      <c r="BU593" s="116"/>
      <c r="BV593" s="116"/>
      <c r="BW593" s="116"/>
      <c r="BX593" s="116"/>
      <c r="BY593" s="116"/>
    </row>
    <row r="594" spans="1:77" ht="99" hidden="1">
      <c r="A594" s="104"/>
      <c r="B594" s="137" t="s">
        <v>228</v>
      </c>
      <c r="C594" s="106" t="s">
        <v>1</v>
      </c>
      <c r="D594" s="106" t="s">
        <v>54</v>
      </c>
      <c r="E594" s="143" t="s">
        <v>170</v>
      </c>
      <c r="F594" s="106" t="s">
        <v>50</v>
      </c>
      <c r="G594" s="108">
        <f>H594</f>
        <v>1505</v>
      </c>
      <c r="H594" s="108">
        <v>1505</v>
      </c>
      <c r="I594" s="108"/>
      <c r="J594" s="112">
        <f>K594-G594</f>
        <v>-5</v>
      </c>
      <c r="K594" s="112">
        <v>1500</v>
      </c>
      <c r="L594" s="112"/>
      <c r="M594" s="112"/>
      <c r="N594" s="108">
        <v>1600</v>
      </c>
      <c r="O594" s="109"/>
      <c r="P594" s="112"/>
      <c r="Q594" s="112">
        <f>P594+N594</f>
        <v>1600</v>
      </c>
      <c r="R594" s="112">
        <f>O594</f>
        <v>0</v>
      </c>
      <c r="S594" s="112">
        <f>T594-Q594</f>
        <v>-1600</v>
      </c>
      <c r="T594" s="112"/>
      <c r="U594" s="112">
        <f>R594</f>
        <v>0</v>
      </c>
      <c r="V594" s="112"/>
      <c r="W594" s="112"/>
      <c r="X594" s="112"/>
      <c r="Y594" s="112"/>
      <c r="Z594" s="112"/>
      <c r="AA594" s="112"/>
      <c r="AB594" s="112"/>
      <c r="AC594" s="112"/>
      <c r="AD594" s="112"/>
      <c r="AE594" s="112"/>
      <c r="AF594" s="112"/>
      <c r="AG594" s="112"/>
      <c r="AH594" s="112"/>
      <c r="AI594" s="112"/>
      <c r="AJ594" s="112"/>
      <c r="AK594" s="113"/>
      <c r="AL594" s="113"/>
      <c r="AM594" s="126"/>
      <c r="AN594" s="126"/>
      <c r="AO594" s="126"/>
      <c r="AP594" s="112"/>
      <c r="AQ594" s="112"/>
      <c r="AR594" s="112"/>
      <c r="AS594" s="112"/>
      <c r="AT594" s="112"/>
      <c r="AU594" s="96"/>
      <c r="AV594" s="96"/>
      <c r="AW594" s="96"/>
      <c r="AX594" s="112"/>
      <c r="AY594" s="112"/>
      <c r="AZ594" s="97"/>
      <c r="BA594" s="97"/>
      <c r="BB594" s="112"/>
      <c r="BC594" s="112"/>
      <c r="BD594" s="114"/>
      <c r="BE594" s="115"/>
      <c r="BF594" s="125"/>
      <c r="BG594" s="125"/>
      <c r="BH594" s="114"/>
      <c r="BI594" s="115"/>
      <c r="BJ594" s="125"/>
      <c r="BK594" s="125"/>
      <c r="BL594" s="114"/>
      <c r="BM594" s="115"/>
      <c r="BN594" s="125"/>
      <c r="BO594" s="125"/>
      <c r="BP594" s="116"/>
      <c r="BQ594" s="116"/>
      <c r="BR594" s="116"/>
      <c r="BS594" s="116"/>
      <c r="BT594" s="116"/>
      <c r="BU594" s="116"/>
      <c r="BV594" s="116"/>
      <c r="BW594" s="116"/>
      <c r="BX594" s="116"/>
      <c r="BY594" s="116"/>
    </row>
    <row r="595" spans="1:77" ht="99" hidden="1">
      <c r="A595" s="129"/>
      <c r="B595" s="105" t="s">
        <v>275</v>
      </c>
      <c r="C595" s="106" t="s">
        <v>1</v>
      </c>
      <c r="D595" s="106" t="s">
        <v>54</v>
      </c>
      <c r="E595" s="143" t="s">
        <v>276</v>
      </c>
      <c r="F595" s="106"/>
      <c r="G595" s="167"/>
      <c r="H595" s="167"/>
      <c r="I595" s="167"/>
      <c r="J595" s="167"/>
      <c r="K595" s="167"/>
      <c r="L595" s="167"/>
      <c r="M595" s="167"/>
      <c r="N595" s="167"/>
      <c r="O595" s="109"/>
      <c r="P595" s="109"/>
      <c r="Q595" s="127"/>
      <c r="R595" s="127"/>
      <c r="S595" s="112">
        <f aca="true" t="shared" si="750" ref="S595:Z595">S596+S598+S600</f>
        <v>20522</v>
      </c>
      <c r="T595" s="112">
        <f t="shared" si="750"/>
        <v>20522</v>
      </c>
      <c r="U595" s="112">
        <f t="shared" si="750"/>
        <v>0</v>
      </c>
      <c r="V595" s="112">
        <f t="shared" si="750"/>
        <v>20522</v>
      </c>
      <c r="W595" s="112">
        <f t="shared" si="750"/>
        <v>0</v>
      </c>
      <c r="X595" s="112">
        <f t="shared" si="750"/>
        <v>0</v>
      </c>
      <c r="Y595" s="112">
        <f t="shared" si="750"/>
        <v>20522</v>
      </c>
      <c r="Z595" s="112">
        <f t="shared" si="750"/>
        <v>20522</v>
      </c>
      <c r="AA595" s="112">
        <f aca="true" t="shared" si="751" ref="AA595:AO595">AA596+AA598+AA600</f>
        <v>0</v>
      </c>
      <c r="AB595" s="112">
        <f t="shared" si="751"/>
        <v>0</v>
      </c>
      <c r="AC595" s="112">
        <f t="shared" si="751"/>
        <v>19664</v>
      </c>
      <c r="AD595" s="112">
        <f t="shared" si="751"/>
        <v>20522</v>
      </c>
      <c r="AE595" s="112">
        <f t="shared" si="751"/>
        <v>0</v>
      </c>
      <c r="AF595" s="112"/>
      <c r="AG595" s="112">
        <f t="shared" si="751"/>
        <v>0</v>
      </c>
      <c r="AH595" s="112">
        <f t="shared" si="751"/>
        <v>19664</v>
      </c>
      <c r="AI595" s="112"/>
      <c r="AJ595" s="112">
        <f t="shared" si="751"/>
        <v>20522</v>
      </c>
      <c r="AK595" s="112">
        <f t="shared" si="751"/>
        <v>-18993</v>
      </c>
      <c r="AL595" s="112">
        <f>AL596+AL598+AL600</f>
        <v>0</v>
      </c>
      <c r="AM595" s="112">
        <f t="shared" si="751"/>
        <v>671</v>
      </c>
      <c r="AN595" s="112">
        <f t="shared" si="751"/>
        <v>0</v>
      </c>
      <c r="AO595" s="112">
        <f t="shared" si="751"/>
        <v>20522</v>
      </c>
      <c r="AP595" s="112">
        <f>AP596+AP598+AP600</f>
        <v>-20522</v>
      </c>
      <c r="AQ595" s="112">
        <f>AQ596+AQ598+AQ600</f>
        <v>0</v>
      </c>
      <c r="AR595" s="112">
        <f>AR596+AR598+AR600</f>
        <v>0</v>
      </c>
      <c r="AS595" s="112">
        <f>AS596+AS598+AS600</f>
        <v>0</v>
      </c>
      <c r="AT595" s="112">
        <f>AT596+AT598+AT600</f>
        <v>0</v>
      </c>
      <c r="AU595" s="96"/>
      <c r="AV595" s="96"/>
      <c r="AW595" s="96"/>
      <c r="AX595" s="112">
        <f>AX596+AX598+AX600</f>
        <v>0</v>
      </c>
      <c r="AY595" s="112">
        <f>AY596+AY598+AY600</f>
        <v>0</v>
      </c>
      <c r="AZ595" s="97"/>
      <c r="BA595" s="97"/>
      <c r="BB595" s="112">
        <f>BB596+BB598+BB600</f>
        <v>0</v>
      </c>
      <c r="BC595" s="112">
        <f>BC596+BC598+BC600</f>
        <v>0</v>
      </c>
      <c r="BD595" s="114"/>
      <c r="BE595" s="115"/>
      <c r="BF595" s="125"/>
      <c r="BG595" s="125"/>
      <c r="BH595" s="114"/>
      <c r="BI595" s="115"/>
      <c r="BJ595" s="125"/>
      <c r="BK595" s="125"/>
      <c r="BL595" s="114"/>
      <c r="BM595" s="115"/>
      <c r="BN595" s="125"/>
      <c r="BO595" s="125"/>
      <c r="BP595" s="116"/>
      <c r="BQ595" s="116"/>
      <c r="BR595" s="116"/>
      <c r="BS595" s="116"/>
      <c r="BT595" s="116"/>
      <c r="BU595" s="116"/>
      <c r="BV595" s="116"/>
      <c r="BW595" s="116"/>
      <c r="BX595" s="116"/>
      <c r="BY595" s="116"/>
    </row>
    <row r="596" spans="1:77" ht="82.5" hidden="1">
      <c r="A596" s="129"/>
      <c r="B596" s="105" t="s">
        <v>272</v>
      </c>
      <c r="C596" s="106" t="s">
        <v>1</v>
      </c>
      <c r="D596" s="106" t="s">
        <v>54</v>
      </c>
      <c r="E596" s="143" t="s">
        <v>288</v>
      </c>
      <c r="F596" s="106"/>
      <c r="G596" s="167"/>
      <c r="H596" s="167"/>
      <c r="I596" s="167"/>
      <c r="J596" s="167"/>
      <c r="K596" s="167"/>
      <c r="L596" s="167"/>
      <c r="M596" s="167"/>
      <c r="N596" s="167"/>
      <c r="O596" s="109"/>
      <c r="P596" s="109"/>
      <c r="Q596" s="127"/>
      <c r="R596" s="127"/>
      <c r="S596" s="112">
        <f aca="true" t="shared" si="752" ref="S596:AT596">S597</f>
        <v>250</v>
      </c>
      <c r="T596" s="112">
        <f t="shared" si="752"/>
        <v>250</v>
      </c>
      <c r="U596" s="112">
        <f t="shared" si="752"/>
        <v>0</v>
      </c>
      <c r="V596" s="112">
        <f t="shared" si="752"/>
        <v>250</v>
      </c>
      <c r="W596" s="112">
        <f t="shared" si="752"/>
        <v>0</v>
      </c>
      <c r="X596" s="112">
        <f t="shared" si="752"/>
        <v>0</v>
      </c>
      <c r="Y596" s="112">
        <f t="shared" si="752"/>
        <v>250</v>
      </c>
      <c r="Z596" s="112">
        <f t="shared" si="752"/>
        <v>250</v>
      </c>
      <c r="AA596" s="112">
        <f t="shared" si="752"/>
        <v>0</v>
      </c>
      <c r="AB596" s="112">
        <f t="shared" si="752"/>
        <v>0</v>
      </c>
      <c r="AC596" s="112">
        <f t="shared" si="752"/>
        <v>250</v>
      </c>
      <c r="AD596" s="112">
        <f t="shared" si="752"/>
        <v>250</v>
      </c>
      <c r="AE596" s="112">
        <f t="shared" si="752"/>
        <v>0</v>
      </c>
      <c r="AF596" s="112"/>
      <c r="AG596" s="112">
        <f t="shared" si="752"/>
        <v>0</v>
      </c>
      <c r="AH596" s="112">
        <f t="shared" si="752"/>
        <v>250</v>
      </c>
      <c r="AI596" s="112"/>
      <c r="AJ596" s="112">
        <f t="shared" si="752"/>
        <v>250</v>
      </c>
      <c r="AK596" s="112">
        <f t="shared" si="752"/>
        <v>0</v>
      </c>
      <c r="AL596" s="112">
        <f t="shared" si="752"/>
        <v>0</v>
      </c>
      <c r="AM596" s="112">
        <f t="shared" si="752"/>
        <v>250</v>
      </c>
      <c r="AN596" s="112">
        <f t="shared" si="752"/>
        <v>0</v>
      </c>
      <c r="AO596" s="112">
        <f t="shared" si="752"/>
        <v>250</v>
      </c>
      <c r="AP596" s="112">
        <f t="shared" si="752"/>
        <v>-250</v>
      </c>
      <c r="AQ596" s="112">
        <f t="shared" si="752"/>
        <v>0</v>
      </c>
      <c r="AR596" s="112">
        <f t="shared" si="752"/>
        <v>0</v>
      </c>
      <c r="AS596" s="112">
        <f t="shared" si="752"/>
        <v>0</v>
      </c>
      <c r="AT596" s="112">
        <f t="shared" si="752"/>
        <v>0</v>
      </c>
      <c r="AU596" s="96"/>
      <c r="AV596" s="96"/>
      <c r="AW596" s="96"/>
      <c r="AX596" s="112">
        <f>AX597</f>
        <v>0</v>
      </c>
      <c r="AY596" s="112">
        <f>AY597</f>
        <v>0</v>
      </c>
      <c r="AZ596" s="97"/>
      <c r="BA596" s="97"/>
      <c r="BB596" s="112">
        <f>BB597</f>
        <v>0</v>
      </c>
      <c r="BC596" s="112">
        <f>BC597</f>
        <v>0</v>
      </c>
      <c r="BD596" s="114"/>
      <c r="BE596" s="115"/>
      <c r="BF596" s="125"/>
      <c r="BG596" s="125"/>
      <c r="BH596" s="114"/>
      <c r="BI596" s="115"/>
      <c r="BJ596" s="125"/>
      <c r="BK596" s="125"/>
      <c r="BL596" s="114"/>
      <c r="BM596" s="115"/>
      <c r="BN596" s="125"/>
      <c r="BO596" s="125"/>
      <c r="BP596" s="116"/>
      <c r="BQ596" s="116"/>
      <c r="BR596" s="116"/>
      <c r="BS596" s="116"/>
      <c r="BT596" s="116"/>
      <c r="BU596" s="116"/>
      <c r="BV596" s="116"/>
      <c r="BW596" s="116"/>
      <c r="BX596" s="116"/>
      <c r="BY596" s="116"/>
    </row>
    <row r="597" spans="1:77" ht="99" hidden="1">
      <c r="A597" s="129"/>
      <c r="B597" s="137" t="s">
        <v>228</v>
      </c>
      <c r="C597" s="106" t="s">
        <v>1</v>
      </c>
      <c r="D597" s="106" t="s">
        <v>54</v>
      </c>
      <c r="E597" s="143" t="s">
        <v>288</v>
      </c>
      <c r="F597" s="106" t="s">
        <v>50</v>
      </c>
      <c r="G597" s="167"/>
      <c r="H597" s="167"/>
      <c r="I597" s="167"/>
      <c r="J597" s="167"/>
      <c r="K597" s="167"/>
      <c r="L597" s="167"/>
      <c r="M597" s="167"/>
      <c r="N597" s="167"/>
      <c r="O597" s="109"/>
      <c r="P597" s="109"/>
      <c r="Q597" s="127"/>
      <c r="R597" s="127"/>
      <c r="S597" s="112">
        <f>T597-Q597</f>
        <v>250</v>
      </c>
      <c r="T597" s="112">
        <v>250</v>
      </c>
      <c r="U597" s="109"/>
      <c r="V597" s="112">
        <v>250</v>
      </c>
      <c r="W597" s="112"/>
      <c r="X597" s="112"/>
      <c r="Y597" s="112">
        <f>W597+T597</f>
        <v>250</v>
      </c>
      <c r="Z597" s="112">
        <f>X597+V597</f>
        <v>250</v>
      </c>
      <c r="AA597" s="112"/>
      <c r="AB597" s="112"/>
      <c r="AC597" s="112">
        <f>AA597+Y597</f>
        <v>250</v>
      </c>
      <c r="AD597" s="112">
        <f>AB597+Z597</f>
        <v>250</v>
      </c>
      <c r="AE597" s="112"/>
      <c r="AF597" s="112"/>
      <c r="AG597" s="112"/>
      <c r="AH597" s="112">
        <f>AE597+AC597</f>
        <v>250</v>
      </c>
      <c r="AI597" s="112"/>
      <c r="AJ597" s="112">
        <f>AG597+AD597</f>
        <v>250</v>
      </c>
      <c r="AK597" s="113"/>
      <c r="AL597" s="113"/>
      <c r="AM597" s="112">
        <f>AK597+AH597</f>
        <v>250</v>
      </c>
      <c r="AN597" s="112">
        <f>AI597</f>
        <v>0</v>
      </c>
      <c r="AO597" s="112">
        <f>AJ597</f>
        <v>250</v>
      </c>
      <c r="AP597" s="112">
        <f>AR597-AO597</f>
        <v>-250</v>
      </c>
      <c r="AQ597" s="112"/>
      <c r="AR597" s="112"/>
      <c r="AS597" s="112"/>
      <c r="AT597" s="112"/>
      <c r="AU597" s="96"/>
      <c r="AV597" s="96"/>
      <c r="AW597" s="96"/>
      <c r="AX597" s="112"/>
      <c r="AY597" s="112"/>
      <c r="AZ597" s="97"/>
      <c r="BA597" s="97"/>
      <c r="BB597" s="112"/>
      <c r="BC597" s="112"/>
      <c r="BD597" s="114"/>
      <c r="BE597" s="115"/>
      <c r="BF597" s="125"/>
      <c r="BG597" s="125"/>
      <c r="BH597" s="114"/>
      <c r="BI597" s="115"/>
      <c r="BJ597" s="125"/>
      <c r="BK597" s="125"/>
      <c r="BL597" s="114"/>
      <c r="BM597" s="115"/>
      <c r="BN597" s="125"/>
      <c r="BO597" s="125"/>
      <c r="BP597" s="116"/>
      <c r="BQ597" s="116"/>
      <c r="BR597" s="116"/>
      <c r="BS597" s="116"/>
      <c r="BT597" s="116"/>
      <c r="BU597" s="116"/>
      <c r="BV597" s="116"/>
      <c r="BW597" s="116"/>
      <c r="BX597" s="116"/>
      <c r="BY597" s="116"/>
    </row>
    <row r="598" spans="1:77" ht="132" hidden="1">
      <c r="A598" s="129"/>
      <c r="B598" s="105" t="s">
        <v>309</v>
      </c>
      <c r="C598" s="106" t="s">
        <v>1</v>
      </c>
      <c r="D598" s="106" t="s">
        <v>54</v>
      </c>
      <c r="E598" s="143" t="s">
        <v>289</v>
      </c>
      <c r="F598" s="106"/>
      <c r="G598" s="167"/>
      <c r="H598" s="167"/>
      <c r="I598" s="167"/>
      <c r="J598" s="167"/>
      <c r="K598" s="167"/>
      <c r="L598" s="167"/>
      <c r="M598" s="167"/>
      <c r="N598" s="167"/>
      <c r="O598" s="109"/>
      <c r="P598" s="109"/>
      <c r="Q598" s="127"/>
      <c r="R598" s="127"/>
      <c r="S598" s="112">
        <f aca="true" t="shared" si="753" ref="S598:AT598">S599</f>
        <v>250</v>
      </c>
      <c r="T598" s="112">
        <f t="shared" si="753"/>
        <v>250</v>
      </c>
      <c r="U598" s="112">
        <f t="shared" si="753"/>
        <v>0</v>
      </c>
      <c r="V598" s="112">
        <f t="shared" si="753"/>
        <v>250</v>
      </c>
      <c r="W598" s="112">
        <f t="shared" si="753"/>
        <v>0</v>
      </c>
      <c r="X598" s="112">
        <f t="shared" si="753"/>
        <v>0</v>
      </c>
      <c r="Y598" s="112">
        <f t="shared" si="753"/>
        <v>250</v>
      </c>
      <c r="Z598" s="112">
        <f t="shared" si="753"/>
        <v>250</v>
      </c>
      <c r="AA598" s="112">
        <f t="shared" si="753"/>
        <v>0</v>
      </c>
      <c r="AB598" s="112">
        <f t="shared" si="753"/>
        <v>0</v>
      </c>
      <c r="AC598" s="112">
        <f t="shared" si="753"/>
        <v>250</v>
      </c>
      <c r="AD598" s="112">
        <f t="shared" si="753"/>
        <v>250</v>
      </c>
      <c r="AE598" s="112">
        <f t="shared" si="753"/>
        <v>0</v>
      </c>
      <c r="AF598" s="112"/>
      <c r="AG598" s="112">
        <f t="shared" si="753"/>
        <v>0</v>
      </c>
      <c r="AH598" s="112">
        <f t="shared" si="753"/>
        <v>250</v>
      </c>
      <c r="AI598" s="112"/>
      <c r="AJ598" s="112">
        <f t="shared" si="753"/>
        <v>250</v>
      </c>
      <c r="AK598" s="112">
        <f t="shared" si="753"/>
        <v>0</v>
      </c>
      <c r="AL598" s="112">
        <f t="shared" si="753"/>
        <v>0</v>
      </c>
      <c r="AM598" s="112">
        <f t="shared" si="753"/>
        <v>250</v>
      </c>
      <c r="AN598" s="112">
        <f t="shared" si="753"/>
        <v>0</v>
      </c>
      <c r="AO598" s="112">
        <f t="shared" si="753"/>
        <v>250</v>
      </c>
      <c r="AP598" s="112">
        <f t="shared" si="753"/>
        <v>-250</v>
      </c>
      <c r="AQ598" s="112">
        <f t="shared" si="753"/>
        <v>0</v>
      </c>
      <c r="AR598" s="112">
        <f t="shared" si="753"/>
        <v>0</v>
      </c>
      <c r="AS598" s="112">
        <f t="shared" si="753"/>
        <v>0</v>
      </c>
      <c r="AT598" s="112">
        <f t="shared" si="753"/>
        <v>0</v>
      </c>
      <c r="AU598" s="96"/>
      <c r="AV598" s="96"/>
      <c r="AW598" s="96"/>
      <c r="AX598" s="112">
        <f>AX599</f>
        <v>0</v>
      </c>
      <c r="AY598" s="112">
        <f>AY599</f>
        <v>0</v>
      </c>
      <c r="AZ598" s="97"/>
      <c r="BA598" s="97"/>
      <c r="BB598" s="112">
        <f>BB599</f>
        <v>0</v>
      </c>
      <c r="BC598" s="112">
        <f>BC599</f>
        <v>0</v>
      </c>
      <c r="BD598" s="114"/>
      <c r="BE598" s="115"/>
      <c r="BF598" s="125"/>
      <c r="BG598" s="125"/>
      <c r="BH598" s="114"/>
      <c r="BI598" s="115"/>
      <c r="BJ598" s="125"/>
      <c r="BK598" s="125"/>
      <c r="BL598" s="114"/>
      <c r="BM598" s="115"/>
      <c r="BN598" s="125"/>
      <c r="BO598" s="125"/>
      <c r="BP598" s="116"/>
      <c r="BQ598" s="116"/>
      <c r="BR598" s="116"/>
      <c r="BS598" s="116"/>
      <c r="BT598" s="116"/>
      <c r="BU598" s="116"/>
      <c r="BV598" s="116"/>
      <c r="BW598" s="116"/>
      <c r="BX598" s="116"/>
      <c r="BY598" s="116"/>
    </row>
    <row r="599" spans="1:77" ht="99" hidden="1">
      <c r="A599" s="129"/>
      <c r="B599" s="137" t="s">
        <v>228</v>
      </c>
      <c r="C599" s="106" t="s">
        <v>1</v>
      </c>
      <c r="D599" s="106" t="s">
        <v>54</v>
      </c>
      <c r="E599" s="143" t="s">
        <v>289</v>
      </c>
      <c r="F599" s="106" t="s">
        <v>50</v>
      </c>
      <c r="G599" s="167"/>
      <c r="H599" s="167"/>
      <c r="I599" s="167"/>
      <c r="J599" s="167"/>
      <c r="K599" s="167"/>
      <c r="L599" s="167"/>
      <c r="M599" s="167"/>
      <c r="N599" s="167"/>
      <c r="O599" s="109"/>
      <c r="P599" s="109"/>
      <c r="Q599" s="127"/>
      <c r="R599" s="127"/>
      <c r="S599" s="112">
        <f>T599-Q599</f>
        <v>250</v>
      </c>
      <c r="T599" s="112">
        <v>250</v>
      </c>
      <c r="U599" s="109"/>
      <c r="V599" s="112">
        <v>250</v>
      </c>
      <c r="W599" s="112"/>
      <c r="X599" s="112"/>
      <c r="Y599" s="112">
        <f>W599+T599</f>
        <v>250</v>
      </c>
      <c r="Z599" s="112">
        <f>X599+V599</f>
        <v>250</v>
      </c>
      <c r="AA599" s="112"/>
      <c r="AB599" s="112"/>
      <c r="AC599" s="112">
        <f>AA599+Y599</f>
        <v>250</v>
      </c>
      <c r="AD599" s="112">
        <f>AB599+Z599</f>
        <v>250</v>
      </c>
      <c r="AE599" s="112"/>
      <c r="AF599" s="112"/>
      <c r="AG599" s="112"/>
      <c r="AH599" s="112">
        <f>AE599+AC599</f>
        <v>250</v>
      </c>
      <c r="AI599" s="112"/>
      <c r="AJ599" s="112">
        <f>AG599+AD599</f>
        <v>250</v>
      </c>
      <c r="AK599" s="113"/>
      <c r="AL599" s="113"/>
      <c r="AM599" s="112">
        <f>AK599+AH599</f>
        <v>250</v>
      </c>
      <c r="AN599" s="112">
        <f>AI599</f>
        <v>0</v>
      </c>
      <c r="AO599" s="112">
        <f>AJ599</f>
        <v>250</v>
      </c>
      <c r="AP599" s="112">
        <f>AR599-AO599</f>
        <v>-250</v>
      </c>
      <c r="AQ599" s="112"/>
      <c r="AR599" s="112"/>
      <c r="AS599" s="112"/>
      <c r="AT599" s="112"/>
      <c r="AU599" s="96"/>
      <c r="AV599" s="96"/>
      <c r="AW599" s="96"/>
      <c r="AX599" s="112"/>
      <c r="AY599" s="112"/>
      <c r="AZ599" s="97"/>
      <c r="BA599" s="97"/>
      <c r="BB599" s="112"/>
      <c r="BC599" s="112"/>
      <c r="BD599" s="114"/>
      <c r="BE599" s="115"/>
      <c r="BF599" s="125"/>
      <c r="BG599" s="125"/>
      <c r="BH599" s="114"/>
      <c r="BI599" s="115"/>
      <c r="BJ599" s="125"/>
      <c r="BK599" s="125"/>
      <c r="BL599" s="114"/>
      <c r="BM599" s="115"/>
      <c r="BN599" s="125"/>
      <c r="BO599" s="125"/>
      <c r="BP599" s="116"/>
      <c r="BQ599" s="116"/>
      <c r="BR599" s="116"/>
      <c r="BS599" s="116"/>
      <c r="BT599" s="116"/>
      <c r="BU599" s="116"/>
      <c r="BV599" s="116"/>
      <c r="BW599" s="116"/>
      <c r="BX599" s="116"/>
      <c r="BY599" s="116"/>
    </row>
    <row r="600" spans="1:77" ht="66" hidden="1">
      <c r="A600" s="129"/>
      <c r="B600" s="141" t="s">
        <v>290</v>
      </c>
      <c r="C600" s="106" t="s">
        <v>1</v>
      </c>
      <c r="D600" s="106" t="s">
        <v>54</v>
      </c>
      <c r="E600" s="111" t="s">
        <v>277</v>
      </c>
      <c r="F600" s="106"/>
      <c r="G600" s="167"/>
      <c r="H600" s="167"/>
      <c r="I600" s="167"/>
      <c r="J600" s="167"/>
      <c r="K600" s="167"/>
      <c r="L600" s="167"/>
      <c r="M600" s="167"/>
      <c r="N600" s="167"/>
      <c r="O600" s="109"/>
      <c r="P600" s="109"/>
      <c r="Q600" s="127"/>
      <c r="R600" s="127"/>
      <c r="S600" s="112">
        <f aca="true" t="shared" si="754" ref="S600:AT600">S601</f>
        <v>20022</v>
      </c>
      <c r="T600" s="112">
        <f t="shared" si="754"/>
        <v>20022</v>
      </c>
      <c r="U600" s="112">
        <f t="shared" si="754"/>
        <v>0</v>
      </c>
      <c r="V600" s="112">
        <f t="shared" si="754"/>
        <v>20022</v>
      </c>
      <c r="W600" s="112">
        <f t="shared" si="754"/>
        <v>0</v>
      </c>
      <c r="X600" s="112">
        <f t="shared" si="754"/>
        <v>0</v>
      </c>
      <c r="Y600" s="112">
        <f t="shared" si="754"/>
        <v>20022</v>
      </c>
      <c r="Z600" s="112">
        <f t="shared" si="754"/>
        <v>20022</v>
      </c>
      <c r="AA600" s="112">
        <f t="shared" si="754"/>
        <v>0</v>
      </c>
      <c r="AB600" s="112">
        <f t="shared" si="754"/>
        <v>0</v>
      </c>
      <c r="AC600" s="112">
        <f t="shared" si="754"/>
        <v>19164</v>
      </c>
      <c r="AD600" s="112">
        <f t="shared" si="754"/>
        <v>20022</v>
      </c>
      <c r="AE600" s="112">
        <f t="shared" si="754"/>
        <v>0</v>
      </c>
      <c r="AF600" s="112"/>
      <c r="AG600" s="112">
        <f t="shared" si="754"/>
        <v>0</v>
      </c>
      <c r="AH600" s="112">
        <f t="shared" si="754"/>
        <v>19164</v>
      </c>
      <c r="AI600" s="112"/>
      <c r="AJ600" s="112">
        <f t="shared" si="754"/>
        <v>20022</v>
      </c>
      <c r="AK600" s="112">
        <f t="shared" si="754"/>
        <v>-18993</v>
      </c>
      <c r="AL600" s="112">
        <f t="shared" si="754"/>
        <v>0</v>
      </c>
      <c r="AM600" s="112">
        <f>AM601</f>
        <v>171</v>
      </c>
      <c r="AN600" s="112">
        <f t="shared" si="754"/>
        <v>0</v>
      </c>
      <c r="AO600" s="112">
        <f t="shared" si="754"/>
        <v>20022</v>
      </c>
      <c r="AP600" s="112">
        <f t="shared" si="754"/>
        <v>-20022</v>
      </c>
      <c r="AQ600" s="112">
        <f t="shared" si="754"/>
        <v>0</v>
      </c>
      <c r="AR600" s="112">
        <f t="shared" si="754"/>
        <v>0</v>
      </c>
      <c r="AS600" s="112">
        <f t="shared" si="754"/>
        <v>0</v>
      </c>
      <c r="AT600" s="112">
        <f t="shared" si="754"/>
        <v>0</v>
      </c>
      <c r="AU600" s="96"/>
      <c r="AV600" s="96"/>
      <c r="AW600" s="96"/>
      <c r="AX600" s="112">
        <f>AX601</f>
        <v>0</v>
      </c>
      <c r="AY600" s="112">
        <f>AY601</f>
        <v>0</v>
      </c>
      <c r="AZ600" s="97"/>
      <c r="BA600" s="97"/>
      <c r="BB600" s="112">
        <f>BB601</f>
        <v>0</v>
      </c>
      <c r="BC600" s="112">
        <f>BC601</f>
        <v>0</v>
      </c>
      <c r="BD600" s="114"/>
      <c r="BE600" s="115"/>
      <c r="BF600" s="125"/>
      <c r="BG600" s="125"/>
      <c r="BH600" s="114"/>
      <c r="BI600" s="115"/>
      <c r="BJ600" s="125"/>
      <c r="BK600" s="125"/>
      <c r="BL600" s="114"/>
      <c r="BM600" s="115"/>
      <c r="BN600" s="125"/>
      <c r="BO600" s="125"/>
      <c r="BP600" s="116"/>
      <c r="BQ600" s="116"/>
      <c r="BR600" s="116"/>
      <c r="BS600" s="116"/>
      <c r="BT600" s="116"/>
      <c r="BU600" s="116"/>
      <c r="BV600" s="116"/>
      <c r="BW600" s="116"/>
      <c r="BX600" s="116"/>
      <c r="BY600" s="116"/>
    </row>
    <row r="601" spans="1:77" ht="66" hidden="1">
      <c r="A601" s="129"/>
      <c r="B601" s="105" t="s">
        <v>38</v>
      </c>
      <c r="C601" s="106" t="s">
        <v>1</v>
      </c>
      <c r="D601" s="106" t="s">
        <v>54</v>
      </c>
      <c r="E601" s="111" t="s">
        <v>277</v>
      </c>
      <c r="F601" s="106" t="s">
        <v>39</v>
      </c>
      <c r="G601" s="167"/>
      <c r="H601" s="167"/>
      <c r="I601" s="167"/>
      <c r="J601" s="167"/>
      <c r="K601" s="167"/>
      <c r="L601" s="167"/>
      <c r="M601" s="167"/>
      <c r="N601" s="167"/>
      <c r="O601" s="109"/>
      <c r="P601" s="109"/>
      <c r="Q601" s="127"/>
      <c r="R601" s="127"/>
      <c r="S601" s="112">
        <f>T601-Q601</f>
        <v>20022</v>
      </c>
      <c r="T601" s="112">
        <v>20022</v>
      </c>
      <c r="U601" s="112"/>
      <c r="V601" s="112">
        <v>20022</v>
      </c>
      <c r="W601" s="112"/>
      <c r="X601" s="112"/>
      <c r="Y601" s="112">
        <f>W601+T601</f>
        <v>20022</v>
      </c>
      <c r="Z601" s="112">
        <f>X601+V601</f>
        <v>20022</v>
      </c>
      <c r="AA601" s="112"/>
      <c r="AB601" s="112"/>
      <c r="AC601" s="112">
        <f>AA601+Y601-858</f>
        <v>19164</v>
      </c>
      <c r="AD601" s="112">
        <f>AB601+Z601</f>
        <v>20022</v>
      </c>
      <c r="AE601" s="112"/>
      <c r="AF601" s="112"/>
      <c r="AG601" s="112"/>
      <c r="AH601" s="112">
        <f>AE601+AC601</f>
        <v>19164</v>
      </c>
      <c r="AI601" s="112"/>
      <c r="AJ601" s="112">
        <f>AG601+AD601</f>
        <v>20022</v>
      </c>
      <c r="AK601" s="112">
        <v>-18993</v>
      </c>
      <c r="AL601" s="112"/>
      <c r="AM601" s="112">
        <f>AK601+AH601</f>
        <v>171</v>
      </c>
      <c r="AN601" s="112">
        <f>AI601</f>
        <v>0</v>
      </c>
      <c r="AO601" s="112">
        <f>AJ601+AL601</f>
        <v>20022</v>
      </c>
      <c r="AP601" s="112">
        <f>AR601-AO601</f>
        <v>-20022</v>
      </c>
      <c r="AQ601" s="112"/>
      <c r="AR601" s="112"/>
      <c r="AS601" s="112"/>
      <c r="AT601" s="112"/>
      <c r="AU601" s="96"/>
      <c r="AV601" s="96"/>
      <c r="AW601" s="96"/>
      <c r="AX601" s="112"/>
      <c r="AY601" s="112"/>
      <c r="AZ601" s="97"/>
      <c r="BA601" s="97"/>
      <c r="BB601" s="112"/>
      <c r="BC601" s="112"/>
      <c r="BD601" s="114"/>
      <c r="BE601" s="115"/>
      <c r="BF601" s="125"/>
      <c r="BG601" s="125"/>
      <c r="BH601" s="114"/>
      <c r="BI601" s="115"/>
      <c r="BJ601" s="125"/>
      <c r="BK601" s="125"/>
      <c r="BL601" s="114"/>
      <c r="BM601" s="115"/>
      <c r="BN601" s="125"/>
      <c r="BO601" s="125"/>
      <c r="BP601" s="116"/>
      <c r="BQ601" s="116"/>
      <c r="BR601" s="116"/>
      <c r="BS601" s="116"/>
      <c r="BT601" s="116"/>
      <c r="BU601" s="116"/>
      <c r="BV601" s="116"/>
      <c r="BW601" s="116"/>
      <c r="BX601" s="116"/>
      <c r="BY601" s="116"/>
    </row>
    <row r="602" spans="1:77" s="3" customFormat="1" ht="33" hidden="1">
      <c r="A602" s="129"/>
      <c r="B602" s="141" t="s">
        <v>302</v>
      </c>
      <c r="C602" s="106" t="s">
        <v>1</v>
      </c>
      <c r="D602" s="106" t="s">
        <v>54</v>
      </c>
      <c r="E602" s="111" t="s">
        <v>279</v>
      </c>
      <c r="F602" s="106"/>
      <c r="G602" s="167"/>
      <c r="H602" s="167"/>
      <c r="I602" s="167"/>
      <c r="J602" s="167"/>
      <c r="K602" s="167"/>
      <c r="L602" s="167"/>
      <c r="M602" s="167"/>
      <c r="N602" s="167"/>
      <c r="O602" s="109"/>
      <c r="P602" s="109"/>
      <c r="Q602" s="127"/>
      <c r="R602" s="127"/>
      <c r="S602" s="112">
        <f>S603</f>
        <v>39</v>
      </c>
      <c r="T602" s="112">
        <f aca="true" t="shared" si="755" ref="T602:AL603">T603</f>
        <v>39</v>
      </c>
      <c r="U602" s="112">
        <f t="shared" si="755"/>
        <v>0</v>
      </c>
      <c r="V602" s="112">
        <f t="shared" si="755"/>
        <v>0</v>
      </c>
      <c r="W602" s="112">
        <f t="shared" si="755"/>
        <v>0</v>
      </c>
      <c r="X602" s="112">
        <f t="shared" si="755"/>
        <v>0</v>
      </c>
      <c r="Y602" s="112">
        <f t="shared" si="755"/>
        <v>39</v>
      </c>
      <c r="Z602" s="112">
        <f t="shared" si="755"/>
        <v>0</v>
      </c>
      <c r="AA602" s="112">
        <f t="shared" si="755"/>
        <v>0</v>
      </c>
      <c r="AB602" s="112">
        <f t="shared" si="755"/>
        <v>0</v>
      </c>
      <c r="AC602" s="112">
        <f t="shared" si="755"/>
        <v>39</v>
      </c>
      <c r="AD602" s="112">
        <f t="shared" si="755"/>
        <v>0</v>
      </c>
      <c r="AE602" s="112">
        <f t="shared" si="755"/>
        <v>0</v>
      </c>
      <c r="AF602" s="112"/>
      <c r="AG602" s="112">
        <f t="shared" si="755"/>
        <v>0</v>
      </c>
      <c r="AH602" s="112">
        <f t="shared" si="755"/>
        <v>39</v>
      </c>
      <c r="AI602" s="112"/>
      <c r="AJ602" s="112">
        <f t="shared" si="755"/>
        <v>0</v>
      </c>
      <c r="AK602" s="112">
        <f t="shared" si="755"/>
        <v>0</v>
      </c>
      <c r="AL602" s="112">
        <f t="shared" si="755"/>
        <v>0</v>
      </c>
      <c r="AM602" s="112">
        <f aca="true" t="shared" si="756" ref="AK602:AT603">AM603</f>
        <v>39</v>
      </c>
      <c r="AN602" s="112">
        <f t="shared" si="756"/>
        <v>0</v>
      </c>
      <c r="AO602" s="112">
        <f t="shared" si="756"/>
        <v>0</v>
      </c>
      <c r="AP602" s="112">
        <f t="shared" si="756"/>
        <v>0</v>
      </c>
      <c r="AQ602" s="112">
        <f t="shared" si="756"/>
        <v>0</v>
      </c>
      <c r="AR602" s="112">
        <f t="shared" si="756"/>
        <v>0</v>
      </c>
      <c r="AS602" s="112">
        <f t="shared" si="756"/>
        <v>0</v>
      </c>
      <c r="AT602" s="112">
        <f t="shared" si="756"/>
        <v>0</v>
      </c>
      <c r="AU602" s="96"/>
      <c r="AV602" s="96"/>
      <c r="AW602" s="96"/>
      <c r="AX602" s="112">
        <f>AX603</f>
        <v>0</v>
      </c>
      <c r="AY602" s="112">
        <f>AY603</f>
        <v>0</v>
      </c>
      <c r="AZ602" s="97"/>
      <c r="BA602" s="97"/>
      <c r="BB602" s="112">
        <f>BB603</f>
        <v>0</v>
      </c>
      <c r="BC602" s="112">
        <f>BC603</f>
        <v>0</v>
      </c>
      <c r="BD602" s="146"/>
      <c r="BE602" s="178"/>
      <c r="BF602" s="145"/>
      <c r="BG602" s="145"/>
      <c r="BH602" s="146"/>
      <c r="BI602" s="178"/>
      <c r="BJ602" s="145"/>
      <c r="BK602" s="145"/>
      <c r="BL602" s="146"/>
      <c r="BM602" s="178"/>
      <c r="BN602" s="145"/>
      <c r="BO602" s="145"/>
      <c r="BP602" s="179"/>
      <c r="BQ602" s="179"/>
      <c r="BR602" s="179"/>
      <c r="BS602" s="179"/>
      <c r="BT602" s="179"/>
      <c r="BU602" s="179"/>
      <c r="BV602" s="179"/>
      <c r="BW602" s="179"/>
      <c r="BX602" s="179"/>
      <c r="BY602" s="179"/>
    </row>
    <row r="603" spans="1:77" ht="66" hidden="1">
      <c r="A603" s="129"/>
      <c r="B603" s="180" t="s">
        <v>301</v>
      </c>
      <c r="C603" s="106" t="s">
        <v>1</v>
      </c>
      <c r="D603" s="106" t="s">
        <v>54</v>
      </c>
      <c r="E603" s="111" t="s">
        <v>283</v>
      </c>
      <c r="F603" s="106"/>
      <c r="G603" s="167"/>
      <c r="H603" s="167"/>
      <c r="I603" s="167"/>
      <c r="J603" s="167"/>
      <c r="K603" s="167"/>
      <c r="L603" s="167"/>
      <c r="M603" s="167"/>
      <c r="N603" s="167"/>
      <c r="O603" s="109"/>
      <c r="P603" s="109"/>
      <c r="Q603" s="127"/>
      <c r="R603" s="127"/>
      <c r="S603" s="112">
        <f>S604</f>
        <v>39</v>
      </c>
      <c r="T603" s="112">
        <f t="shared" si="755"/>
        <v>39</v>
      </c>
      <c r="U603" s="112">
        <f t="shared" si="755"/>
        <v>0</v>
      </c>
      <c r="V603" s="112">
        <f t="shared" si="755"/>
        <v>0</v>
      </c>
      <c r="W603" s="112">
        <f t="shared" si="755"/>
        <v>0</v>
      </c>
      <c r="X603" s="112">
        <f t="shared" si="755"/>
        <v>0</v>
      </c>
      <c r="Y603" s="112">
        <f t="shared" si="755"/>
        <v>39</v>
      </c>
      <c r="Z603" s="112">
        <f t="shared" si="755"/>
        <v>0</v>
      </c>
      <c r="AA603" s="112">
        <f t="shared" si="755"/>
        <v>0</v>
      </c>
      <c r="AB603" s="112">
        <f t="shared" si="755"/>
        <v>0</v>
      </c>
      <c r="AC603" s="112">
        <f t="shared" si="755"/>
        <v>39</v>
      </c>
      <c r="AD603" s="112">
        <f t="shared" si="755"/>
        <v>0</v>
      </c>
      <c r="AE603" s="112">
        <f t="shared" si="755"/>
        <v>0</v>
      </c>
      <c r="AF603" s="112"/>
      <c r="AG603" s="112">
        <f t="shared" si="755"/>
        <v>0</v>
      </c>
      <c r="AH603" s="112">
        <f t="shared" si="755"/>
        <v>39</v>
      </c>
      <c r="AI603" s="112"/>
      <c r="AJ603" s="112">
        <f t="shared" si="755"/>
        <v>0</v>
      </c>
      <c r="AK603" s="112">
        <f t="shared" si="756"/>
        <v>0</v>
      </c>
      <c r="AL603" s="112">
        <f t="shared" si="756"/>
        <v>0</v>
      </c>
      <c r="AM603" s="112">
        <f t="shared" si="756"/>
        <v>39</v>
      </c>
      <c r="AN603" s="112">
        <f t="shared" si="756"/>
        <v>0</v>
      </c>
      <c r="AO603" s="112">
        <f t="shared" si="756"/>
        <v>0</v>
      </c>
      <c r="AP603" s="112">
        <f t="shared" si="756"/>
        <v>0</v>
      </c>
      <c r="AQ603" s="112">
        <f t="shared" si="756"/>
        <v>0</v>
      </c>
      <c r="AR603" s="112">
        <f t="shared" si="756"/>
        <v>0</v>
      </c>
      <c r="AS603" s="112">
        <f t="shared" si="756"/>
        <v>0</v>
      </c>
      <c r="AT603" s="112">
        <f t="shared" si="756"/>
        <v>0</v>
      </c>
      <c r="AU603" s="96"/>
      <c r="AV603" s="96"/>
      <c r="AW603" s="96"/>
      <c r="AX603" s="112">
        <f>AX604</f>
        <v>0</v>
      </c>
      <c r="AY603" s="112">
        <f>AY604</f>
        <v>0</v>
      </c>
      <c r="AZ603" s="97"/>
      <c r="BA603" s="97"/>
      <c r="BB603" s="112">
        <f>BB604</f>
        <v>0</v>
      </c>
      <c r="BC603" s="112">
        <f>BC604</f>
        <v>0</v>
      </c>
      <c r="BD603" s="114"/>
      <c r="BE603" s="115"/>
      <c r="BF603" s="125"/>
      <c r="BG603" s="125"/>
      <c r="BH603" s="114"/>
      <c r="BI603" s="115"/>
      <c r="BJ603" s="125"/>
      <c r="BK603" s="125"/>
      <c r="BL603" s="114"/>
      <c r="BM603" s="115"/>
      <c r="BN603" s="125"/>
      <c r="BO603" s="125"/>
      <c r="BP603" s="116"/>
      <c r="BQ603" s="116"/>
      <c r="BR603" s="116"/>
      <c r="BS603" s="116"/>
      <c r="BT603" s="116"/>
      <c r="BU603" s="116"/>
      <c r="BV603" s="116"/>
      <c r="BW603" s="116"/>
      <c r="BX603" s="116"/>
      <c r="BY603" s="116"/>
    </row>
    <row r="604" spans="1:77" ht="66" hidden="1">
      <c r="A604" s="129"/>
      <c r="B604" s="105" t="s">
        <v>38</v>
      </c>
      <c r="C604" s="106" t="s">
        <v>1</v>
      </c>
      <c r="D604" s="106" t="s">
        <v>54</v>
      </c>
      <c r="E604" s="111" t="s">
        <v>283</v>
      </c>
      <c r="F604" s="106" t="s">
        <v>39</v>
      </c>
      <c r="G604" s="167"/>
      <c r="H604" s="167"/>
      <c r="I604" s="167"/>
      <c r="J604" s="167"/>
      <c r="K604" s="167"/>
      <c r="L604" s="167"/>
      <c r="M604" s="167"/>
      <c r="N604" s="167"/>
      <c r="O604" s="109"/>
      <c r="P604" s="109"/>
      <c r="Q604" s="127"/>
      <c r="R604" s="127"/>
      <c r="S604" s="112">
        <f>T604-Q604</f>
        <v>39</v>
      </c>
      <c r="T604" s="112">
        <v>39</v>
      </c>
      <c r="U604" s="112"/>
      <c r="V604" s="112"/>
      <c r="W604" s="112"/>
      <c r="X604" s="112"/>
      <c r="Y604" s="112">
        <f>W604+T604</f>
        <v>39</v>
      </c>
      <c r="Z604" s="112">
        <f>X604+V604</f>
        <v>0</v>
      </c>
      <c r="AA604" s="112"/>
      <c r="AB604" s="112"/>
      <c r="AC604" s="112">
        <f>AA604+Y604</f>
        <v>39</v>
      </c>
      <c r="AD604" s="112">
        <f>AB604+Z604</f>
        <v>0</v>
      </c>
      <c r="AE604" s="112"/>
      <c r="AF604" s="112"/>
      <c r="AG604" s="112"/>
      <c r="AH604" s="112">
        <f>AE604+AC604</f>
        <v>39</v>
      </c>
      <c r="AI604" s="112"/>
      <c r="AJ604" s="112">
        <f>AG604+AD604</f>
        <v>0</v>
      </c>
      <c r="AK604" s="113"/>
      <c r="AL604" s="113"/>
      <c r="AM604" s="112">
        <f>AK604+AH604</f>
        <v>39</v>
      </c>
      <c r="AN604" s="112">
        <f>AI604</f>
        <v>0</v>
      </c>
      <c r="AO604" s="112">
        <f>AJ604</f>
        <v>0</v>
      </c>
      <c r="AP604" s="112">
        <f>AR604-AO604</f>
        <v>0</v>
      </c>
      <c r="AQ604" s="112"/>
      <c r="AR604" s="112"/>
      <c r="AS604" s="112"/>
      <c r="AT604" s="112"/>
      <c r="AU604" s="96"/>
      <c r="AV604" s="96"/>
      <c r="AW604" s="96"/>
      <c r="AX604" s="112"/>
      <c r="AY604" s="112"/>
      <c r="AZ604" s="97"/>
      <c r="BA604" s="97"/>
      <c r="BB604" s="112"/>
      <c r="BC604" s="112"/>
      <c r="BD604" s="114"/>
      <c r="BE604" s="115"/>
      <c r="BF604" s="125"/>
      <c r="BG604" s="125"/>
      <c r="BH604" s="114"/>
      <c r="BI604" s="115"/>
      <c r="BJ604" s="125"/>
      <c r="BK604" s="125"/>
      <c r="BL604" s="114"/>
      <c r="BM604" s="115"/>
      <c r="BN604" s="125"/>
      <c r="BO604" s="125"/>
      <c r="BP604" s="116"/>
      <c r="BQ604" s="116"/>
      <c r="BR604" s="116"/>
      <c r="BS604" s="116"/>
      <c r="BT604" s="116"/>
      <c r="BU604" s="116"/>
      <c r="BV604" s="116"/>
      <c r="BW604" s="116"/>
      <c r="BX604" s="116"/>
      <c r="BY604" s="116"/>
    </row>
    <row r="605" spans="1:77" ht="16.5" hidden="1">
      <c r="A605" s="129"/>
      <c r="B605" s="164"/>
      <c r="C605" s="165"/>
      <c r="D605" s="165"/>
      <c r="E605" s="166"/>
      <c r="F605" s="165"/>
      <c r="G605" s="167"/>
      <c r="H605" s="167"/>
      <c r="I605" s="167"/>
      <c r="J605" s="167"/>
      <c r="K605" s="167"/>
      <c r="L605" s="167"/>
      <c r="M605" s="167"/>
      <c r="N605" s="167"/>
      <c r="O605" s="109"/>
      <c r="P605" s="109"/>
      <c r="Q605" s="127"/>
      <c r="R605" s="127"/>
      <c r="S605" s="112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13"/>
      <c r="AL605" s="113"/>
      <c r="AM605" s="113"/>
      <c r="AN605" s="113"/>
      <c r="AO605" s="113"/>
      <c r="AP605" s="128"/>
      <c r="AQ605" s="128"/>
      <c r="AR605" s="128"/>
      <c r="AS605" s="128"/>
      <c r="AT605" s="128"/>
      <c r="AU605" s="96"/>
      <c r="AV605" s="96"/>
      <c r="AW605" s="96"/>
      <c r="AX605" s="128"/>
      <c r="AY605" s="128"/>
      <c r="AZ605" s="97"/>
      <c r="BA605" s="97"/>
      <c r="BB605" s="128"/>
      <c r="BC605" s="128"/>
      <c r="BD605" s="114"/>
      <c r="BE605" s="115"/>
      <c r="BF605" s="125"/>
      <c r="BG605" s="125"/>
      <c r="BH605" s="114"/>
      <c r="BI605" s="115"/>
      <c r="BJ605" s="125"/>
      <c r="BK605" s="125"/>
      <c r="BL605" s="114"/>
      <c r="BM605" s="115"/>
      <c r="BN605" s="125"/>
      <c r="BO605" s="125"/>
      <c r="BP605" s="116"/>
      <c r="BQ605" s="116"/>
      <c r="BR605" s="116"/>
      <c r="BS605" s="116"/>
      <c r="BT605" s="116"/>
      <c r="BU605" s="116"/>
      <c r="BV605" s="116"/>
      <c r="BW605" s="116"/>
      <c r="BX605" s="116"/>
      <c r="BY605" s="116"/>
    </row>
    <row r="606" spans="1:77" s="5" customFormat="1" ht="60.75">
      <c r="A606" s="89">
        <v>920</v>
      </c>
      <c r="B606" s="90" t="s">
        <v>192</v>
      </c>
      <c r="C606" s="93"/>
      <c r="D606" s="93"/>
      <c r="E606" s="92"/>
      <c r="F606" s="93"/>
      <c r="G606" s="150" t="e">
        <f aca="true" t="shared" si="757" ref="G606:L606">G610+G655+G674+G638+G680+G687+G607</f>
        <v>#REF!</v>
      </c>
      <c r="H606" s="150" t="e">
        <f t="shared" si="757"/>
        <v>#REF!</v>
      </c>
      <c r="I606" s="150" t="e">
        <f t="shared" si="757"/>
        <v>#REF!</v>
      </c>
      <c r="J606" s="150">
        <f t="shared" si="757"/>
        <v>453509</v>
      </c>
      <c r="K606" s="150">
        <f t="shared" si="757"/>
        <v>1299085</v>
      </c>
      <c r="L606" s="150">
        <f t="shared" si="757"/>
        <v>0</v>
      </c>
      <c r="M606" s="150"/>
      <c r="N606" s="150">
        <f aca="true" t="shared" si="758" ref="N606:V606">N610+N655+N674+N638+N680+N687+N607</f>
        <v>1444196</v>
      </c>
      <c r="O606" s="150">
        <f t="shared" si="758"/>
        <v>0</v>
      </c>
      <c r="P606" s="150">
        <f t="shared" si="758"/>
        <v>0</v>
      </c>
      <c r="Q606" s="150">
        <f t="shared" si="758"/>
        <v>1444196</v>
      </c>
      <c r="R606" s="150">
        <f t="shared" si="758"/>
        <v>0</v>
      </c>
      <c r="S606" s="150">
        <f t="shared" si="758"/>
        <v>-856809</v>
      </c>
      <c r="T606" s="150">
        <f t="shared" si="758"/>
        <v>587387</v>
      </c>
      <c r="U606" s="150">
        <f t="shared" si="758"/>
        <v>0</v>
      </c>
      <c r="V606" s="150">
        <f t="shared" si="758"/>
        <v>587387</v>
      </c>
      <c r="W606" s="150">
        <f aca="true" t="shared" si="759" ref="W606:AB606">W610+W655+W674+W638+W680+W687+W607</f>
        <v>0</v>
      </c>
      <c r="X606" s="150">
        <f t="shared" si="759"/>
        <v>0</v>
      </c>
      <c r="Y606" s="150">
        <f t="shared" si="759"/>
        <v>587387</v>
      </c>
      <c r="Z606" s="150">
        <f t="shared" si="759"/>
        <v>587387</v>
      </c>
      <c r="AA606" s="150">
        <f t="shared" si="759"/>
        <v>0</v>
      </c>
      <c r="AB606" s="150">
        <f t="shared" si="759"/>
        <v>0</v>
      </c>
      <c r="AC606" s="150">
        <f aca="true" t="shared" si="760" ref="AC606:AO606">AC610+AC655+AC674+AC638+AC680+AC687+AC607+AC693</f>
        <v>588245</v>
      </c>
      <c r="AD606" s="150">
        <f t="shared" si="760"/>
        <v>587387</v>
      </c>
      <c r="AE606" s="150">
        <f t="shared" si="760"/>
        <v>3566</v>
      </c>
      <c r="AF606" s="150">
        <f t="shared" si="760"/>
        <v>3566</v>
      </c>
      <c r="AG606" s="150">
        <f t="shared" si="760"/>
        <v>0</v>
      </c>
      <c r="AH606" s="150">
        <f t="shared" si="760"/>
        <v>591811</v>
      </c>
      <c r="AI606" s="150">
        <f t="shared" si="760"/>
        <v>3566</v>
      </c>
      <c r="AJ606" s="150">
        <f t="shared" si="760"/>
        <v>587387</v>
      </c>
      <c r="AK606" s="150">
        <f t="shared" si="760"/>
        <v>0</v>
      </c>
      <c r="AL606" s="150">
        <f t="shared" si="760"/>
        <v>0</v>
      </c>
      <c r="AM606" s="150">
        <f t="shared" si="760"/>
        <v>591811</v>
      </c>
      <c r="AN606" s="150">
        <f t="shared" si="760"/>
        <v>3566</v>
      </c>
      <c r="AO606" s="150">
        <f t="shared" si="760"/>
        <v>587387</v>
      </c>
      <c r="AP606" s="150">
        <f>AP610+AP655+AP674+AP638+AP680+AP687+AP607+AP693+AP677</f>
        <v>157192</v>
      </c>
      <c r="AQ606" s="150">
        <f>AQ610+AQ655+AQ674+AQ638+AQ680+AQ687+AQ607+AQ693+AQ677</f>
        <v>0</v>
      </c>
      <c r="AR606" s="150">
        <f>AR610+AR655+AR674+AR638+AR680+AR687+AR607+AR693+AR677</f>
        <v>744579</v>
      </c>
      <c r="AS606" s="150">
        <f>AS610+AS655+AS674+AS638+AS680+AS687+AS607+AS693+AS677</f>
        <v>0</v>
      </c>
      <c r="AT606" s="150">
        <f>AT610+AT655+AT674+AT638+AT680+AT687+AT607+AT693+AT677</f>
        <v>744579</v>
      </c>
      <c r="AU606" s="96"/>
      <c r="AV606" s="96"/>
      <c r="AW606" s="96"/>
      <c r="AX606" s="150">
        <f>AX610+AX655+AX674+AX638+AX680+AX687+AX607+AX693+AX677</f>
        <v>744579</v>
      </c>
      <c r="AY606" s="150">
        <f>AY610+AY655+AY674+AY638+AY680+AY687+AY607+AY693+AY677</f>
        <v>744579</v>
      </c>
      <c r="AZ606" s="97"/>
      <c r="BA606" s="97"/>
      <c r="BB606" s="150">
        <f aca="true" t="shared" si="761" ref="BB606:BG606">BB610+BB655+BB674+BB638+BB680+BB687+BB607+BB693+BB677</f>
        <v>744579</v>
      </c>
      <c r="BC606" s="150">
        <f t="shared" si="761"/>
        <v>744579</v>
      </c>
      <c r="BD606" s="150">
        <f t="shared" si="761"/>
        <v>0</v>
      </c>
      <c r="BE606" s="150">
        <f t="shared" si="761"/>
        <v>0</v>
      </c>
      <c r="BF606" s="150">
        <f t="shared" si="761"/>
        <v>744579</v>
      </c>
      <c r="BG606" s="150">
        <f t="shared" si="761"/>
        <v>744579</v>
      </c>
      <c r="BH606" s="150">
        <f aca="true" t="shared" si="762" ref="BH606:BO606">BH610+BH655+BH674+BH638+BH680+BH687+BH607+BH693+BH677</f>
        <v>0</v>
      </c>
      <c r="BI606" s="150">
        <f t="shared" si="762"/>
        <v>0</v>
      </c>
      <c r="BJ606" s="150">
        <f t="shared" si="762"/>
        <v>744579</v>
      </c>
      <c r="BK606" s="150">
        <f t="shared" si="762"/>
        <v>744579</v>
      </c>
      <c r="BL606" s="150">
        <f t="shared" si="762"/>
        <v>0</v>
      </c>
      <c r="BM606" s="150">
        <f t="shared" si="762"/>
        <v>0</v>
      </c>
      <c r="BN606" s="150">
        <f t="shared" si="762"/>
        <v>744579</v>
      </c>
      <c r="BO606" s="150">
        <f t="shared" si="762"/>
        <v>744579</v>
      </c>
      <c r="BP606" s="150">
        <f>BP610+BP655+BP674+BP638+BP680+BP687+BP607+BP693+BP677</f>
        <v>0</v>
      </c>
      <c r="BQ606" s="150">
        <f>BQ610+BQ655+BQ674+BQ638+BQ680+BQ687+BQ607+BQ693+BQ677</f>
        <v>0</v>
      </c>
      <c r="BR606" s="150">
        <f>BR610+BR655+BR674+BR638+BR680+BR687+BR607+BR693+BR677</f>
        <v>744579</v>
      </c>
      <c r="BS606" s="150"/>
      <c r="BT606" s="150">
        <f>BT610+BT655+BT674+BT638+BT680+BT687+BT607+BT693+BT677</f>
        <v>744579</v>
      </c>
      <c r="BU606" s="150">
        <f>BU610+BU655+BU674+BU638+BU680+BU687+BU607+BU693+BU677</f>
        <v>0</v>
      </c>
      <c r="BV606" s="150">
        <f>BV610+BV655+BV674+BV638+BV680+BV687+BV607+BV693+BV677</f>
        <v>0</v>
      </c>
      <c r="BW606" s="150">
        <f>BW610+BW655+BW674+BW638+BW680+BW687+BW607+BW693+BW677</f>
        <v>744579</v>
      </c>
      <c r="BX606" s="150"/>
      <c r="BY606" s="150">
        <f>BY610+BY655+BY674+BY638+BY680+BY687+BY607+BY693+BY677</f>
        <v>744579</v>
      </c>
    </row>
    <row r="607" spans="1:77" s="5" customFormat="1" ht="20.25">
      <c r="A607" s="89"/>
      <c r="B607" s="99" t="s">
        <v>56</v>
      </c>
      <c r="C607" s="100" t="s">
        <v>31</v>
      </c>
      <c r="D607" s="100" t="s">
        <v>40</v>
      </c>
      <c r="E607" s="144"/>
      <c r="F607" s="100"/>
      <c r="G607" s="102">
        <f>G608</f>
        <v>0</v>
      </c>
      <c r="H607" s="102">
        <f aca="true" t="shared" si="763" ref="H607:AT607">H608</f>
        <v>0</v>
      </c>
      <c r="I607" s="102">
        <f t="shared" si="763"/>
        <v>0</v>
      </c>
      <c r="J607" s="102">
        <f t="shared" si="763"/>
        <v>3469</v>
      </c>
      <c r="K607" s="102">
        <f t="shared" si="763"/>
        <v>3469</v>
      </c>
      <c r="L607" s="102">
        <f t="shared" si="763"/>
        <v>0</v>
      </c>
      <c r="M607" s="102"/>
      <c r="N607" s="102">
        <f t="shared" si="763"/>
        <v>3715</v>
      </c>
      <c r="O607" s="102">
        <f t="shared" si="763"/>
        <v>0</v>
      </c>
      <c r="P607" s="102">
        <f t="shared" si="763"/>
        <v>0</v>
      </c>
      <c r="Q607" s="102">
        <f t="shared" si="763"/>
        <v>3715</v>
      </c>
      <c r="R607" s="102">
        <f t="shared" si="763"/>
        <v>0</v>
      </c>
      <c r="S607" s="102">
        <f t="shared" si="763"/>
        <v>-408</v>
      </c>
      <c r="T607" s="102">
        <f t="shared" si="763"/>
        <v>3307</v>
      </c>
      <c r="U607" s="102">
        <f t="shared" si="763"/>
        <v>0</v>
      </c>
      <c r="V607" s="102">
        <f t="shared" si="763"/>
        <v>3307</v>
      </c>
      <c r="W607" s="102">
        <f t="shared" si="763"/>
        <v>0</v>
      </c>
      <c r="X607" s="102">
        <f t="shared" si="763"/>
        <v>0</v>
      </c>
      <c r="Y607" s="102">
        <f t="shared" si="763"/>
        <v>3307</v>
      </c>
      <c r="Z607" s="102">
        <f t="shared" si="763"/>
        <v>3307</v>
      </c>
      <c r="AA607" s="102">
        <f t="shared" si="763"/>
        <v>0</v>
      </c>
      <c r="AB607" s="102">
        <f t="shared" si="763"/>
        <v>0</v>
      </c>
      <c r="AC607" s="102">
        <f t="shared" si="763"/>
        <v>3307</v>
      </c>
      <c r="AD607" s="102">
        <f t="shared" si="763"/>
        <v>3307</v>
      </c>
      <c r="AE607" s="102">
        <f t="shared" si="763"/>
        <v>0</v>
      </c>
      <c r="AF607" s="102"/>
      <c r="AG607" s="102">
        <f t="shared" si="763"/>
        <v>0</v>
      </c>
      <c r="AH607" s="102">
        <f t="shared" si="763"/>
        <v>3307</v>
      </c>
      <c r="AI607" s="102"/>
      <c r="AJ607" s="102">
        <f t="shared" si="763"/>
        <v>3307</v>
      </c>
      <c r="AK607" s="102">
        <f t="shared" si="763"/>
        <v>0</v>
      </c>
      <c r="AL607" s="102">
        <f t="shared" si="763"/>
        <v>0</v>
      </c>
      <c r="AM607" s="102">
        <f t="shared" si="763"/>
        <v>3307</v>
      </c>
      <c r="AN607" s="102">
        <f t="shared" si="763"/>
        <v>0</v>
      </c>
      <c r="AO607" s="102">
        <f t="shared" si="763"/>
        <v>3307</v>
      </c>
      <c r="AP607" s="102">
        <f t="shared" si="763"/>
        <v>0</v>
      </c>
      <c r="AQ607" s="102">
        <f t="shared" si="763"/>
        <v>0</v>
      </c>
      <c r="AR607" s="102">
        <f t="shared" si="763"/>
        <v>3307</v>
      </c>
      <c r="AS607" s="102">
        <f t="shared" si="763"/>
        <v>0</v>
      </c>
      <c r="AT607" s="102">
        <f t="shared" si="763"/>
        <v>3307</v>
      </c>
      <c r="AU607" s="96"/>
      <c r="AV607" s="96"/>
      <c r="AW607" s="96"/>
      <c r="AX607" s="102">
        <f>AX608</f>
        <v>3307</v>
      </c>
      <c r="AY607" s="102">
        <f>AY608</f>
        <v>3307</v>
      </c>
      <c r="AZ607" s="97"/>
      <c r="BA607" s="97"/>
      <c r="BB607" s="102">
        <f>BB608</f>
        <v>3307</v>
      </c>
      <c r="BC607" s="102">
        <f>BC608</f>
        <v>3307</v>
      </c>
      <c r="BD607" s="102">
        <f aca="true" t="shared" si="764" ref="BD607:BW608">BD608</f>
        <v>0</v>
      </c>
      <c r="BE607" s="102">
        <f t="shared" si="764"/>
        <v>0</v>
      </c>
      <c r="BF607" s="102">
        <f t="shared" si="764"/>
        <v>3307</v>
      </c>
      <c r="BG607" s="102">
        <f t="shared" si="764"/>
        <v>3307</v>
      </c>
      <c r="BH607" s="102">
        <f t="shared" si="764"/>
        <v>0</v>
      </c>
      <c r="BI607" s="102">
        <f t="shared" si="764"/>
        <v>0</v>
      </c>
      <c r="BJ607" s="102">
        <f t="shared" si="764"/>
        <v>3307</v>
      </c>
      <c r="BK607" s="102">
        <f t="shared" si="764"/>
        <v>3307</v>
      </c>
      <c r="BL607" s="102">
        <f t="shared" si="764"/>
        <v>0</v>
      </c>
      <c r="BM607" s="102">
        <f t="shared" si="764"/>
        <v>0</v>
      </c>
      <c r="BN607" s="102">
        <f t="shared" si="764"/>
        <v>3307</v>
      </c>
      <c r="BO607" s="102">
        <f t="shared" si="764"/>
        <v>3307</v>
      </c>
      <c r="BP607" s="102">
        <f t="shared" si="764"/>
        <v>0</v>
      </c>
      <c r="BQ607" s="102">
        <f t="shared" si="764"/>
        <v>0</v>
      </c>
      <c r="BR607" s="102">
        <f t="shared" si="764"/>
        <v>3307</v>
      </c>
      <c r="BS607" s="102"/>
      <c r="BT607" s="102">
        <f t="shared" si="764"/>
        <v>3307</v>
      </c>
      <c r="BU607" s="102">
        <f t="shared" si="764"/>
        <v>0</v>
      </c>
      <c r="BV607" s="102">
        <f>BV608</f>
        <v>0</v>
      </c>
      <c r="BW607" s="102">
        <f t="shared" si="764"/>
        <v>3307</v>
      </c>
      <c r="BX607" s="102"/>
      <c r="BY607" s="102">
        <f aca="true" t="shared" si="765" ref="BW607:BY608">BY608</f>
        <v>3307</v>
      </c>
    </row>
    <row r="608" spans="1:77" s="5" customFormat="1" ht="20.25">
      <c r="A608" s="89"/>
      <c r="B608" s="105" t="s">
        <v>57</v>
      </c>
      <c r="C608" s="106" t="s">
        <v>31</v>
      </c>
      <c r="D608" s="106" t="s">
        <v>40</v>
      </c>
      <c r="E608" s="143" t="s">
        <v>128</v>
      </c>
      <c r="F608" s="106"/>
      <c r="G608" s="108">
        <f>G609</f>
        <v>0</v>
      </c>
      <c r="H608" s="108">
        <f aca="true" t="shared" si="766" ref="H608:AT608">H609</f>
        <v>0</v>
      </c>
      <c r="I608" s="108">
        <f t="shared" si="766"/>
        <v>0</v>
      </c>
      <c r="J608" s="108">
        <f t="shared" si="766"/>
        <v>3469</v>
      </c>
      <c r="K608" s="108">
        <f t="shared" si="766"/>
        <v>3469</v>
      </c>
      <c r="L608" s="108">
        <f t="shared" si="766"/>
        <v>0</v>
      </c>
      <c r="M608" s="108"/>
      <c r="N608" s="108">
        <f t="shared" si="766"/>
        <v>3715</v>
      </c>
      <c r="O608" s="108">
        <f t="shared" si="766"/>
        <v>0</v>
      </c>
      <c r="P608" s="108">
        <f t="shared" si="766"/>
        <v>0</v>
      </c>
      <c r="Q608" s="108">
        <f t="shared" si="766"/>
        <v>3715</v>
      </c>
      <c r="R608" s="108">
        <f t="shared" si="766"/>
        <v>0</v>
      </c>
      <c r="S608" s="108">
        <f t="shared" si="766"/>
        <v>-408</v>
      </c>
      <c r="T608" s="108">
        <f t="shared" si="766"/>
        <v>3307</v>
      </c>
      <c r="U608" s="108">
        <f t="shared" si="766"/>
        <v>0</v>
      </c>
      <c r="V608" s="108">
        <f t="shared" si="766"/>
        <v>3307</v>
      </c>
      <c r="W608" s="108">
        <f t="shared" si="766"/>
        <v>0</v>
      </c>
      <c r="X608" s="108">
        <f t="shared" si="766"/>
        <v>0</v>
      </c>
      <c r="Y608" s="108">
        <f t="shared" si="766"/>
        <v>3307</v>
      </c>
      <c r="Z608" s="108">
        <f t="shared" si="766"/>
        <v>3307</v>
      </c>
      <c r="AA608" s="108">
        <f t="shared" si="766"/>
        <v>0</v>
      </c>
      <c r="AB608" s="108">
        <f t="shared" si="766"/>
        <v>0</v>
      </c>
      <c r="AC608" s="108">
        <f t="shared" si="766"/>
        <v>3307</v>
      </c>
      <c r="AD608" s="108">
        <f t="shared" si="766"/>
        <v>3307</v>
      </c>
      <c r="AE608" s="108">
        <f t="shared" si="766"/>
        <v>0</v>
      </c>
      <c r="AF608" s="108"/>
      <c r="AG608" s="108">
        <f t="shared" si="766"/>
        <v>0</v>
      </c>
      <c r="AH608" s="108">
        <f t="shared" si="766"/>
        <v>3307</v>
      </c>
      <c r="AI608" s="108"/>
      <c r="AJ608" s="108">
        <f t="shared" si="766"/>
        <v>3307</v>
      </c>
      <c r="AK608" s="108">
        <f t="shared" si="766"/>
        <v>0</v>
      </c>
      <c r="AL608" s="108">
        <f t="shared" si="766"/>
        <v>0</v>
      </c>
      <c r="AM608" s="108">
        <f t="shared" si="766"/>
        <v>3307</v>
      </c>
      <c r="AN608" s="108">
        <f t="shared" si="766"/>
        <v>0</v>
      </c>
      <c r="AO608" s="108">
        <f t="shared" si="766"/>
        <v>3307</v>
      </c>
      <c r="AP608" s="108">
        <f t="shared" si="766"/>
        <v>0</v>
      </c>
      <c r="AQ608" s="108">
        <f t="shared" si="766"/>
        <v>0</v>
      </c>
      <c r="AR608" s="108">
        <f t="shared" si="766"/>
        <v>3307</v>
      </c>
      <c r="AS608" s="108">
        <f t="shared" si="766"/>
        <v>0</v>
      </c>
      <c r="AT608" s="108">
        <f t="shared" si="766"/>
        <v>3307</v>
      </c>
      <c r="AU608" s="96"/>
      <c r="AV608" s="96"/>
      <c r="AW608" s="96"/>
      <c r="AX608" s="108">
        <f>AX609</f>
        <v>3307</v>
      </c>
      <c r="AY608" s="108">
        <f>AY609</f>
        <v>3307</v>
      </c>
      <c r="AZ608" s="97"/>
      <c r="BA608" s="97"/>
      <c r="BB608" s="108">
        <f>BB609</f>
        <v>3307</v>
      </c>
      <c r="BC608" s="108">
        <f>BC609</f>
        <v>3307</v>
      </c>
      <c r="BD608" s="108">
        <f t="shared" si="764"/>
        <v>0</v>
      </c>
      <c r="BE608" s="108">
        <f t="shared" si="764"/>
        <v>0</v>
      </c>
      <c r="BF608" s="108">
        <f t="shared" si="764"/>
        <v>3307</v>
      </c>
      <c r="BG608" s="108">
        <f t="shared" si="764"/>
        <v>3307</v>
      </c>
      <c r="BH608" s="108">
        <f t="shared" si="764"/>
        <v>0</v>
      </c>
      <c r="BI608" s="108">
        <f t="shared" si="764"/>
        <v>0</v>
      </c>
      <c r="BJ608" s="108">
        <f t="shared" si="764"/>
        <v>3307</v>
      </c>
      <c r="BK608" s="108">
        <f t="shared" si="764"/>
        <v>3307</v>
      </c>
      <c r="BL608" s="108">
        <f t="shared" si="764"/>
        <v>0</v>
      </c>
      <c r="BM608" s="108">
        <f t="shared" si="764"/>
        <v>0</v>
      </c>
      <c r="BN608" s="108">
        <f t="shared" si="764"/>
        <v>3307</v>
      </c>
      <c r="BO608" s="108">
        <f t="shared" si="764"/>
        <v>3307</v>
      </c>
      <c r="BP608" s="108">
        <f t="shared" si="764"/>
        <v>0</v>
      </c>
      <c r="BQ608" s="108">
        <f t="shared" si="764"/>
        <v>0</v>
      </c>
      <c r="BR608" s="108">
        <f t="shared" si="764"/>
        <v>3307</v>
      </c>
      <c r="BS608" s="108"/>
      <c r="BT608" s="108">
        <f t="shared" si="764"/>
        <v>3307</v>
      </c>
      <c r="BU608" s="108">
        <f>BU609</f>
        <v>0</v>
      </c>
      <c r="BV608" s="108">
        <f>BV609</f>
        <v>0</v>
      </c>
      <c r="BW608" s="108">
        <f t="shared" si="765"/>
        <v>3307</v>
      </c>
      <c r="BX608" s="108"/>
      <c r="BY608" s="108">
        <f t="shared" si="765"/>
        <v>3307</v>
      </c>
    </row>
    <row r="609" spans="1:77" s="5" customFormat="1" ht="66.75">
      <c r="A609" s="89"/>
      <c r="B609" s="105" t="s">
        <v>38</v>
      </c>
      <c r="C609" s="106" t="s">
        <v>31</v>
      </c>
      <c r="D609" s="106" t="s">
        <v>40</v>
      </c>
      <c r="E609" s="143" t="s">
        <v>128</v>
      </c>
      <c r="F609" s="106" t="s">
        <v>39</v>
      </c>
      <c r="G609" s="108"/>
      <c r="H609" s="108"/>
      <c r="I609" s="108"/>
      <c r="J609" s="112">
        <f>K609-G609</f>
        <v>3469</v>
      </c>
      <c r="K609" s="108">
        <v>3469</v>
      </c>
      <c r="L609" s="108"/>
      <c r="M609" s="108"/>
      <c r="N609" s="108">
        <v>3715</v>
      </c>
      <c r="O609" s="95"/>
      <c r="P609" s="112"/>
      <c r="Q609" s="112">
        <f>P609+N609</f>
        <v>3715</v>
      </c>
      <c r="R609" s="112">
        <f>O609</f>
        <v>0</v>
      </c>
      <c r="S609" s="112">
        <f>T609-Q609</f>
        <v>-408</v>
      </c>
      <c r="T609" s="112">
        <v>3307</v>
      </c>
      <c r="U609" s="112">
        <f>R609</f>
        <v>0</v>
      </c>
      <c r="V609" s="112">
        <v>3307</v>
      </c>
      <c r="W609" s="112"/>
      <c r="X609" s="112"/>
      <c r="Y609" s="112">
        <f>W609+T609</f>
        <v>3307</v>
      </c>
      <c r="Z609" s="112">
        <f>X609+V609</f>
        <v>3307</v>
      </c>
      <c r="AA609" s="112"/>
      <c r="AB609" s="112"/>
      <c r="AC609" s="112">
        <f>AA609+Y609</f>
        <v>3307</v>
      </c>
      <c r="AD609" s="112">
        <f>AB609+Z609</f>
        <v>3307</v>
      </c>
      <c r="AE609" s="112"/>
      <c r="AF609" s="112"/>
      <c r="AG609" s="112"/>
      <c r="AH609" s="112">
        <f>AE609+AC609</f>
        <v>3307</v>
      </c>
      <c r="AI609" s="112"/>
      <c r="AJ609" s="112">
        <f>AG609+AD609</f>
        <v>3307</v>
      </c>
      <c r="AK609" s="169"/>
      <c r="AL609" s="169"/>
      <c r="AM609" s="112">
        <f>AK609+AH609</f>
        <v>3307</v>
      </c>
      <c r="AN609" s="112">
        <f>AI609</f>
        <v>0</v>
      </c>
      <c r="AO609" s="112">
        <f>AJ609</f>
        <v>3307</v>
      </c>
      <c r="AP609" s="112">
        <f>AR609-AO609</f>
        <v>0</v>
      </c>
      <c r="AQ609" s="112"/>
      <c r="AR609" s="112">
        <v>3307</v>
      </c>
      <c r="AS609" s="112"/>
      <c r="AT609" s="112">
        <v>3307</v>
      </c>
      <c r="AU609" s="96"/>
      <c r="AV609" s="96"/>
      <c r="AW609" s="96"/>
      <c r="AX609" s="112">
        <v>3307</v>
      </c>
      <c r="AY609" s="112">
        <v>3307</v>
      </c>
      <c r="AZ609" s="97"/>
      <c r="BA609" s="97"/>
      <c r="BB609" s="112">
        <v>3307</v>
      </c>
      <c r="BC609" s="112">
        <v>3307</v>
      </c>
      <c r="BD609" s="159"/>
      <c r="BE609" s="160"/>
      <c r="BF609" s="112">
        <f>BD609+BB609</f>
        <v>3307</v>
      </c>
      <c r="BG609" s="112">
        <f>BE609+BC609</f>
        <v>3307</v>
      </c>
      <c r="BH609" s="159"/>
      <c r="BI609" s="160"/>
      <c r="BJ609" s="112">
        <f>BH609+BF609</f>
        <v>3307</v>
      </c>
      <c r="BK609" s="112">
        <f>BI609+BG609</f>
        <v>3307</v>
      </c>
      <c r="BL609" s="159"/>
      <c r="BM609" s="160"/>
      <c r="BN609" s="112">
        <f>BL609+BJ609</f>
        <v>3307</v>
      </c>
      <c r="BO609" s="112">
        <f>BM609+BK609</f>
        <v>3307</v>
      </c>
      <c r="BP609" s="161"/>
      <c r="BQ609" s="161"/>
      <c r="BR609" s="108">
        <f>BN609+BP609</f>
        <v>3307</v>
      </c>
      <c r="BS609" s="108"/>
      <c r="BT609" s="108">
        <f>BO609+BQ609</f>
        <v>3307</v>
      </c>
      <c r="BU609" s="161"/>
      <c r="BV609" s="161"/>
      <c r="BW609" s="108">
        <f>BR609+BU609</f>
        <v>3307</v>
      </c>
      <c r="BX609" s="108"/>
      <c r="BY609" s="108">
        <f>BT609+BV609</f>
        <v>3307</v>
      </c>
    </row>
    <row r="610" spans="1:77" s="2" customFormat="1" ht="18.75">
      <c r="A610" s="118"/>
      <c r="B610" s="168" t="s">
        <v>102</v>
      </c>
      <c r="C610" s="100" t="s">
        <v>55</v>
      </c>
      <c r="D610" s="100" t="s">
        <v>28</v>
      </c>
      <c r="E610" s="101"/>
      <c r="F610" s="100"/>
      <c r="G610" s="102" t="e">
        <f>G614</f>
        <v>#REF!</v>
      </c>
      <c r="H610" s="102" t="e">
        <f>H614</f>
        <v>#REF!</v>
      </c>
      <c r="I610" s="102" t="e">
        <f>I614</f>
        <v>#REF!</v>
      </c>
      <c r="J610" s="102">
        <f>J614+J611+J626</f>
        <v>-6100</v>
      </c>
      <c r="K610" s="102">
        <f>K614+K611+K626</f>
        <v>205982</v>
      </c>
      <c r="L610" s="102">
        <f>L614+L611+L626</f>
        <v>0</v>
      </c>
      <c r="M610" s="102"/>
      <c r="N610" s="102">
        <f>N614+N611+N626</f>
        <v>222894</v>
      </c>
      <c r="O610" s="102">
        <f>O614+O611+O626</f>
        <v>0</v>
      </c>
      <c r="P610" s="102">
        <f>P614+P611+P626</f>
        <v>0</v>
      </c>
      <c r="Q610" s="102">
        <f>Q614+Q611+Q626</f>
        <v>222894</v>
      </c>
      <c r="R610" s="102">
        <f>R614+R611+R626</f>
        <v>0</v>
      </c>
      <c r="S610" s="117">
        <f aca="true" t="shared" si="767" ref="S610:Z610">S611+S614+S626</f>
        <v>-174626</v>
      </c>
      <c r="T610" s="117">
        <f t="shared" si="767"/>
        <v>48268</v>
      </c>
      <c r="U610" s="117">
        <f t="shared" si="767"/>
        <v>0</v>
      </c>
      <c r="V610" s="117">
        <f t="shared" si="767"/>
        <v>48268</v>
      </c>
      <c r="W610" s="117">
        <f t="shared" si="767"/>
        <v>0</v>
      </c>
      <c r="X610" s="117">
        <f t="shared" si="767"/>
        <v>0</v>
      </c>
      <c r="Y610" s="117">
        <f t="shared" si="767"/>
        <v>48268</v>
      </c>
      <c r="Z610" s="117">
        <f t="shared" si="767"/>
        <v>48268</v>
      </c>
      <c r="AA610" s="117">
        <f aca="true" t="shared" si="768" ref="AA610:AJ610">AA611+AA614+AA626</f>
        <v>0</v>
      </c>
      <c r="AB610" s="117">
        <f t="shared" si="768"/>
        <v>0</v>
      </c>
      <c r="AC610" s="117">
        <f t="shared" si="768"/>
        <v>48268</v>
      </c>
      <c r="AD610" s="117">
        <f t="shared" si="768"/>
        <v>48268</v>
      </c>
      <c r="AE610" s="117">
        <f t="shared" si="768"/>
        <v>0</v>
      </c>
      <c r="AF610" s="117"/>
      <c r="AG610" s="117">
        <f t="shared" si="768"/>
        <v>0</v>
      </c>
      <c r="AH610" s="117">
        <f t="shared" si="768"/>
        <v>48268</v>
      </c>
      <c r="AI610" s="117"/>
      <c r="AJ610" s="117">
        <f t="shared" si="768"/>
        <v>48268</v>
      </c>
      <c r="AK610" s="117">
        <f aca="true" t="shared" si="769" ref="AK610:AT610">AK611+AK614+AK626</f>
        <v>0</v>
      </c>
      <c r="AL610" s="117">
        <f t="shared" si="769"/>
        <v>0</v>
      </c>
      <c r="AM610" s="117">
        <f t="shared" si="769"/>
        <v>48268</v>
      </c>
      <c r="AN610" s="117">
        <f t="shared" si="769"/>
        <v>0</v>
      </c>
      <c r="AO610" s="117">
        <f t="shared" si="769"/>
        <v>48268</v>
      </c>
      <c r="AP610" s="117">
        <f t="shared" si="769"/>
        <v>-30074</v>
      </c>
      <c r="AQ610" s="117">
        <f t="shared" si="769"/>
        <v>0</v>
      </c>
      <c r="AR610" s="117">
        <f t="shared" si="769"/>
        <v>18194</v>
      </c>
      <c r="AS610" s="117">
        <f t="shared" si="769"/>
        <v>0</v>
      </c>
      <c r="AT610" s="117">
        <f t="shared" si="769"/>
        <v>18194</v>
      </c>
      <c r="AU610" s="96"/>
      <c r="AV610" s="96"/>
      <c r="AW610" s="96"/>
      <c r="AX610" s="117">
        <f>AX611+AX614+AX626</f>
        <v>18194</v>
      </c>
      <c r="AY610" s="117">
        <f>AY611+AY614+AY626</f>
        <v>18194</v>
      </c>
      <c r="AZ610" s="97"/>
      <c r="BA610" s="97"/>
      <c r="BB610" s="117">
        <f aca="true" t="shared" si="770" ref="BB610:BG610">BB611+BB614+BB626</f>
        <v>18194</v>
      </c>
      <c r="BC610" s="117">
        <f t="shared" si="770"/>
        <v>18194</v>
      </c>
      <c r="BD610" s="117">
        <f t="shared" si="770"/>
        <v>0</v>
      </c>
      <c r="BE610" s="117">
        <f t="shared" si="770"/>
        <v>0</v>
      </c>
      <c r="BF610" s="117">
        <f t="shared" si="770"/>
        <v>18194</v>
      </c>
      <c r="BG610" s="117">
        <f t="shared" si="770"/>
        <v>18194</v>
      </c>
      <c r="BH610" s="117">
        <f aca="true" t="shared" si="771" ref="BH610:BO610">BH611+BH614+BH626</f>
        <v>0</v>
      </c>
      <c r="BI610" s="117">
        <f t="shared" si="771"/>
        <v>0</v>
      </c>
      <c r="BJ610" s="117">
        <f t="shared" si="771"/>
        <v>18194</v>
      </c>
      <c r="BK610" s="117">
        <f t="shared" si="771"/>
        <v>18194</v>
      </c>
      <c r="BL610" s="117">
        <f t="shared" si="771"/>
        <v>0</v>
      </c>
      <c r="BM610" s="117">
        <f t="shared" si="771"/>
        <v>0</v>
      </c>
      <c r="BN610" s="117">
        <f t="shared" si="771"/>
        <v>18194</v>
      </c>
      <c r="BO610" s="117">
        <f t="shared" si="771"/>
        <v>18194</v>
      </c>
      <c r="BP610" s="117">
        <f>BP611+BP614+BP626</f>
        <v>0</v>
      </c>
      <c r="BQ610" s="117">
        <f>BQ611+BQ614+BQ626</f>
        <v>0</v>
      </c>
      <c r="BR610" s="117">
        <f>BR611+BR614+BR626</f>
        <v>18194</v>
      </c>
      <c r="BS610" s="117"/>
      <c r="BT610" s="117">
        <f>BT611+BT614+BT626</f>
        <v>18194</v>
      </c>
      <c r="BU610" s="117">
        <f>BU611+BU614+BU626</f>
        <v>0</v>
      </c>
      <c r="BV610" s="117">
        <f>BV611+BV614+BV626</f>
        <v>0</v>
      </c>
      <c r="BW610" s="117">
        <f>BW611+BW614+BW626</f>
        <v>18194</v>
      </c>
      <c r="BX610" s="117"/>
      <c r="BY610" s="117">
        <f>BY611+BY614+BY626</f>
        <v>18194</v>
      </c>
    </row>
    <row r="611" spans="1:77" s="2" customFormat="1" ht="99.75" hidden="1">
      <c r="A611" s="118"/>
      <c r="B611" s="214" t="s">
        <v>226</v>
      </c>
      <c r="C611" s="106" t="s">
        <v>55</v>
      </c>
      <c r="D611" s="106" t="s">
        <v>28</v>
      </c>
      <c r="E611" s="106" t="s">
        <v>268</v>
      </c>
      <c r="F611" s="106"/>
      <c r="G611" s="102"/>
      <c r="H611" s="102"/>
      <c r="I611" s="102"/>
      <c r="J611" s="108">
        <f>J612</f>
        <v>98400</v>
      </c>
      <c r="K611" s="108">
        <f aca="true" t="shared" si="772" ref="K611:AA612">K612</f>
        <v>98400</v>
      </c>
      <c r="L611" s="108">
        <f t="shared" si="772"/>
        <v>0</v>
      </c>
      <c r="M611" s="108"/>
      <c r="N611" s="108">
        <f t="shared" si="772"/>
        <v>105000</v>
      </c>
      <c r="O611" s="108">
        <f t="shared" si="772"/>
        <v>0</v>
      </c>
      <c r="P611" s="108">
        <f t="shared" si="772"/>
        <v>0</v>
      </c>
      <c r="Q611" s="108">
        <f t="shared" si="772"/>
        <v>105000</v>
      </c>
      <c r="R611" s="108">
        <f t="shared" si="772"/>
        <v>0</v>
      </c>
      <c r="S611" s="108">
        <f t="shared" si="772"/>
        <v>-105000</v>
      </c>
      <c r="T611" s="108">
        <f t="shared" si="772"/>
        <v>0</v>
      </c>
      <c r="U611" s="108">
        <f t="shared" si="772"/>
        <v>0</v>
      </c>
      <c r="V611" s="108">
        <f t="shared" si="772"/>
        <v>0</v>
      </c>
      <c r="W611" s="108">
        <f t="shared" si="772"/>
        <v>0</v>
      </c>
      <c r="X611" s="108">
        <f t="shared" si="772"/>
        <v>0</v>
      </c>
      <c r="Y611" s="108">
        <f t="shared" si="772"/>
        <v>0</v>
      </c>
      <c r="Z611" s="108">
        <f t="shared" si="772"/>
        <v>0</v>
      </c>
      <c r="AA611" s="108">
        <f t="shared" si="772"/>
        <v>0</v>
      </c>
      <c r="AB611" s="108">
        <f aca="true" t="shared" si="773" ref="AA611:AQ612">AB612</f>
        <v>0</v>
      </c>
      <c r="AC611" s="108">
        <f t="shared" si="773"/>
        <v>0</v>
      </c>
      <c r="AD611" s="108">
        <f t="shared" si="773"/>
        <v>0</v>
      </c>
      <c r="AE611" s="108">
        <f t="shared" si="773"/>
        <v>0</v>
      </c>
      <c r="AF611" s="108"/>
      <c r="AG611" s="108">
        <f t="shared" si="773"/>
        <v>0</v>
      </c>
      <c r="AH611" s="108">
        <f t="shared" si="773"/>
        <v>0</v>
      </c>
      <c r="AI611" s="108"/>
      <c r="AJ611" s="108">
        <f t="shared" si="773"/>
        <v>0</v>
      </c>
      <c r="AK611" s="108">
        <f t="shared" si="773"/>
        <v>0</v>
      </c>
      <c r="AL611" s="108">
        <f t="shared" si="773"/>
        <v>0</v>
      </c>
      <c r="AM611" s="108">
        <f t="shared" si="773"/>
        <v>0</v>
      </c>
      <c r="AN611" s="108">
        <f t="shared" si="773"/>
        <v>0</v>
      </c>
      <c r="AO611" s="108">
        <f t="shared" si="773"/>
        <v>0</v>
      </c>
      <c r="AP611" s="108">
        <f t="shared" si="773"/>
        <v>0</v>
      </c>
      <c r="AQ611" s="108">
        <f t="shared" si="773"/>
        <v>0</v>
      </c>
      <c r="AR611" s="108">
        <f aca="true" t="shared" si="774" ref="AQ611:AT612">AR612</f>
        <v>0</v>
      </c>
      <c r="AS611" s="108">
        <f t="shared" si="774"/>
        <v>0</v>
      </c>
      <c r="AT611" s="108">
        <f t="shared" si="774"/>
        <v>0</v>
      </c>
      <c r="AU611" s="96"/>
      <c r="AV611" s="96"/>
      <c r="AW611" s="96"/>
      <c r="AX611" s="108">
        <f>AX612</f>
        <v>0</v>
      </c>
      <c r="AY611" s="108">
        <f>AY612</f>
        <v>0</v>
      </c>
      <c r="AZ611" s="97"/>
      <c r="BA611" s="97"/>
      <c r="BB611" s="108">
        <f>BB612</f>
        <v>0</v>
      </c>
      <c r="BC611" s="108">
        <f>BC612</f>
        <v>0</v>
      </c>
      <c r="BD611" s="108">
        <f aca="true" t="shared" si="775" ref="BD611:BW612">BD612</f>
        <v>0</v>
      </c>
      <c r="BE611" s="108">
        <f t="shared" si="775"/>
        <v>0</v>
      </c>
      <c r="BF611" s="108">
        <f t="shared" si="775"/>
        <v>0</v>
      </c>
      <c r="BG611" s="108">
        <f t="shared" si="775"/>
        <v>0</v>
      </c>
      <c r="BH611" s="108">
        <f t="shared" si="775"/>
        <v>0</v>
      </c>
      <c r="BI611" s="108">
        <f t="shared" si="775"/>
        <v>0</v>
      </c>
      <c r="BJ611" s="108">
        <f t="shared" si="775"/>
        <v>0</v>
      </c>
      <c r="BK611" s="108">
        <f t="shared" si="775"/>
        <v>0</v>
      </c>
      <c r="BL611" s="108">
        <f t="shared" si="775"/>
        <v>0</v>
      </c>
      <c r="BM611" s="108">
        <f t="shared" si="775"/>
        <v>0</v>
      </c>
      <c r="BN611" s="108">
        <f t="shared" si="775"/>
        <v>0</v>
      </c>
      <c r="BO611" s="108">
        <f t="shared" si="775"/>
        <v>0</v>
      </c>
      <c r="BP611" s="108">
        <f t="shared" si="775"/>
        <v>0</v>
      </c>
      <c r="BQ611" s="108">
        <f t="shared" si="775"/>
        <v>0</v>
      </c>
      <c r="BR611" s="108">
        <f t="shared" si="775"/>
        <v>0</v>
      </c>
      <c r="BS611" s="108"/>
      <c r="BT611" s="108">
        <f t="shared" si="775"/>
        <v>0</v>
      </c>
      <c r="BU611" s="108">
        <f t="shared" si="775"/>
        <v>0</v>
      </c>
      <c r="BV611" s="108">
        <f>BV612</f>
        <v>0</v>
      </c>
      <c r="BW611" s="108">
        <f t="shared" si="775"/>
        <v>0</v>
      </c>
      <c r="BX611" s="108"/>
      <c r="BY611" s="108">
        <f aca="true" t="shared" si="776" ref="BW611:BY612">BY612</f>
        <v>0</v>
      </c>
    </row>
    <row r="612" spans="1:77" s="9" customFormat="1" ht="66.75" hidden="1">
      <c r="A612" s="118"/>
      <c r="B612" s="214" t="s">
        <v>227</v>
      </c>
      <c r="C612" s="106" t="s">
        <v>55</v>
      </c>
      <c r="D612" s="106" t="s">
        <v>28</v>
      </c>
      <c r="E612" s="106" t="s">
        <v>267</v>
      </c>
      <c r="F612" s="106"/>
      <c r="G612" s="102"/>
      <c r="H612" s="102"/>
      <c r="I612" s="102"/>
      <c r="J612" s="108">
        <f>J613</f>
        <v>98400</v>
      </c>
      <c r="K612" s="108">
        <f t="shared" si="772"/>
        <v>98400</v>
      </c>
      <c r="L612" s="108">
        <f t="shared" si="772"/>
        <v>0</v>
      </c>
      <c r="M612" s="108"/>
      <c r="N612" s="108">
        <f t="shared" si="772"/>
        <v>105000</v>
      </c>
      <c r="O612" s="108">
        <f t="shared" si="772"/>
        <v>0</v>
      </c>
      <c r="P612" s="108">
        <f t="shared" si="772"/>
        <v>0</v>
      </c>
      <c r="Q612" s="108">
        <f t="shared" si="772"/>
        <v>105000</v>
      </c>
      <c r="R612" s="108">
        <f t="shared" si="772"/>
        <v>0</v>
      </c>
      <c r="S612" s="108">
        <f t="shared" si="772"/>
        <v>-105000</v>
      </c>
      <c r="T612" s="108">
        <f t="shared" si="772"/>
        <v>0</v>
      </c>
      <c r="U612" s="108">
        <f t="shared" si="772"/>
        <v>0</v>
      </c>
      <c r="V612" s="108">
        <f t="shared" si="772"/>
        <v>0</v>
      </c>
      <c r="W612" s="108">
        <f t="shared" si="772"/>
        <v>0</v>
      </c>
      <c r="X612" s="108">
        <f t="shared" si="772"/>
        <v>0</v>
      </c>
      <c r="Y612" s="108">
        <f t="shared" si="772"/>
        <v>0</v>
      </c>
      <c r="Z612" s="108">
        <f t="shared" si="772"/>
        <v>0</v>
      </c>
      <c r="AA612" s="108">
        <f t="shared" si="773"/>
        <v>0</v>
      </c>
      <c r="AB612" s="108">
        <f t="shared" si="773"/>
        <v>0</v>
      </c>
      <c r="AC612" s="108">
        <f t="shared" si="773"/>
        <v>0</v>
      </c>
      <c r="AD612" s="108">
        <f t="shared" si="773"/>
        <v>0</v>
      </c>
      <c r="AE612" s="108">
        <f t="shared" si="773"/>
        <v>0</v>
      </c>
      <c r="AF612" s="108"/>
      <c r="AG612" s="108">
        <f t="shared" si="773"/>
        <v>0</v>
      </c>
      <c r="AH612" s="108">
        <f t="shared" si="773"/>
        <v>0</v>
      </c>
      <c r="AI612" s="108"/>
      <c r="AJ612" s="108">
        <f t="shared" si="773"/>
        <v>0</v>
      </c>
      <c r="AK612" s="108">
        <f t="shared" si="773"/>
        <v>0</v>
      </c>
      <c r="AL612" s="108">
        <f t="shared" si="773"/>
        <v>0</v>
      </c>
      <c r="AM612" s="108">
        <f t="shared" si="773"/>
        <v>0</v>
      </c>
      <c r="AN612" s="108">
        <f t="shared" si="773"/>
        <v>0</v>
      </c>
      <c r="AO612" s="108">
        <f t="shared" si="773"/>
        <v>0</v>
      </c>
      <c r="AP612" s="108">
        <f t="shared" si="773"/>
        <v>0</v>
      </c>
      <c r="AQ612" s="108">
        <f t="shared" si="774"/>
        <v>0</v>
      </c>
      <c r="AR612" s="108">
        <f t="shared" si="774"/>
        <v>0</v>
      </c>
      <c r="AS612" s="108">
        <f t="shared" si="774"/>
        <v>0</v>
      </c>
      <c r="AT612" s="108">
        <f t="shared" si="774"/>
        <v>0</v>
      </c>
      <c r="AU612" s="96"/>
      <c r="AV612" s="96"/>
      <c r="AW612" s="96"/>
      <c r="AX612" s="108">
        <f>AX613</f>
        <v>0</v>
      </c>
      <c r="AY612" s="108">
        <f>AY613</f>
        <v>0</v>
      </c>
      <c r="AZ612" s="97"/>
      <c r="BA612" s="97"/>
      <c r="BB612" s="108">
        <f>BB613</f>
        <v>0</v>
      </c>
      <c r="BC612" s="108">
        <f>BC613</f>
        <v>0</v>
      </c>
      <c r="BD612" s="108">
        <f t="shared" si="775"/>
        <v>0</v>
      </c>
      <c r="BE612" s="108">
        <f t="shared" si="775"/>
        <v>0</v>
      </c>
      <c r="BF612" s="108">
        <f t="shared" si="775"/>
        <v>0</v>
      </c>
      <c r="BG612" s="108">
        <f t="shared" si="775"/>
        <v>0</v>
      </c>
      <c r="BH612" s="108">
        <f t="shared" si="775"/>
        <v>0</v>
      </c>
      <c r="BI612" s="108">
        <f t="shared" si="775"/>
        <v>0</v>
      </c>
      <c r="BJ612" s="108">
        <f t="shared" si="775"/>
        <v>0</v>
      </c>
      <c r="BK612" s="108">
        <f t="shared" si="775"/>
        <v>0</v>
      </c>
      <c r="BL612" s="108">
        <f t="shared" si="775"/>
        <v>0</v>
      </c>
      <c r="BM612" s="108">
        <f t="shared" si="775"/>
        <v>0</v>
      </c>
      <c r="BN612" s="108">
        <f t="shared" si="775"/>
        <v>0</v>
      </c>
      <c r="BO612" s="108">
        <f t="shared" si="775"/>
        <v>0</v>
      </c>
      <c r="BP612" s="108">
        <f t="shared" si="775"/>
        <v>0</v>
      </c>
      <c r="BQ612" s="108">
        <f t="shared" si="775"/>
        <v>0</v>
      </c>
      <c r="BR612" s="108">
        <f t="shared" si="775"/>
        <v>0</v>
      </c>
      <c r="BS612" s="108"/>
      <c r="BT612" s="108">
        <f t="shared" si="775"/>
        <v>0</v>
      </c>
      <c r="BU612" s="108">
        <f>BU613</f>
        <v>0</v>
      </c>
      <c r="BV612" s="108">
        <f>BV613</f>
        <v>0</v>
      </c>
      <c r="BW612" s="108">
        <f t="shared" si="776"/>
        <v>0</v>
      </c>
      <c r="BX612" s="108"/>
      <c r="BY612" s="108">
        <f t="shared" si="776"/>
        <v>0</v>
      </c>
    </row>
    <row r="613" spans="1:77" s="9" customFormat="1" ht="99.75" hidden="1">
      <c r="A613" s="118"/>
      <c r="B613" s="214" t="s">
        <v>228</v>
      </c>
      <c r="C613" s="106" t="s">
        <v>55</v>
      </c>
      <c r="D613" s="106" t="s">
        <v>28</v>
      </c>
      <c r="E613" s="106" t="s">
        <v>267</v>
      </c>
      <c r="F613" s="106" t="s">
        <v>50</v>
      </c>
      <c r="G613" s="102"/>
      <c r="H613" s="102"/>
      <c r="I613" s="102"/>
      <c r="J613" s="112">
        <f>K613-G613</f>
        <v>98400</v>
      </c>
      <c r="K613" s="215">
        <v>98400</v>
      </c>
      <c r="L613" s="215"/>
      <c r="M613" s="215"/>
      <c r="N613" s="215">
        <v>105000</v>
      </c>
      <c r="O613" s="103"/>
      <c r="P613" s="112"/>
      <c r="Q613" s="112">
        <f>P613+N613</f>
        <v>105000</v>
      </c>
      <c r="R613" s="112">
        <f>O613</f>
        <v>0</v>
      </c>
      <c r="S613" s="112">
        <f>T613-Q613</f>
        <v>-105000</v>
      </c>
      <c r="T613" s="112"/>
      <c r="U613" s="112">
        <f>R613</f>
        <v>0</v>
      </c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  <c r="AO613" s="112"/>
      <c r="AP613" s="112"/>
      <c r="AQ613" s="112"/>
      <c r="AR613" s="112"/>
      <c r="AS613" s="112"/>
      <c r="AT613" s="112"/>
      <c r="AU613" s="96"/>
      <c r="AV613" s="96"/>
      <c r="AW613" s="96"/>
      <c r="AX613" s="112"/>
      <c r="AY613" s="112"/>
      <c r="AZ613" s="97"/>
      <c r="BA613" s="97"/>
      <c r="BB613" s="112"/>
      <c r="BC613" s="112"/>
      <c r="BD613" s="112"/>
      <c r="BE613" s="112"/>
      <c r="BF613" s="112"/>
      <c r="BG613" s="112"/>
      <c r="BH613" s="112"/>
      <c r="BI613" s="112"/>
      <c r="BJ613" s="112"/>
      <c r="BK613" s="112"/>
      <c r="BL613" s="112"/>
      <c r="BM613" s="112"/>
      <c r="BN613" s="112"/>
      <c r="BO613" s="112"/>
      <c r="BP613" s="112"/>
      <c r="BQ613" s="112"/>
      <c r="BR613" s="112"/>
      <c r="BS613" s="112"/>
      <c r="BT613" s="112"/>
      <c r="BU613" s="112"/>
      <c r="BV613" s="112"/>
      <c r="BW613" s="112"/>
      <c r="BX613" s="112"/>
      <c r="BY613" s="112"/>
    </row>
    <row r="614" spans="1:77" s="2" customFormat="1" ht="18.75">
      <c r="A614" s="118"/>
      <c r="B614" s="137" t="s">
        <v>265</v>
      </c>
      <c r="C614" s="106" t="s">
        <v>55</v>
      </c>
      <c r="D614" s="106" t="s">
        <v>28</v>
      </c>
      <c r="E614" s="111" t="s">
        <v>103</v>
      </c>
      <c r="F614" s="106"/>
      <c r="G614" s="108" t="e">
        <f>G615+G616+G618+G624+#REF!</f>
        <v>#REF!</v>
      </c>
      <c r="H614" s="108" t="e">
        <f>H615+H616+H618+H624+#REF!</f>
        <v>#REF!</v>
      </c>
      <c r="I614" s="108" t="e">
        <f>I615+I616+I618+I624+#REF!</f>
        <v>#REF!</v>
      </c>
      <c r="J614" s="108">
        <f>J615+J616+J618+J624</f>
        <v>-158807</v>
      </c>
      <c r="K614" s="108">
        <f>K615+K616+K618+K624</f>
        <v>53275</v>
      </c>
      <c r="L614" s="108">
        <f>L615+L616+L618+L624</f>
        <v>0</v>
      </c>
      <c r="M614" s="108"/>
      <c r="N614" s="108">
        <f>N615+N616+N618+N624</f>
        <v>59731</v>
      </c>
      <c r="O614" s="108">
        <f>O615+O616+O618+O624</f>
        <v>0</v>
      </c>
      <c r="P614" s="108">
        <f>P615+P616+P618+P624</f>
        <v>0</v>
      </c>
      <c r="Q614" s="108">
        <f>Q615+Q616+Q618+Q624</f>
        <v>59731</v>
      </c>
      <c r="R614" s="108">
        <f>R615+R616+R618+R624</f>
        <v>0</v>
      </c>
      <c r="S614" s="108">
        <f>S615+S616+S620+S622+S624</f>
        <v>-17583</v>
      </c>
      <c r="T614" s="108">
        <f>T615+T616+T620+T622+T624</f>
        <v>42148</v>
      </c>
      <c r="U614" s="108">
        <f>U615+U620+U622</f>
        <v>0</v>
      </c>
      <c r="V614" s="108">
        <f>V615+V620+V622</f>
        <v>42148</v>
      </c>
      <c r="W614" s="108">
        <f aca="true" t="shared" si="777" ref="W614:AD614">W615+W616+W620+W622+W624</f>
        <v>0</v>
      </c>
      <c r="X614" s="108">
        <f t="shared" si="777"/>
        <v>0</v>
      </c>
      <c r="Y614" s="108">
        <f t="shared" si="777"/>
        <v>42148</v>
      </c>
      <c r="Z614" s="108">
        <f t="shared" si="777"/>
        <v>42148</v>
      </c>
      <c r="AA614" s="108">
        <f t="shared" si="777"/>
        <v>0</v>
      </c>
      <c r="AB614" s="108">
        <f t="shared" si="777"/>
        <v>0</v>
      </c>
      <c r="AC614" s="108">
        <f t="shared" si="777"/>
        <v>42148</v>
      </c>
      <c r="AD614" s="108">
        <f t="shared" si="777"/>
        <v>42148</v>
      </c>
      <c r="AE614" s="108">
        <f>AE615+AE616+AE620+AE622+AE624</f>
        <v>0</v>
      </c>
      <c r="AF614" s="108"/>
      <c r="AG614" s="108">
        <f>AG615+AG616+AG620+AG622+AG624</f>
        <v>0</v>
      </c>
      <c r="AH614" s="108">
        <f>AH615+AH616+AH620+AH622+AH624</f>
        <v>42148</v>
      </c>
      <c r="AI614" s="108"/>
      <c r="AJ614" s="108">
        <f aca="true" t="shared" si="778" ref="AJ614:AO614">AJ615+AJ616+AJ620+AJ622+AJ624</f>
        <v>42148</v>
      </c>
      <c r="AK614" s="108">
        <f t="shared" si="778"/>
        <v>0</v>
      </c>
      <c r="AL614" s="108">
        <f t="shared" si="778"/>
        <v>0</v>
      </c>
      <c r="AM614" s="108">
        <f t="shared" si="778"/>
        <v>42148</v>
      </c>
      <c r="AN614" s="108">
        <f t="shared" si="778"/>
        <v>0</v>
      </c>
      <c r="AO614" s="108">
        <f t="shared" si="778"/>
        <v>42148</v>
      </c>
      <c r="AP614" s="108">
        <f>AP615+AP616+AP620+AP622+AP624</f>
        <v>-23954</v>
      </c>
      <c r="AQ614" s="108">
        <f>AQ615+AQ616+AQ620+AQ622+AQ624</f>
        <v>0</v>
      </c>
      <c r="AR614" s="108">
        <f>AR615+AR616+AR620+AR622+AR624</f>
        <v>18194</v>
      </c>
      <c r="AS614" s="108">
        <f>AS615+AS616+AS620+AS622+AS624</f>
        <v>0</v>
      </c>
      <c r="AT614" s="108">
        <f>AT615+AT616+AT620+AT622+AT624</f>
        <v>18194</v>
      </c>
      <c r="AU614" s="96"/>
      <c r="AV614" s="96"/>
      <c r="AW614" s="96"/>
      <c r="AX614" s="108">
        <f>AX615+AX616+AX620+AX622+AX624</f>
        <v>18194</v>
      </c>
      <c r="AY614" s="108">
        <f>AY615+AY616+AY620+AY622+AY624</f>
        <v>18194</v>
      </c>
      <c r="AZ614" s="97"/>
      <c r="BA614" s="97"/>
      <c r="BB614" s="108">
        <f aca="true" t="shared" si="779" ref="BB614:BG614">BB615+BB616+BB620+BB622+BB624</f>
        <v>18194</v>
      </c>
      <c r="BC614" s="108">
        <f t="shared" si="779"/>
        <v>18194</v>
      </c>
      <c r="BD614" s="108">
        <f t="shared" si="779"/>
        <v>0</v>
      </c>
      <c r="BE614" s="108">
        <f t="shared" si="779"/>
        <v>0</v>
      </c>
      <c r="BF614" s="108">
        <f t="shared" si="779"/>
        <v>18194</v>
      </c>
      <c r="BG614" s="108">
        <f t="shared" si="779"/>
        <v>18194</v>
      </c>
      <c r="BH614" s="108">
        <f aca="true" t="shared" si="780" ref="BH614:BO614">BH615+BH616+BH620+BH622+BH624</f>
        <v>0</v>
      </c>
      <c r="BI614" s="108">
        <f t="shared" si="780"/>
        <v>0</v>
      </c>
      <c r="BJ614" s="108">
        <f t="shared" si="780"/>
        <v>18194</v>
      </c>
      <c r="BK614" s="108">
        <f t="shared" si="780"/>
        <v>18194</v>
      </c>
      <c r="BL614" s="108">
        <f t="shared" si="780"/>
        <v>0</v>
      </c>
      <c r="BM614" s="108">
        <f t="shared" si="780"/>
        <v>0</v>
      </c>
      <c r="BN614" s="108">
        <f t="shared" si="780"/>
        <v>18194</v>
      </c>
      <c r="BO614" s="108">
        <f t="shared" si="780"/>
        <v>18194</v>
      </c>
      <c r="BP614" s="108">
        <f>BP615+BP616+BP620+BP622+BP624</f>
        <v>0</v>
      </c>
      <c r="BQ614" s="108">
        <f>BQ615+BQ616+BQ620+BQ622+BQ624</f>
        <v>0</v>
      </c>
      <c r="BR614" s="108">
        <f>BR615+BR616+BR620+BR622+BR624</f>
        <v>18194</v>
      </c>
      <c r="BS614" s="108"/>
      <c r="BT614" s="108">
        <f>BT615+BT616+BT620+BT622+BT624</f>
        <v>18194</v>
      </c>
      <c r="BU614" s="108">
        <f>BU615+BU616+BU620+BU622+BU624</f>
        <v>0</v>
      </c>
      <c r="BV614" s="108">
        <f>BV615+BV616+BV620+BV622+BV624</f>
        <v>0</v>
      </c>
      <c r="BW614" s="108">
        <f>BW615+BW616+BW620+BW622+BW624</f>
        <v>18194</v>
      </c>
      <c r="BX614" s="108"/>
      <c r="BY614" s="108">
        <f>BY615+BY616+BY620+BY622+BY624</f>
        <v>18194</v>
      </c>
    </row>
    <row r="615" spans="1:77" s="2" customFormat="1" ht="66.75">
      <c r="A615" s="118"/>
      <c r="B615" s="105" t="s">
        <v>38</v>
      </c>
      <c r="C615" s="106" t="s">
        <v>55</v>
      </c>
      <c r="D615" s="106" t="s">
        <v>28</v>
      </c>
      <c r="E615" s="111" t="s">
        <v>103</v>
      </c>
      <c r="F615" s="106" t="s">
        <v>39</v>
      </c>
      <c r="G615" s="108">
        <f>H615</f>
        <v>68234</v>
      </c>
      <c r="H615" s="108">
        <v>68234</v>
      </c>
      <c r="I615" s="108"/>
      <c r="J615" s="112">
        <f>K615-G615</f>
        <v>-56893</v>
      </c>
      <c r="K615" s="112">
        <v>11341</v>
      </c>
      <c r="L615" s="112"/>
      <c r="M615" s="112"/>
      <c r="N615" s="108">
        <v>12549</v>
      </c>
      <c r="O615" s="103"/>
      <c r="P615" s="112"/>
      <c r="Q615" s="112">
        <f>P615+N615</f>
        <v>12549</v>
      </c>
      <c r="R615" s="112">
        <f>O615</f>
        <v>0</v>
      </c>
      <c r="S615" s="112">
        <f>T615-Q615</f>
        <v>-672</v>
      </c>
      <c r="T615" s="112">
        <v>11877</v>
      </c>
      <c r="U615" s="112">
        <f>R615</f>
        <v>0</v>
      </c>
      <c r="V615" s="112">
        <v>11877</v>
      </c>
      <c r="W615" s="112"/>
      <c r="X615" s="112"/>
      <c r="Y615" s="112">
        <f>W615+T615</f>
        <v>11877</v>
      </c>
      <c r="Z615" s="112">
        <f>X615+V615</f>
        <v>11877</v>
      </c>
      <c r="AA615" s="112"/>
      <c r="AB615" s="112"/>
      <c r="AC615" s="112">
        <f>AA615+Y615</f>
        <v>11877</v>
      </c>
      <c r="AD615" s="112">
        <f>AB615+Z615</f>
        <v>11877</v>
      </c>
      <c r="AE615" s="112"/>
      <c r="AF615" s="112"/>
      <c r="AG615" s="112"/>
      <c r="AH615" s="112">
        <f>AE615+AC615</f>
        <v>11877</v>
      </c>
      <c r="AI615" s="112"/>
      <c r="AJ615" s="112">
        <f>AG615+AD615</f>
        <v>11877</v>
      </c>
      <c r="AK615" s="151"/>
      <c r="AL615" s="151"/>
      <c r="AM615" s="112">
        <f>AK615+AH615</f>
        <v>11877</v>
      </c>
      <c r="AN615" s="112">
        <f>AI615</f>
        <v>0</v>
      </c>
      <c r="AO615" s="112">
        <f>AJ615</f>
        <v>11877</v>
      </c>
      <c r="AP615" s="112">
        <f>AR615-AO615</f>
        <v>-11766</v>
      </c>
      <c r="AQ615" s="112"/>
      <c r="AR615" s="112">
        <v>111</v>
      </c>
      <c r="AS615" s="112"/>
      <c r="AT615" s="112">
        <v>111</v>
      </c>
      <c r="AU615" s="96"/>
      <c r="AV615" s="96"/>
      <c r="AW615" s="96"/>
      <c r="AX615" s="112">
        <v>111</v>
      </c>
      <c r="AY615" s="112">
        <v>111</v>
      </c>
      <c r="AZ615" s="97"/>
      <c r="BA615" s="97"/>
      <c r="BB615" s="112">
        <v>111</v>
      </c>
      <c r="BC615" s="112">
        <v>111</v>
      </c>
      <c r="BD615" s="138"/>
      <c r="BE615" s="139"/>
      <c r="BF615" s="112">
        <f>BD615+BB615</f>
        <v>111</v>
      </c>
      <c r="BG615" s="112">
        <f>BE615+BC615</f>
        <v>111</v>
      </c>
      <c r="BH615" s="138"/>
      <c r="BI615" s="139"/>
      <c r="BJ615" s="112">
        <f>BH615+BF615</f>
        <v>111</v>
      </c>
      <c r="BK615" s="112">
        <f>BI615+BG615</f>
        <v>111</v>
      </c>
      <c r="BL615" s="138"/>
      <c r="BM615" s="139"/>
      <c r="BN615" s="112">
        <f>BL615+BJ615</f>
        <v>111</v>
      </c>
      <c r="BO615" s="112">
        <f>BM615+BK615</f>
        <v>111</v>
      </c>
      <c r="BP615" s="140"/>
      <c r="BQ615" s="140"/>
      <c r="BR615" s="108">
        <f>BN615+BP615</f>
        <v>111</v>
      </c>
      <c r="BS615" s="108"/>
      <c r="BT615" s="108">
        <f>BO615+BQ615</f>
        <v>111</v>
      </c>
      <c r="BU615" s="140"/>
      <c r="BV615" s="140"/>
      <c r="BW615" s="108">
        <f>BR615+BU615</f>
        <v>111</v>
      </c>
      <c r="BX615" s="108"/>
      <c r="BY615" s="108">
        <f>BT615+BV615</f>
        <v>111</v>
      </c>
    </row>
    <row r="616" spans="1:77" s="2" customFormat="1" ht="99" hidden="1">
      <c r="A616" s="118"/>
      <c r="B616" s="137" t="s">
        <v>193</v>
      </c>
      <c r="C616" s="106" t="s">
        <v>55</v>
      </c>
      <c r="D616" s="106" t="s">
        <v>28</v>
      </c>
      <c r="E616" s="143" t="s">
        <v>171</v>
      </c>
      <c r="F616" s="106"/>
      <c r="G616" s="108">
        <f aca="true" t="shared" si="781" ref="G616:AJ616">G617</f>
        <v>21620</v>
      </c>
      <c r="H616" s="108">
        <f t="shared" si="781"/>
        <v>21620</v>
      </c>
      <c r="I616" s="108">
        <f t="shared" si="781"/>
        <v>0</v>
      </c>
      <c r="J616" s="108">
        <f t="shared" si="781"/>
        <v>-4743</v>
      </c>
      <c r="K616" s="108">
        <f t="shared" si="781"/>
        <v>16877</v>
      </c>
      <c r="L616" s="108">
        <f t="shared" si="781"/>
        <v>0</v>
      </c>
      <c r="M616" s="108"/>
      <c r="N616" s="108">
        <f t="shared" si="781"/>
        <v>20337</v>
      </c>
      <c r="O616" s="108">
        <f t="shared" si="781"/>
        <v>0</v>
      </c>
      <c r="P616" s="108">
        <f t="shared" si="781"/>
        <v>0</v>
      </c>
      <c r="Q616" s="108">
        <f t="shared" si="781"/>
        <v>20337</v>
      </c>
      <c r="R616" s="108">
        <f t="shared" si="781"/>
        <v>0</v>
      </c>
      <c r="S616" s="108">
        <f t="shared" si="781"/>
        <v>-20337</v>
      </c>
      <c r="T616" s="108">
        <f t="shared" si="781"/>
        <v>0</v>
      </c>
      <c r="U616" s="108">
        <f t="shared" si="781"/>
        <v>0</v>
      </c>
      <c r="V616" s="108">
        <f t="shared" si="781"/>
        <v>0</v>
      </c>
      <c r="W616" s="108">
        <f t="shared" si="781"/>
        <v>0</v>
      </c>
      <c r="X616" s="108">
        <f t="shared" si="781"/>
        <v>0</v>
      </c>
      <c r="Y616" s="108">
        <f t="shared" si="781"/>
        <v>0</v>
      </c>
      <c r="Z616" s="108">
        <f t="shared" si="781"/>
        <v>0</v>
      </c>
      <c r="AA616" s="108">
        <f t="shared" si="781"/>
        <v>0</v>
      </c>
      <c r="AB616" s="108">
        <f t="shared" si="781"/>
        <v>0</v>
      </c>
      <c r="AC616" s="108">
        <f t="shared" si="781"/>
        <v>0</v>
      </c>
      <c r="AD616" s="108">
        <f t="shared" si="781"/>
        <v>0</v>
      </c>
      <c r="AE616" s="108">
        <f t="shared" si="781"/>
        <v>0</v>
      </c>
      <c r="AF616" s="108"/>
      <c r="AG616" s="108">
        <f t="shared" si="781"/>
        <v>0</v>
      </c>
      <c r="AH616" s="108">
        <f t="shared" si="781"/>
        <v>0</v>
      </c>
      <c r="AI616" s="108"/>
      <c r="AJ616" s="108">
        <f t="shared" si="781"/>
        <v>0</v>
      </c>
      <c r="AK616" s="151"/>
      <c r="AL616" s="151"/>
      <c r="AM616" s="126"/>
      <c r="AN616" s="126"/>
      <c r="AO616" s="126"/>
      <c r="AP616" s="112"/>
      <c r="AQ616" s="112"/>
      <c r="AR616" s="112"/>
      <c r="AS616" s="112"/>
      <c r="AT616" s="112"/>
      <c r="AU616" s="96"/>
      <c r="AV616" s="96"/>
      <c r="AW616" s="96"/>
      <c r="AX616" s="112"/>
      <c r="AY616" s="112"/>
      <c r="AZ616" s="97"/>
      <c r="BA616" s="97"/>
      <c r="BB616" s="112"/>
      <c r="BC616" s="112"/>
      <c r="BD616" s="138"/>
      <c r="BE616" s="139"/>
      <c r="BF616" s="151"/>
      <c r="BG616" s="151"/>
      <c r="BH616" s="138"/>
      <c r="BI616" s="139"/>
      <c r="BJ616" s="151"/>
      <c r="BK616" s="151"/>
      <c r="BL616" s="138"/>
      <c r="BM616" s="139"/>
      <c r="BN616" s="151"/>
      <c r="BO616" s="151"/>
      <c r="BP616" s="140"/>
      <c r="BQ616" s="140"/>
      <c r="BR616" s="140"/>
      <c r="BS616" s="140"/>
      <c r="BT616" s="140"/>
      <c r="BU616" s="140"/>
      <c r="BV616" s="140"/>
      <c r="BW616" s="140"/>
      <c r="BX616" s="140"/>
      <c r="BY616" s="140"/>
    </row>
    <row r="617" spans="1:77" s="2" customFormat="1" ht="99.75" hidden="1">
      <c r="A617" s="118"/>
      <c r="B617" s="137" t="s">
        <v>228</v>
      </c>
      <c r="C617" s="106" t="s">
        <v>55</v>
      </c>
      <c r="D617" s="106" t="s">
        <v>28</v>
      </c>
      <c r="E617" s="143" t="s">
        <v>171</v>
      </c>
      <c r="F617" s="106" t="s">
        <v>50</v>
      </c>
      <c r="G617" s="108">
        <f>H617</f>
        <v>21620</v>
      </c>
      <c r="H617" s="108">
        <v>21620</v>
      </c>
      <c r="I617" s="108"/>
      <c r="J617" s="112">
        <f>K617-G617</f>
        <v>-4743</v>
      </c>
      <c r="K617" s="112">
        <v>16877</v>
      </c>
      <c r="L617" s="112"/>
      <c r="M617" s="112"/>
      <c r="N617" s="108">
        <v>20337</v>
      </c>
      <c r="O617" s="103"/>
      <c r="P617" s="112"/>
      <c r="Q617" s="112">
        <f>P617+N617</f>
        <v>20337</v>
      </c>
      <c r="R617" s="112">
        <f>O617</f>
        <v>0</v>
      </c>
      <c r="S617" s="112">
        <f>T617-Q617</f>
        <v>-20337</v>
      </c>
      <c r="T617" s="112"/>
      <c r="U617" s="112">
        <f>R617</f>
        <v>0</v>
      </c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112"/>
      <c r="AF617" s="112"/>
      <c r="AG617" s="112"/>
      <c r="AH617" s="112"/>
      <c r="AI617" s="112"/>
      <c r="AJ617" s="112"/>
      <c r="AK617" s="151"/>
      <c r="AL617" s="151"/>
      <c r="AM617" s="126"/>
      <c r="AN617" s="126"/>
      <c r="AO617" s="126"/>
      <c r="AP617" s="112"/>
      <c r="AQ617" s="112"/>
      <c r="AR617" s="112"/>
      <c r="AS617" s="112"/>
      <c r="AT617" s="112"/>
      <c r="AU617" s="96"/>
      <c r="AV617" s="96"/>
      <c r="AW617" s="96"/>
      <c r="AX617" s="112"/>
      <c r="AY617" s="112"/>
      <c r="AZ617" s="97"/>
      <c r="BA617" s="97"/>
      <c r="BB617" s="112"/>
      <c r="BC617" s="112"/>
      <c r="BD617" s="138"/>
      <c r="BE617" s="139"/>
      <c r="BF617" s="151"/>
      <c r="BG617" s="151"/>
      <c r="BH617" s="138"/>
      <c r="BI617" s="139"/>
      <c r="BJ617" s="151"/>
      <c r="BK617" s="151"/>
      <c r="BL617" s="138"/>
      <c r="BM617" s="139"/>
      <c r="BN617" s="151"/>
      <c r="BO617" s="151"/>
      <c r="BP617" s="140"/>
      <c r="BQ617" s="140"/>
      <c r="BR617" s="140"/>
      <c r="BS617" s="140"/>
      <c r="BT617" s="140"/>
      <c r="BU617" s="140"/>
      <c r="BV617" s="140"/>
      <c r="BW617" s="140"/>
      <c r="BX617" s="140"/>
      <c r="BY617" s="140"/>
    </row>
    <row r="618" spans="1:77" s="2" customFormat="1" ht="33" hidden="1">
      <c r="A618" s="118"/>
      <c r="B618" s="137" t="s">
        <v>194</v>
      </c>
      <c r="C618" s="106" t="s">
        <v>55</v>
      </c>
      <c r="D618" s="106" t="s">
        <v>28</v>
      </c>
      <c r="E618" s="143" t="s">
        <v>172</v>
      </c>
      <c r="F618" s="106"/>
      <c r="G618" s="108">
        <f aca="true" t="shared" si="782" ref="G618:AJ618">G619</f>
        <v>102576</v>
      </c>
      <c r="H618" s="108">
        <f t="shared" si="782"/>
        <v>102576</v>
      </c>
      <c r="I618" s="108">
        <f t="shared" si="782"/>
        <v>0</v>
      </c>
      <c r="J618" s="108">
        <f t="shared" si="782"/>
        <v>-102576</v>
      </c>
      <c r="K618" s="108">
        <f t="shared" si="782"/>
        <v>0</v>
      </c>
      <c r="L618" s="108">
        <f t="shared" si="782"/>
        <v>0</v>
      </c>
      <c r="M618" s="108"/>
      <c r="N618" s="108">
        <f t="shared" si="782"/>
        <v>0</v>
      </c>
      <c r="O618" s="108">
        <f t="shared" si="782"/>
        <v>0</v>
      </c>
      <c r="P618" s="108">
        <f t="shared" si="782"/>
        <v>0</v>
      </c>
      <c r="Q618" s="108">
        <f t="shared" si="782"/>
        <v>0</v>
      </c>
      <c r="R618" s="108">
        <f t="shared" si="782"/>
        <v>0</v>
      </c>
      <c r="S618" s="112"/>
      <c r="T618" s="108">
        <f t="shared" si="782"/>
        <v>0</v>
      </c>
      <c r="U618" s="108">
        <f t="shared" si="782"/>
        <v>0</v>
      </c>
      <c r="V618" s="108">
        <f t="shared" si="782"/>
        <v>0</v>
      </c>
      <c r="W618" s="108">
        <f t="shared" si="782"/>
        <v>0</v>
      </c>
      <c r="X618" s="108">
        <f t="shared" si="782"/>
        <v>0</v>
      </c>
      <c r="Y618" s="108">
        <f t="shared" si="782"/>
        <v>0</v>
      </c>
      <c r="Z618" s="108">
        <f t="shared" si="782"/>
        <v>0</v>
      </c>
      <c r="AA618" s="108">
        <f t="shared" si="782"/>
        <v>0</v>
      </c>
      <c r="AB618" s="108">
        <f t="shared" si="782"/>
        <v>0</v>
      </c>
      <c r="AC618" s="108">
        <f t="shared" si="782"/>
        <v>0</v>
      </c>
      <c r="AD618" s="108">
        <f t="shared" si="782"/>
        <v>0</v>
      </c>
      <c r="AE618" s="108">
        <f t="shared" si="782"/>
        <v>0</v>
      </c>
      <c r="AF618" s="108"/>
      <c r="AG618" s="108">
        <f t="shared" si="782"/>
        <v>0</v>
      </c>
      <c r="AH618" s="108">
        <f t="shared" si="782"/>
        <v>0</v>
      </c>
      <c r="AI618" s="108"/>
      <c r="AJ618" s="108">
        <f t="shared" si="782"/>
        <v>0</v>
      </c>
      <c r="AK618" s="151"/>
      <c r="AL618" s="151"/>
      <c r="AM618" s="126"/>
      <c r="AN618" s="126"/>
      <c r="AO618" s="126"/>
      <c r="AP618" s="112"/>
      <c r="AQ618" s="112"/>
      <c r="AR618" s="112"/>
      <c r="AS618" s="112"/>
      <c r="AT618" s="112"/>
      <c r="AU618" s="96"/>
      <c r="AV618" s="96"/>
      <c r="AW618" s="96"/>
      <c r="AX618" s="112"/>
      <c r="AY618" s="112"/>
      <c r="AZ618" s="97"/>
      <c r="BA618" s="97"/>
      <c r="BB618" s="112"/>
      <c r="BC618" s="112"/>
      <c r="BD618" s="138"/>
      <c r="BE618" s="139"/>
      <c r="BF618" s="151"/>
      <c r="BG618" s="151"/>
      <c r="BH618" s="138"/>
      <c r="BI618" s="139"/>
      <c r="BJ618" s="151"/>
      <c r="BK618" s="151"/>
      <c r="BL618" s="138"/>
      <c r="BM618" s="139"/>
      <c r="BN618" s="151"/>
      <c r="BO618" s="151"/>
      <c r="BP618" s="140"/>
      <c r="BQ618" s="140"/>
      <c r="BR618" s="140"/>
      <c r="BS618" s="140"/>
      <c r="BT618" s="140"/>
      <c r="BU618" s="140"/>
      <c r="BV618" s="140"/>
      <c r="BW618" s="140"/>
      <c r="BX618" s="140"/>
      <c r="BY618" s="140"/>
    </row>
    <row r="619" spans="1:77" s="2" customFormat="1" ht="99.75" hidden="1">
      <c r="A619" s="118"/>
      <c r="B619" s="137" t="s">
        <v>367</v>
      </c>
      <c r="C619" s="106" t="s">
        <v>55</v>
      </c>
      <c r="D619" s="106" t="s">
        <v>28</v>
      </c>
      <c r="E619" s="143" t="s">
        <v>172</v>
      </c>
      <c r="F619" s="106" t="s">
        <v>50</v>
      </c>
      <c r="G619" s="108">
        <f>H619</f>
        <v>102576</v>
      </c>
      <c r="H619" s="108">
        <v>102576</v>
      </c>
      <c r="I619" s="108"/>
      <c r="J619" s="112">
        <f>K619-G619</f>
        <v>-102576</v>
      </c>
      <c r="K619" s="112"/>
      <c r="L619" s="112"/>
      <c r="M619" s="112"/>
      <c r="N619" s="108"/>
      <c r="O619" s="103"/>
      <c r="P619" s="112"/>
      <c r="Q619" s="112">
        <f>P619+N619</f>
        <v>0</v>
      </c>
      <c r="R619" s="112">
        <f>O619</f>
        <v>0</v>
      </c>
      <c r="S619" s="112"/>
      <c r="T619" s="112">
        <f aca="true" t="shared" si="783" ref="T619:Z619">Q619</f>
        <v>0</v>
      </c>
      <c r="U619" s="112">
        <f t="shared" si="783"/>
        <v>0</v>
      </c>
      <c r="V619" s="112">
        <f t="shared" si="783"/>
        <v>0</v>
      </c>
      <c r="W619" s="112">
        <f t="shared" si="783"/>
        <v>0</v>
      </c>
      <c r="X619" s="112">
        <f t="shared" si="783"/>
        <v>0</v>
      </c>
      <c r="Y619" s="112">
        <f t="shared" si="783"/>
        <v>0</v>
      </c>
      <c r="Z619" s="112">
        <f t="shared" si="783"/>
        <v>0</v>
      </c>
      <c r="AA619" s="112">
        <f>X619</f>
        <v>0</v>
      </c>
      <c r="AB619" s="112">
        <f>Y619</f>
        <v>0</v>
      </c>
      <c r="AC619" s="112">
        <f>Z619</f>
        <v>0</v>
      </c>
      <c r="AD619" s="112">
        <f>AA619</f>
        <v>0</v>
      </c>
      <c r="AE619" s="112">
        <f>AB619</f>
        <v>0</v>
      </c>
      <c r="AF619" s="112"/>
      <c r="AG619" s="112">
        <f>AC619</f>
        <v>0</v>
      </c>
      <c r="AH619" s="112">
        <f>AD619</f>
        <v>0</v>
      </c>
      <c r="AI619" s="112"/>
      <c r="AJ619" s="112">
        <f>AE619</f>
        <v>0</v>
      </c>
      <c r="AK619" s="151"/>
      <c r="AL619" s="151"/>
      <c r="AM619" s="126"/>
      <c r="AN619" s="126"/>
      <c r="AO619" s="126"/>
      <c r="AP619" s="112"/>
      <c r="AQ619" s="112"/>
      <c r="AR619" s="112"/>
      <c r="AS619" s="112"/>
      <c r="AT619" s="112"/>
      <c r="AU619" s="96"/>
      <c r="AV619" s="96"/>
      <c r="AW619" s="96"/>
      <c r="AX619" s="112"/>
      <c r="AY619" s="112"/>
      <c r="AZ619" s="97"/>
      <c r="BA619" s="97"/>
      <c r="BB619" s="112"/>
      <c r="BC619" s="112"/>
      <c r="BD619" s="138"/>
      <c r="BE619" s="139"/>
      <c r="BF619" s="151"/>
      <c r="BG619" s="151"/>
      <c r="BH619" s="138"/>
      <c r="BI619" s="139"/>
      <c r="BJ619" s="151"/>
      <c r="BK619" s="151"/>
      <c r="BL619" s="138"/>
      <c r="BM619" s="139"/>
      <c r="BN619" s="151"/>
      <c r="BO619" s="151"/>
      <c r="BP619" s="140"/>
      <c r="BQ619" s="140"/>
      <c r="BR619" s="140"/>
      <c r="BS619" s="140"/>
      <c r="BT619" s="140"/>
      <c r="BU619" s="140"/>
      <c r="BV619" s="140"/>
      <c r="BW619" s="140"/>
      <c r="BX619" s="140"/>
      <c r="BY619" s="140"/>
    </row>
    <row r="620" spans="1:77" s="2" customFormat="1" ht="162" customHeight="1">
      <c r="A620" s="118"/>
      <c r="B620" s="137" t="s">
        <v>241</v>
      </c>
      <c r="C620" s="106" t="s">
        <v>55</v>
      </c>
      <c r="D620" s="106" t="s">
        <v>28</v>
      </c>
      <c r="E620" s="143" t="s">
        <v>171</v>
      </c>
      <c r="F620" s="106"/>
      <c r="G620" s="108"/>
      <c r="H620" s="108"/>
      <c r="I620" s="108"/>
      <c r="J620" s="112"/>
      <c r="K620" s="112"/>
      <c r="L620" s="112"/>
      <c r="M620" s="112"/>
      <c r="N620" s="108"/>
      <c r="O620" s="103"/>
      <c r="P620" s="112"/>
      <c r="Q620" s="112"/>
      <c r="R620" s="112"/>
      <c r="S620" s="112">
        <f aca="true" t="shared" si="784" ref="S620:AT620">S621</f>
        <v>14405</v>
      </c>
      <c r="T620" s="112">
        <f t="shared" si="784"/>
        <v>14405</v>
      </c>
      <c r="U620" s="112">
        <f t="shared" si="784"/>
        <v>0</v>
      </c>
      <c r="V620" s="112">
        <f t="shared" si="784"/>
        <v>14405</v>
      </c>
      <c r="W620" s="112">
        <f t="shared" si="784"/>
        <v>0</v>
      </c>
      <c r="X620" s="112">
        <f t="shared" si="784"/>
        <v>0</v>
      </c>
      <c r="Y620" s="112">
        <f t="shared" si="784"/>
        <v>14405</v>
      </c>
      <c r="Z620" s="112">
        <f t="shared" si="784"/>
        <v>14405</v>
      </c>
      <c r="AA620" s="112">
        <f t="shared" si="784"/>
        <v>0</v>
      </c>
      <c r="AB620" s="112">
        <f t="shared" si="784"/>
        <v>0</v>
      </c>
      <c r="AC620" s="112">
        <f t="shared" si="784"/>
        <v>14405</v>
      </c>
      <c r="AD620" s="112">
        <f t="shared" si="784"/>
        <v>14405</v>
      </c>
      <c r="AE620" s="112">
        <f t="shared" si="784"/>
        <v>0</v>
      </c>
      <c r="AF620" s="112"/>
      <c r="AG620" s="112">
        <f t="shared" si="784"/>
        <v>0</v>
      </c>
      <c r="AH620" s="112">
        <f t="shared" si="784"/>
        <v>14405</v>
      </c>
      <c r="AI620" s="112"/>
      <c r="AJ620" s="112">
        <f t="shared" si="784"/>
        <v>14405</v>
      </c>
      <c r="AK620" s="112">
        <f t="shared" si="784"/>
        <v>0</v>
      </c>
      <c r="AL620" s="112">
        <f t="shared" si="784"/>
        <v>0</v>
      </c>
      <c r="AM620" s="112">
        <f t="shared" si="784"/>
        <v>14405</v>
      </c>
      <c r="AN620" s="112">
        <f t="shared" si="784"/>
        <v>0</v>
      </c>
      <c r="AO620" s="112">
        <f t="shared" si="784"/>
        <v>14405</v>
      </c>
      <c r="AP620" s="112">
        <f t="shared" si="784"/>
        <v>2904</v>
      </c>
      <c r="AQ620" s="112">
        <f t="shared" si="784"/>
        <v>0</v>
      </c>
      <c r="AR620" s="112">
        <f t="shared" si="784"/>
        <v>17309</v>
      </c>
      <c r="AS620" s="112">
        <f t="shared" si="784"/>
        <v>0</v>
      </c>
      <c r="AT620" s="112">
        <f t="shared" si="784"/>
        <v>17309</v>
      </c>
      <c r="AU620" s="96"/>
      <c r="AV620" s="96"/>
      <c r="AW620" s="96"/>
      <c r="AX620" s="112">
        <f>AX621</f>
        <v>17309</v>
      </c>
      <c r="AY620" s="112">
        <f>AY621</f>
        <v>17309</v>
      </c>
      <c r="AZ620" s="97"/>
      <c r="BA620" s="97"/>
      <c r="BB620" s="112">
        <f aca="true" t="shared" si="785" ref="BB620:BY620">BB621</f>
        <v>17309</v>
      </c>
      <c r="BC620" s="112">
        <f t="shared" si="785"/>
        <v>17309</v>
      </c>
      <c r="BD620" s="112">
        <f t="shared" si="785"/>
        <v>0</v>
      </c>
      <c r="BE620" s="112">
        <f t="shared" si="785"/>
        <v>0</v>
      </c>
      <c r="BF620" s="112">
        <f t="shared" si="785"/>
        <v>17309</v>
      </c>
      <c r="BG620" s="112">
        <f t="shared" si="785"/>
        <v>17309</v>
      </c>
      <c r="BH620" s="112">
        <f t="shared" si="785"/>
        <v>0</v>
      </c>
      <c r="BI620" s="112">
        <f t="shared" si="785"/>
        <v>0</v>
      </c>
      <c r="BJ620" s="112">
        <f t="shared" si="785"/>
        <v>17309</v>
      </c>
      <c r="BK620" s="112">
        <f t="shared" si="785"/>
        <v>17309</v>
      </c>
      <c r="BL620" s="112">
        <f t="shared" si="785"/>
        <v>0</v>
      </c>
      <c r="BM620" s="112">
        <f t="shared" si="785"/>
        <v>0</v>
      </c>
      <c r="BN620" s="112">
        <f t="shared" si="785"/>
        <v>17309</v>
      </c>
      <c r="BO620" s="112">
        <f t="shared" si="785"/>
        <v>17309</v>
      </c>
      <c r="BP620" s="112">
        <f t="shared" si="785"/>
        <v>0</v>
      </c>
      <c r="BQ620" s="112">
        <f t="shared" si="785"/>
        <v>0</v>
      </c>
      <c r="BR620" s="112">
        <f t="shared" si="785"/>
        <v>17309</v>
      </c>
      <c r="BS620" s="112"/>
      <c r="BT620" s="112">
        <f t="shared" si="785"/>
        <v>17309</v>
      </c>
      <c r="BU620" s="112">
        <f t="shared" si="785"/>
        <v>0</v>
      </c>
      <c r="BV620" s="112">
        <f t="shared" si="785"/>
        <v>0</v>
      </c>
      <c r="BW620" s="112">
        <f t="shared" si="785"/>
        <v>17309</v>
      </c>
      <c r="BX620" s="112"/>
      <c r="BY620" s="112">
        <f t="shared" si="785"/>
        <v>17309</v>
      </c>
    </row>
    <row r="621" spans="1:77" s="2" customFormat="1" ht="99.75">
      <c r="A621" s="118"/>
      <c r="B621" s="137" t="s">
        <v>228</v>
      </c>
      <c r="C621" s="106" t="s">
        <v>55</v>
      </c>
      <c r="D621" s="106" t="s">
        <v>28</v>
      </c>
      <c r="E621" s="143" t="s">
        <v>171</v>
      </c>
      <c r="F621" s="106" t="s">
        <v>50</v>
      </c>
      <c r="G621" s="108"/>
      <c r="H621" s="108"/>
      <c r="I621" s="108"/>
      <c r="J621" s="112"/>
      <c r="K621" s="112"/>
      <c r="L621" s="112"/>
      <c r="M621" s="112"/>
      <c r="N621" s="108"/>
      <c r="O621" s="103"/>
      <c r="P621" s="112"/>
      <c r="Q621" s="112"/>
      <c r="R621" s="112"/>
      <c r="S621" s="112">
        <f>T621-Q621</f>
        <v>14405</v>
      </c>
      <c r="T621" s="112">
        <v>14405</v>
      </c>
      <c r="U621" s="112"/>
      <c r="V621" s="112">
        <v>14405</v>
      </c>
      <c r="W621" s="112"/>
      <c r="X621" s="112"/>
      <c r="Y621" s="112">
        <f>W621+T621</f>
        <v>14405</v>
      </c>
      <c r="Z621" s="112">
        <f>X621+V621</f>
        <v>14405</v>
      </c>
      <c r="AA621" s="112"/>
      <c r="AB621" s="112"/>
      <c r="AC621" s="112">
        <f>AA621+Y621</f>
        <v>14405</v>
      </c>
      <c r="AD621" s="112">
        <f>AB621+Z621</f>
        <v>14405</v>
      </c>
      <c r="AE621" s="112"/>
      <c r="AF621" s="112"/>
      <c r="AG621" s="112"/>
      <c r="AH621" s="112">
        <f>AE621+AC621</f>
        <v>14405</v>
      </c>
      <c r="AI621" s="112"/>
      <c r="AJ621" s="112">
        <f>AG621+AD621</f>
        <v>14405</v>
      </c>
      <c r="AK621" s="151"/>
      <c r="AL621" s="151"/>
      <c r="AM621" s="112">
        <f>AK621+AH621</f>
        <v>14405</v>
      </c>
      <c r="AN621" s="112">
        <f>AI621</f>
        <v>0</v>
      </c>
      <c r="AO621" s="112">
        <f>AJ621</f>
        <v>14405</v>
      </c>
      <c r="AP621" s="112">
        <f>AR621-AO621</f>
        <v>2904</v>
      </c>
      <c r="AQ621" s="112"/>
      <c r="AR621" s="112">
        <v>17309</v>
      </c>
      <c r="AS621" s="112"/>
      <c r="AT621" s="112">
        <v>17309</v>
      </c>
      <c r="AU621" s="96"/>
      <c r="AV621" s="96"/>
      <c r="AW621" s="96"/>
      <c r="AX621" s="112">
        <v>17309</v>
      </c>
      <c r="AY621" s="112">
        <v>17309</v>
      </c>
      <c r="AZ621" s="97"/>
      <c r="BA621" s="97"/>
      <c r="BB621" s="112">
        <v>17309</v>
      </c>
      <c r="BC621" s="112">
        <v>17309</v>
      </c>
      <c r="BD621" s="138"/>
      <c r="BE621" s="139"/>
      <c r="BF621" s="112">
        <f>BD621+BB621</f>
        <v>17309</v>
      </c>
      <c r="BG621" s="112">
        <f>BE621+BC621</f>
        <v>17309</v>
      </c>
      <c r="BH621" s="138"/>
      <c r="BI621" s="139"/>
      <c r="BJ621" s="112">
        <f>BH621+BF621</f>
        <v>17309</v>
      </c>
      <c r="BK621" s="112">
        <f>BI621+BG621</f>
        <v>17309</v>
      </c>
      <c r="BL621" s="138"/>
      <c r="BM621" s="139"/>
      <c r="BN621" s="112">
        <f>BL621+BJ621</f>
        <v>17309</v>
      </c>
      <c r="BO621" s="112">
        <f>BM621+BK621</f>
        <v>17309</v>
      </c>
      <c r="BP621" s="140"/>
      <c r="BQ621" s="140"/>
      <c r="BR621" s="108">
        <f>BN621+BP621</f>
        <v>17309</v>
      </c>
      <c r="BS621" s="108"/>
      <c r="BT621" s="108">
        <f>BO621+BQ621</f>
        <v>17309</v>
      </c>
      <c r="BU621" s="140"/>
      <c r="BV621" s="140"/>
      <c r="BW621" s="108">
        <f>BR621+BU621</f>
        <v>17309</v>
      </c>
      <c r="BX621" s="108"/>
      <c r="BY621" s="108">
        <f>BT621+BV621</f>
        <v>17309</v>
      </c>
    </row>
    <row r="622" spans="1:77" s="2" customFormat="1" ht="66" hidden="1">
      <c r="A622" s="118"/>
      <c r="B622" s="216" t="s">
        <v>242</v>
      </c>
      <c r="C622" s="106" t="s">
        <v>55</v>
      </c>
      <c r="D622" s="106" t="s">
        <v>28</v>
      </c>
      <c r="E622" s="143" t="s">
        <v>172</v>
      </c>
      <c r="F622" s="106"/>
      <c r="G622" s="108"/>
      <c r="H622" s="108"/>
      <c r="I622" s="108"/>
      <c r="J622" s="112"/>
      <c r="K622" s="112"/>
      <c r="L622" s="112"/>
      <c r="M622" s="112"/>
      <c r="N622" s="108"/>
      <c r="O622" s="103"/>
      <c r="P622" s="112"/>
      <c r="Q622" s="112">
        <f aca="true" t="shared" si="786" ref="Q622:AT622">Q623</f>
        <v>0</v>
      </c>
      <c r="R622" s="112">
        <f t="shared" si="786"/>
        <v>0</v>
      </c>
      <c r="S622" s="112">
        <f t="shared" si="786"/>
        <v>15866</v>
      </c>
      <c r="T622" s="112">
        <f t="shared" si="786"/>
        <v>15866</v>
      </c>
      <c r="U622" s="112">
        <f t="shared" si="786"/>
        <v>0</v>
      </c>
      <c r="V622" s="112">
        <f t="shared" si="786"/>
        <v>15866</v>
      </c>
      <c r="W622" s="112">
        <f t="shared" si="786"/>
        <v>0</v>
      </c>
      <c r="X622" s="112">
        <f t="shared" si="786"/>
        <v>0</v>
      </c>
      <c r="Y622" s="112">
        <f t="shared" si="786"/>
        <v>15866</v>
      </c>
      <c r="Z622" s="112">
        <f t="shared" si="786"/>
        <v>15866</v>
      </c>
      <c r="AA622" s="112">
        <f t="shared" si="786"/>
        <v>0</v>
      </c>
      <c r="AB622" s="112">
        <f t="shared" si="786"/>
        <v>0</v>
      </c>
      <c r="AC622" s="112">
        <f t="shared" si="786"/>
        <v>15866</v>
      </c>
      <c r="AD622" s="112">
        <f t="shared" si="786"/>
        <v>15866</v>
      </c>
      <c r="AE622" s="112">
        <f t="shared" si="786"/>
        <v>0</v>
      </c>
      <c r="AF622" s="112"/>
      <c r="AG622" s="112">
        <f t="shared" si="786"/>
        <v>0</v>
      </c>
      <c r="AH622" s="112">
        <f t="shared" si="786"/>
        <v>15866</v>
      </c>
      <c r="AI622" s="112"/>
      <c r="AJ622" s="112">
        <f t="shared" si="786"/>
        <v>15866</v>
      </c>
      <c r="AK622" s="112">
        <f t="shared" si="786"/>
        <v>0</v>
      </c>
      <c r="AL622" s="112">
        <f t="shared" si="786"/>
        <v>0</v>
      </c>
      <c r="AM622" s="112">
        <f t="shared" si="786"/>
        <v>15866</v>
      </c>
      <c r="AN622" s="112">
        <f t="shared" si="786"/>
        <v>0</v>
      </c>
      <c r="AO622" s="112">
        <f t="shared" si="786"/>
        <v>15866</v>
      </c>
      <c r="AP622" s="112">
        <f t="shared" si="786"/>
        <v>-15866</v>
      </c>
      <c r="AQ622" s="112">
        <f t="shared" si="786"/>
        <v>0</v>
      </c>
      <c r="AR622" s="112">
        <f t="shared" si="786"/>
        <v>0</v>
      </c>
      <c r="AS622" s="112">
        <f t="shared" si="786"/>
        <v>0</v>
      </c>
      <c r="AT622" s="112">
        <f t="shared" si="786"/>
        <v>0</v>
      </c>
      <c r="AU622" s="96"/>
      <c r="AV622" s="96"/>
      <c r="AW622" s="96"/>
      <c r="AX622" s="112">
        <f>AX623</f>
        <v>0</v>
      </c>
      <c r="AY622" s="112">
        <f>AY623</f>
        <v>0</v>
      </c>
      <c r="AZ622" s="97"/>
      <c r="BA622" s="97"/>
      <c r="BB622" s="112">
        <f>BB623</f>
        <v>0</v>
      </c>
      <c r="BC622" s="112">
        <f>BC623</f>
        <v>0</v>
      </c>
      <c r="BD622" s="138"/>
      <c r="BE622" s="139"/>
      <c r="BF622" s="151"/>
      <c r="BG622" s="151"/>
      <c r="BH622" s="138"/>
      <c r="BI622" s="139"/>
      <c r="BJ622" s="151"/>
      <c r="BK622" s="151"/>
      <c r="BL622" s="138"/>
      <c r="BM622" s="139"/>
      <c r="BN622" s="151"/>
      <c r="BO622" s="151"/>
      <c r="BP622" s="140"/>
      <c r="BQ622" s="140"/>
      <c r="BR622" s="140"/>
      <c r="BS622" s="140"/>
      <c r="BT622" s="140"/>
      <c r="BU622" s="140"/>
      <c r="BV622" s="140"/>
      <c r="BW622" s="140"/>
      <c r="BX622" s="140"/>
      <c r="BY622" s="140"/>
    </row>
    <row r="623" spans="1:77" s="2" customFormat="1" ht="99.75" hidden="1">
      <c r="A623" s="118"/>
      <c r="B623" s="137" t="s">
        <v>228</v>
      </c>
      <c r="C623" s="106" t="s">
        <v>55</v>
      </c>
      <c r="D623" s="106" t="s">
        <v>28</v>
      </c>
      <c r="E623" s="143" t="s">
        <v>172</v>
      </c>
      <c r="F623" s="106" t="s">
        <v>50</v>
      </c>
      <c r="G623" s="108"/>
      <c r="H623" s="108"/>
      <c r="I623" s="108"/>
      <c r="J623" s="112"/>
      <c r="K623" s="112"/>
      <c r="L623" s="112"/>
      <c r="M623" s="112"/>
      <c r="N623" s="108"/>
      <c r="O623" s="103"/>
      <c r="P623" s="112"/>
      <c r="Q623" s="112"/>
      <c r="R623" s="112"/>
      <c r="S623" s="112">
        <f>T623-Q623</f>
        <v>15866</v>
      </c>
      <c r="T623" s="112">
        <v>15866</v>
      </c>
      <c r="U623" s="112"/>
      <c r="V623" s="112">
        <v>15866</v>
      </c>
      <c r="W623" s="112"/>
      <c r="X623" s="112"/>
      <c r="Y623" s="112">
        <f>W623+T623</f>
        <v>15866</v>
      </c>
      <c r="Z623" s="112">
        <f>X623+V623</f>
        <v>15866</v>
      </c>
      <c r="AA623" s="112"/>
      <c r="AB623" s="112"/>
      <c r="AC623" s="112">
        <f>AA623+Y623</f>
        <v>15866</v>
      </c>
      <c r="AD623" s="112">
        <f>AB623+Z623</f>
        <v>15866</v>
      </c>
      <c r="AE623" s="112"/>
      <c r="AF623" s="112"/>
      <c r="AG623" s="112"/>
      <c r="AH623" s="112">
        <f>AE623+AC623</f>
        <v>15866</v>
      </c>
      <c r="AI623" s="112"/>
      <c r="AJ623" s="112">
        <f>AG623+AD623</f>
        <v>15866</v>
      </c>
      <c r="AK623" s="151"/>
      <c r="AL623" s="151"/>
      <c r="AM623" s="112">
        <f>AK623+AH623</f>
        <v>15866</v>
      </c>
      <c r="AN623" s="112">
        <f>AI623</f>
        <v>0</v>
      </c>
      <c r="AO623" s="112">
        <f>AJ623</f>
        <v>15866</v>
      </c>
      <c r="AP623" s="112">
        <f>AR623-AO623</f>
        <v>-15866</v>
      </c>
      <c r="AQ623" s="112"/>
      <c r="AR623" s="112"/>
      <c r="AS623" s="112"/>
      <c r="AT623" s="112"/>
      <c r="AU623" s="96"/>
      <c r="AV623" s="96"/>
      <c r="AW623" s="96"/>
      <c r="AX623" s="112"/>
      <c r="AY623" s="112"/>
      <c r="AZ623" s="97"/>
      <c r="BA623" s="97"/>
      <c r="BB623" s="112"/>
      <c r="BC623" s="112"/>
      <c r="BD623" s="138"/>
      <c r="BE623" s="139"/>
      <c r="BF623" s="151"/>
      <c r="BG623" s="151"/>
      <c r="BH623" s="138"/>
      <c r="BI623" s="139"/>
      <c r="BJ623" s="151"/>
      <c r="BK623" s="151"/>
      <c r="BL623" s="138"/>
      <c r="BM623" s="139"/>
      <c r="BN623" s="151"/>
      <c r="BO623" s="151"/>
      <c r="BP623" s="140"/>
      <c r="BQ623" s="140"/>
      <c r="BR623" s="140"/>
      <c r="BS623" s="140"/>
      <c r="BT623" s="140"/>
      <c r="BU623" s="140"/>
      <c r="BV623" s="140"/>
      <c r="BW623" s="140"/>
      <c r="BX623" s="140"/>
      <c r="BY623" s="140"/>
    </row>
    <row r="624" spans="1:77" s="2" customFormat="1" ht="82.5">
      <c r="A624" s="118"/>
      <c r="B624" s="137" t="s">
        <v>357</v>
      </c>
      <c r="C624" s="106" t="s">
        <v>55</v>
      </c>
      <c r="D624" s="106" t="s">
        <v>28</v>
      </c>
      <c r="E624" s="143" t="s">
        <v>173</v>
      </c>
      <c r="F624" s="106"/>
      <c r="G624" s="108">
        <f aca="true" t="shared" si="787" ref="G624:AJ624">G625</f>
        <v>19652</v>
      </c>
      <c r="H624" s="108">
        <f t="shared" si="787"/>
        <v>19652</v>
      </c>
      <c r="I624" s="108">
        <f t="shared" si="787"/>
        <v>0</v>
      </c>
      <c r="J624" s="108">
        <f t="shared" si="787"/>
        <v>5405</v>
      </c>
      <c r="K624" s="108">
        <f t="shared" si="787"/>
        <v>25057</v>
      </c>
      <c r="L624" s="108">
        <f t="shared" si="787"/>
        <v>0</v>
      </c>
      <c r="M624" s="108"/>
      <c r="N624" s="108">
        <f t="shared" si="787"/>
        <v>26845</v>
      </c>
      <c r="O624" s="108">
        <f t="shared" si="787"/>
        <v>0</v>
      </c>
      <c r="P624" s="108">
        <f t="shared" si="787"/>
        <v>0</v>
      </c>
      <c r="Q624" s="108">
        <f t="shared" si="787"/>
        <v>26845</v>
      </c>
      <c r="R624" s="108">
        <f t="shared" si="787"/>
        <v>0</v>
      </c>
      <c r="S624" s="108">
        <f t="shared" si="787"/>
        <v>-26845</v>
      </c>
      <c r="T624" s="108">
        <f t="shared" si="787"/>
        <v>0</v>
      </c>
      <c r="U624" s="108">
        <f t="shared" si="787"/>
        <v>0</v>
      </c>
      <c r="V624" s="108">
        <f t="shared" si="787"/>
        <v>0</v>
      </c>
      <c r="W624" s="108">
        <f t="shared" si="787"/>
        <v>0</v>
      </c>
      <c r="X624" s="108">
        <f t="shared" si="787"/>
        <v>0</v>
      </c>
      <c r="Y624" s="108">
        <f t="shared" si="787"/>
        <v>0</v>
      </c>
      <c r="Z624" s="108">
        <f t="shared" si="787"/>
        <v>0</v>
      </c>
      <c r="AA624" s="108">
        <f t="shared" si="787"/>
        <v>0</v>
      </c>
      <c r="AB624" s="108">
        <f t="shared" si="787"/>
        <v>0</v>
      </c>
      <c r="AC624" s="108">
        <f t="shared" si="787"/>
        <v>0</v>
      </c>
      <c r="AD624" s="108">
        <f t="shared" si="787"/>
        <v>0</v>
      </c>
      <c r="AE624" s="108">
        <f t="shared" si="787"/>
        <v>0</v>
      </c>
      <c r="AF624" s="108"/>
      <c r="AG624" s="108">
        <f t="shared" si="787"/>
        <v>0</v>
      </c>
      <c r="AH624" s="108">
        <f t="shared" si="787"/>
        <v>0</v>
      </c>
      <c r="AI624" s="108"/>
      <c r="AJ624" s="108">
        <f t="shared" si="787"/>
        <v>0</v>
      </c>
      <c r="AK624" s="151"/>
      <c r="AL624" s="151"/>
      <c r="AM624" s="126"/>
      <c r="AN624" s="126"/>
      <c r="AO624" s="126"/>
      <c r="AP624" s="112">
        <f>AP625</f>
        <v>774</v>
      </c>
      <c r="AQ624" s="112">
        <f>AQ625</f>
        <v>0</v>
      </c>
      <c r="AR624" s="112">
        <f>AR625</f>
        <v>774</v>
      </c>
      <c r="AS624" s="112">
        <f>AS625</f>
        <v>0</v>
      </c>
      <c r="AT624" s="112">
        <f>AT625</f>
        <v>774</v>
      </c>
      <c r="AU624" s="96"/>
      <c r="AV624" s="96"/>
      <c r="AW624" s="96"/>
      <c r="AX624" s="112">
        <f>AX625</f>
        <v>774</v>
      </c>
      <c r="AY624" s="112">
        <f>AY625</f>
        <v>774</v>
      </c>
      <c r="AZ624" s="97"/>
      <c r="BA624" s="97"/>
      <c r="BB624" s="112">
        <f aca="true" t="shared" si="788" ref="BB624:BY624">BB625</f>
        <v>774</v>
      </c>
      <c r="BC624" s="112">
        <f t="shared" si="788"/>
        <v>774</v>
      </c>
      <c r="BD624" s="112">
        <f t="shared" si="788"/>
        <v>0</v>
      </c>
      <c r="BE624" s="112">
        <f t="shared" si="788"/>
        <v>0</v>
      </c>
      <c r="BF624" s="112">
        <f t="shared" si="788"/>
        <v>774</v>
      </c>
      <c r="BG624" s="112">
        <f t="shared" si="788"/>
        <v>774</v>
      </c>
      <c r="BH624" s="112">
        <f t="shared" si="788"/>
        <v>0</v>
      </c>
      <c r="BI624" s="112">
        <f t="shared" si="788"/>
        <v>0</v>
      </c>
      <c r="BJ624" s="112">
        <f t="shared" si="788"/>
        <v>774</v>
      </c>
      <c r="BK624" s="112">
        <f t="shared" si="788"/>
        <v>774</v>
      </c>
      <c r="BL624" s="112">
        <f t="shared" si="788"/>
        <v>0</v>
      </c>
      <c r="BM624" s="112">
        <f t="shared" si="788"/>
        <v>0</v>
      </c>
      <c r="BN624" s="112">
        <f t="shared" si="788"/>
        <v>774</v>
      </c>
      <c r="BO624" s="112">
        <f t="shared" si="788"/>
        <v>774</v>
      </c>
      <c r="BP624" s="112">
        <f t="shared" si="788"/>
        <v>0</v>
      </c>
      <c r="BQ624" s="112">
        <f t="shared" si="788"/>
        <v>0</v>
      </c>
      <c r="BR624" s="112">
        <f t="shared" si="788"/>
        <v>774</v>
      </c>
      <c r="BS624" s="112"/>
      <c r="BT624" s="112">
        <f t="shared" si="788"/>
        <v>774</v>
      </c>
      <c r="BU624" s="112">
        <f t="shared" si="788"/>
        <v>0</v>
      </c>
      <c r="BV624" s="112">
        <f t="shared" si="788"/>
        <v>0</v>
      </c>
      <c r="BW624" s="112">
        <f t="shared" si="788"/>
        <v>774</v>
      </c>
      <c r="BX624" s="112"/>
      <c r="BY624" s="112">
        <f t="shared" si="788"/>
        <v>774</v>
      </c>
    </row>
    <row r="625" spans="1:77" s="2" customFormat="1" ht="99.75">
      <c r="A625" s="118"/>
      <c r="B625" s="137" t="s">
        <v>228</v>
      </c>
      <c r="C625" s="106" t="s">
        <v>55</v>
      </c>
      <c r="D625" s="106" t="s">
        <v>28</v>
      </c>
      <c r="E625" s="143" t="s">
        <v>173</v>
      </c>
      <c r="F625" s="106" t="s">
        <v>50</v>
      </c>
      <c r="G625" s="108">
        <f>H625</f>
        <v>19652</v>
      </c>
      <c r="H625" s="108">
        <v>19652</v>
      </c>
      <c r="I625" s="108"/>
      <c r="J625" s="112">
        <f>K625-G625</f>
        <v>5405</v>
      </c>
      <c r="K625" s="112">
        <v>25057</v>
      </c>
      <c r="L625" s="112"/>
      <c r="M625" s="112"/>
      <c r="N625" s="108">
        <v>26845</v>
      </c>
      <c r="O625" s="103"/>
      <c r="P625" s="112"/>
      <c r="Q625" s="112">
        <f>P625+N625</f>
        <v>26845</v>
      </c>
      <c r="R625" s="112">
        <f>O625</f>
        <v>0</v>
      </c>
      <c r="S625" s="112">
        <f>T625-Q625</f>
        <v>-26845</v>
      </c>
      <c r="T625" s="112"/>
      <c r="U625" s="112">
        <f>R625</f>
        <v>0</v>
      </c>
      <c r="V625" s="112"/>
      <c r="W625" s="112"/>
      <c r="X625" s="112"/>
      <c r="Y625" s="112"/>
      <c r="Z625" s="112"/>
      <c r="AA625" s="112"/>
      <c r="AB625" s="112"/>
      <c r="AC625" s="112"/>
      <c r="AD625" s="112"/>
      <c r="AE625" s="112"/>
      <c r="AF625" s="112"/>
      <c r="AG625" s="112"/>
      <c r="AH625" s="112"/>
      <c r="AI625" s="112"/>
      <c r="AJ625" s="112"/>
      <c r="AK625" s="151"/>
      <c r="AL625" s="151"/>
      <c r="AM625" s="126"/>
      <c r="AN625" s="126"/>
      <c r="AO625" s="126"/>
      <c r="AP625" s="112">
        <f>AR625-AO625</f>
        <v>774</v>
      </c>
      <c r="AQ625" s="112"/>
      <c r="AR625" s="112">
        <v>774</v>
      </c>
      <c r="AS625" s="112"/>
      <c r="AT625" s="112">
        <v>774</v>
      </c>
      <c r="AU625" s="96"/>
      <c r="AV625" s="96"/>
      <c r="AW625" s="96"/>
      <c r="AX625" s="112">
        <v>774</v>
      </c>
      <c r="AY625" s="112">
        <v>774</v>
      </c>
      <c r="AZ625" s="97"/>
      <c r="BA625" s="97"/>
      <c r="BB625" s="112">
        <v>774</v>
      </c>
      <c r="BC625" s="112">
        <v>774</v>
      </c>
      <c r="BD625" s="138"/>
      <c r="BE625" s="139"/>
      <c r="BF625" s="112">
        <f>BD625+BB625</f>
        <v>774</v>
      </c>
      <c r="BG625" s="112">
        <f>BE625+BC625</f>
        <v>774</v>
      </c>
      <c r="BH625" s="138"/>
      <c r="BI625" s="139"/>
      <c r="BJ625" s="112">
        <f>BH625+BF625</f>
        <v>774</v>
      </c>
      <c r="BK625" s="112">
        <f>BI625+BG625</f>
        <v>774</v>
      </c>
      <c r="BL625" s="138"/>
      <c r="BM625" s="139"/>
      <c r="BN625" s="112">
        <f>BL625+BJ625</f>
        <v>774</v>
      </c>
      <c r="BO625" s="112">
        <f>BM625+BK625</f>
        <v>774</v>
      </c>
      <c r="BP625" s="140"/>
      <c r="BQ625" s="140"/>
      <c r="BR625" s="108">
        <f>BN625+BP625</f>
        <v>774</v>
      </c>
      <c r="BS625" s="108"/>
      <c r="BT625" s="108">
        <f>BO625+BQ625</f>
        <v>774</v>
      </c>
      <c r="BU625" s="140"/>
      <c r="BV625" s="140"/>
      <c r="BW625" s="108">
        <f>BR625+BU625</f>
        <v>774</v>
      </c>
      <c r="BX625" s="108"/>
      <c r="BY625" s="108">
        <f>BT625+BV625</f>
        <v>774</v>
      </c>
    </row>
    <row r="626" spans="1:77" s="2" customFormat="1" ht="33" hidden="1">
      <c r="A626" s="118"/>
      <c r="B626" s="105" t="s">
        <v>79</v>
      </c>
      <c r="C626" s="106" t="s">
        <v>55</v>
      </c>
      <c r="D626" s="106" t="s">
        <v>28</v>
      </c>
      <c r="E626" s="136" t="s">
        <v>117</v>
      </c>
      <c r="F626" s="106"/>
      <c r="G626" s="108"/>
      <c r="H626" s="108"/>
      <c r="I626" s="108"/>
      <c r="J626" s="112">
        <f aca="true" t="shared" si="789" ref="J626:R626">J627</f>
        <v>54307</v>
      </c>
      <c r="K626" s="112">
        <f t="shared" si="789"/>
        <v>54307</v>
      </c>
      <c r="L626" s="112">
        <f t="shared" si="789"/>
        <v>0</v>
      </c>
      <c r="M626" s="112"/>
      <c r="N626" s="112">
        <f t="shared" si="789"/>
        <v>58163</v>
      </c>
      <c r="O626" s="112">
        <f t="shared" si="789"/>
        <v>0</v>
      </c>
      <c r="P626" s="112">
        <f t="shared" si="789"/>
        <v>0</v>
      </c>
      <c r="Q626" s="112">
        <f t="shared" si="789"/>
        <v>58163</v>
      </c>
      <c r="R626" s="112">
        <f t="shared" si="789"/>
        <v>0</v>
      </c>
      <c r="S626" s="112">
        <f aca="true" t="shared" si="790" ref="S626:Z626">S627+S628+S633+S636</f>
        <v>-52043</v>
      </c>
      <c r="T626" s="112">
        <f t="shared" si="790"/>
        <v>6120</v>
      </c>
      <c r="U626" s="112">
        <f t="shared" si="790"/>
        <v>0</v>
      </c>
      <c r="V626" s="112">
        <f t="shared" si="790"/>
        <v>6120</v>
      </c>
      <c r="W626" s="112">
        <f t="shared" si="790"/>
        <v>0</v>
      </c>
      <c r="X626" s="112">
        <f t="shared" si="790"/>
        <v>0</v>
      </c>
      <c r="Y626" s="112">
        <f t="shared" si="790"/>
        <v>6120</v>
      </c>
      <c r="Z626" s="112">
        <f t="shared" si="790"/>
        <v>6120</v>
      </c>
      <c r="AA626" s="112">
        <f aca="true" t="shared" si="791" ref="AA626:AJ626">AA627+AA628+AA633+AA636</f>
        <v>0</v>
      </c>
      <c r="AB626" s="112">
        <f t="shared" si="791"/>
        <v>0</v>
      </c>
      <c r="AC626" s="112">
        <f t="shared" si="791"/>
        <v>6120</v>
      </c>
      <c r="AD626" s="112">
        <f t="shared" si="791"/>
        <v>6120</v>
      </c>
      <c r="AE626" s="112">
        <f t="shared" si="791"/>
        <v>0</v>
      </c>
      <c r="AF626" s="112"/>
      <c r="AG626" s="112">
        <f t="shared" si="791"/>
        <v>0</v>
      </c>
      <c r="AH626" s="112">
        <f t="shared" si="791"/>
        <v>6120</v>
      </c>
      <c r="AI626" s="112"/>
      <c r="AJ626" s="112">
        <f t="shared" si="791"/>
        <v>6120</v>
      </c>
      <c r="AK626" s="112">
        <f aca="true" t="shared" si="792" ref="AK626:AT626">AK627+AK628+AK633+AK636</f>
        <v>0</v>
      </c>
      <c r="AL626" s="112">
        <f t="shared" si="792"/>
        <v>0</v>
      </c>
      <c r="AM626" s="112">
        <f t="shared" si="792"/>
        <v>6120</v>
      </c>
      <c r="AN626" s="112">
        <f t="shared" si="792"/>
        <v>0</v>
      </c>
      <c r="AO626" s="112">
        <f t="shared" si="792"/>
        <v>6120</v>
      </c>
      <c r="AP626" s="112">
        <f t="shared" si="792"/>
        <v>-6120</v>
      </c>
      <c r="AQ626" s="112">
        <f t="shared" si="792"/>
        <v>0</v>
      </c>
      <c r="AR626" s="112">
        <f t="shared" si="792"/>
        <v>0</v>
      </c>
      <c r="AS626" s="112">
        <f t="shared" si="792"/>
        <v>0</v>
      </c>
      <c r="AT626" s="112">
        <f t="shared" si="792"/>
        <v>0</v>
      </c>
      <c r="AU626" s="96"/>
      <c r="AV626" s="96"/>
      <c r="AW626" s="96"/>
      <c r="AX626" s="112">
        <f>AX627+AX628+AX633+AX636</f>
        <v>0</v>
      </c>
      <c r="AY626" s="112">
        <f>AY627+AY628+AY633+AY636</f>
        <v>0</v>
      </c>
      <c r="AZ626" s="97"/>
      <c r="BA626" s="97"/>
      <c r="BB626" s="112">
        <f>BB627+BB628+BB633+BB636</f>
        <v>0</v>
      </c>
      <c r="BC626" s="112">
        <f>BC627+BC628+BC633+BC636</f>
        <v>0</v>
      </c>
      <c r="BD626" s="138"/>
      <c r="BE626" s="139"/>
      <c r="BF626" s="151"/>
      <c r="BG626" s="151"/>
      <c r="BH626" s="138"/>
      <c r="BI626" s="139"/>
      <c r="BJ626" s="151"/>
      <c r="BK626" s="151"/>
      <c r="BL626" s="138"/>
      <c r="BM626" s="139"/>
      <c r="BN626" s="151"/>
      <c r="BO626" s="151"/>
      <c r="BP626" s="140"/>
      <c r="BQ626" s="140"/>
      <c r="BR626" s="140"/>
      <c r="BS626" s="140"/>
      <c r="BT626" s="140"/>
      <c r="BU626" s="140"/>
      <c r="BV626" s="140"/>
      <c r="BW626" s="140"/>
      <c r="BX626" s="140"/>
      <c r="BY626" s="140"/>
    </row>
    <row r="627" spans="1:77" s="2" customFormat="1" ht="66.75" hidden="1">
      <c r="A627" s="118"/>
      <c r="B627" s="105" t="s">
        <v>38</v>
      </c>
      <c r="C627" s="106" t="s">
        <v>55</v>
      </c>
      <c r="D627" s="106" t="s">
        <v>28</v>
      </c>
      <c r="E627" s="136" t="s">
        <v>117</v>
      </c>
      <c r="F627" s="106" t="s">
        <v>39</v>
      </c>
      <c r="G627" s="108"/>
      <c r="H627" s="108"/>
      <c r="I627" s="108"/>
      <c r="J627" s="112">
        <f>K627-G627</f>
        <v>54307</v>
      </c>
      <c r="K627" s="112">
        <v>54307</v>
      </c>
      <c r="L627" s="112"/>
      <c r="M627" s="112"/>
      <c r="N627" s="108">
        <v>58163</v>
      </c>
      <c r="O627" s="103"/>
      <c r="P627" s="112"/>
      <c r="Q627" s="112">
        <f>P627+N627</f>
        <v>58163</v>
      </c>
      <c r="R627" s="112">
        <f>O627</f>
        <v>0</v>
      </c>
      <c r="S627" s="112">
        <f>T627-Q627</f>
        <v>-58163</v>
      </c>
      <c r="T627" s="112"/>
      <c r="U627" s="112">
        <f>R627</f>
        <v>0</v>
      </c>
      <c r="V627" s="112"/>
      <c r="W627" s="112"/>
      <c r="X627" s="112"/>
      <c r="Y627" s="112"/>
      <c r="Z627" s="112"/>
      <c r="AA627" s="112"/>
      <c r="AB627" s="112"/>
      <c r="AC627" s="112"/>
      <c r="AD627" s="112"/>
      <c r="AE627" s="112"/>
      <c r="AF627" s="112"/>
      <c r="AG627" s="112"/>
      <c r="AH627" s="112"/>
      <c r="AI627" s="112"/>
      <c r="AJ627" s="112"/>
      <c r="AK627" s="112"/>
      <c r="AL627" s="112"/>
      <c r="AM627" s="112"/>
      <c r="AN627" s="112"/>
      <c r="AO627" s="112"/>
      <c r="AP627" s="112"/>
      <c r="AQ627" s="112"/>
      <c r="AR627" s="112"/>
      <c r="AS627" s="112"/>
      <c r="AT627" s="112"/>
      <c r="AU627" s="96"/>
      <c r="AV627" s="96"/>
      <c r="AW627" s="96"/>
      <c r="AX627" s="112"/>
      <c r="AY627" s="112"/>
      <c r="AZ627" s="97"/>
      <c r="BA627" s="97"/>
      <c r="BB627" s="112"/>
      <c r="BC627" s="112"/>
      <c r="BD627" s="138"/>
      <c r="BE627" s="139"/>
      <c r="BF627" s="151"/>
      <c r="BG627" s="151"/>
      <c r="BH627" s="138"/>
      <c r="BI627" s="139"/>
      <c r="BJ627" s="151"/>
      <c r="BK627" s="151"/>
      <c r="BL627" s="138"/>
      <c r="BM627" s="139"/>
      <c r="BN627" s="151"/>
      <c r="BO627" s="151"/>
      <c r="BP627" s="140"/>
      <c r="BQ627" s="140"/>
      <c r="BR627" s="140"/>
      <c r="BS627" s="140"/>
      <c r="BT627" s="140"/>
      <c r="BU627" s="140"/>
      <c r="BV627" s="140"/>
      <c r="BW627" s="140"/>
      <c r="BX627" s="140"/>
      <c r="BY627" s="140"/>
    </row>
    <row r="628" spans="1:77" s="9" customFormat="1" ht="99.75" hidden="1">
      <c r="A628" s="118"/>
      <c r="B628" s="137" t="s">
        <v>228</v>
      </c>
      <c r="C628" s="106" t="s">
        <v>55</v>
      </c>
      <c r="D628" s="106" t="s">
        <v>28</v>
      </c>
      <c r="E628" s="136" t="s">
        <v>243</v>
      </c>
      <c r="F628" s="217" t="s">
        <v>50</v>
      </c>
      <c r="G628" s="108"/>
      <c r="H628" s="108"/>
      <c r="I628" s="108"/>
      <c r="J628" s="112"/>
      <c r="K628" s="112"/>
      <c r="L628" s="112"/>
      <c r="M628" s="112"/>
      <c r="N628" s="108"/>
      <c r="O628" s="103"/>
      <c r="P628" s="112"/>
      <c r="Q628" s="112"/>
      <c r="R628" s="112"/>
      <c r="S628" s="112">
        <f aca="true" t="shared" si="793" ref="S628:Z628">S629+S631</f>
        <v>0</v>
      </c>
      <c r="T628" s="112">
        <f t="shared" si="793"/>
        <v>0</v>
      </c>
      <c r="U628" s="112">
        <f t="shared" si="793"/>
        <v>0</v>
      </c>
      <c r="V628" s="112">
        <f t="shared" si="793"/>
        <v>0</v>
      </c>
      <c r="W628" s="112">
        <f t="shared" si="793"/>
        <v>0</v>
      </c>
      <c r="X628" s="112">
        <f t="shared" si="793"/>
        <v>0</v>
      </c>
      <c r="Y628" s="112">
        <f t="shared" si="793"/>
        <v>0</v>
      </c>
      <c r="Z628" s="112">
        <f t="shared" si="793"/>
        <v>0</v>
      </c>
      <c r="AA628" s="112">
        <f aca="true" t="shared" si="794" ref="AA628:AJ628">AA629+AA631</f>
        <v>0</v>
      </c>
      <c r="AB628" s="112">
        <f t="shared" si="794"/>
        <v>0</v>
      </c>
      <c r="AC628" s="112">
        <f t="shared" si="794"/>
        <v>0</v>
      </c>
      <c r="AD628" s="112">
        <f t="shared" si="794"/>
        <v>0</v>
      </c>
      <c r="AE628" s="112">
        <f t="shared" si="794"/>
        <v>0</v>
      </c>
      <c r="AF628" s="112"/>
      <c r="AG628" s="112">
        <f t="shared" si="794"/>
        <v>0</v>
      </c>
      <c r="AH628" s="112">
        <f t="shared" si="794"/>
        <v>0</v>
      </c>
      <c r="AI628" s="112"/>
      <c r="AJ628" s="112">
        <f t="shared" si="794"/>
        <v>0</v>
      </c>
      <c r="AK628" s="112">
        <f aca="true" t="shared" si="795" ref="AK628:AT628">AK629+AK631</f>
        <v>0</v>
      </c>
      <c r="AL628" s="112">
        <f t="shared" si="795"/>
        <v>0</v>
      </c>
      <c r="AM628" s="112">
        <f t="shared" si="795"/>
        <v>0</v>
      </c>
      <c r="AN628" s="112">
        <f t="shared" si="795"/>
        <v>0</v>
      </c>
      <c r="AO628" s="112">
        <f t="shared" si="795"/>
        <v>0</v>
      </c>
      <c r="AP628" s="112">
        <f t="shared" si="795"/>
        <v>0</v>
      </c>
      <c r="AQ628" s="112">
        <f t="shared" si="795"/>
        <v>0</v>
      </c>
      <c r="AR628" s="112">
        <f t="shared" si="795"/>
        <v>0</v>
      </c>
      <c r="AS628" s="112">
        <f t="shared" si="795"/>
        <v>0</v>
      </c>
      <c r="AT628" s="112">
        <f t="shared" si="795"/>
        <v>0</v>
      </c>
      <c r="AU628" s="96"/>
      <c r="AV628" s="96"/>
      <c r="AW628" s="96"/>
      <c r="AX628" s="112">
        <f>AX629+AX631</f>
        <v>0</v>
      </c>
      <c r="AY628" s="112">
        <f>AY629+AY631</f>
        <v>0</v>
      </c>
      <c r="AZ628" s="97"/>
      <c r="BA628" s="97"/>
      <c r="BB628" s="112">
        <f>BB629+BB631</f>
        <v>0</v>
      </c>
      <c r="BC628" s="112">
        <f>BC629+BC631</f>
        <v>0</v>
      </c>
      <c r="BD628" s="138"/>
      <c r="BE628" s="218"/>
      <c r="BF628" s="151"/>
      <c r="BG628" s="151"/>
      <c r="BH628" s="138"/>
      <c r="BI628" s="218"/>
      <c r="BJ628" s="151"/>
      <c r="BK628" s="151"/>
      <c r="BL628" s="138"/>
      <c r="BM628" s="218"/>
      <c r="BN628" s="151"/>
      <c r="BO628" s="151"/>
      <c r="BP628" s="219"/>
      <c r="BQ628" s="219"/>
      <c r="BR628" s="219"/>
      <c r="BS628" s="219"/>
      <c r="BT628" s="219"/>
      <c r="BU628" s="219"/>
      <c r="BV628" s="219"/>
      <c r="BW628" s="219"/>
      <c r="BX628" s="219"/>
      <c r="BY628" s="219"/>
    </row>
    <row r="629" spans="1:77" s="9" customFormat="1" ht="165.75" hidden="1">
      <c r="A629" s="118"/>
      <c r="B629" s="220" t="s">
        <v>271</v>
      </c>
      <c r="C629" s="106" t="s">
        <v>55</v>
      </c>
      <c r="D629" s="106" t="s">
        <v>28</v>
      </c>
      <c r="E629" s="106" t="s">
        <v>244</v>
      </c>
      <c r="F629" s="106"/>
      <c r="G629" s="108"/>
      <c r="H629" s="108"/>
      <c r="I629" s="108"/>
      <c r="J629" s="112"/>
      <c r="K629" s="112"/>
      <c r="L629" s="112"/>
      <c r="M629" s="112"/>
      <c r="N629" s="108"/>
      <c r="O629" s="103"/>
      <c r="P629" s="112"/>
      <c r="Q629" s="112"/>
      <c r="R629" s="112"/>
      <c r="S629" s="112">
        <f aca="true" t="shared" si="796" ref="S629:AT629">S630</f>
        <v>0</v>
      </c>
      <c r="T629" s="112">
        <f t="shared" si="796"/>
        <v>0</v>
      </c>
      <c r="U629" s="112">
        <f t="shared" si="796"/>
        <v>0</v>
      </c>
      <c r="V629" s="112">
        <f t="shared" si="796"/>
        <v>0</v>
      </c>
      <c r="W629" s="112">
        <f t="shared" si="796"/>
        <v>0</v>
      </c>
      <c r="X629" s="112">
        <f t="shared" si="796"/>
        <v>0</v>
      </c>
      <c r="Y629" s="112">
        <f t="shared" si="796"/>
        <v>0</v>
      </c>
      <c r="Z629" s="112">
        <f t="shared" si="796"/>
        <v>0</v>
      </c>
      <c r="AA629" s="112">
        <f t="shared" si="796"/>
        <v>0</v>
      </c>
      <c r="AB629" s="112">
        <f t="shared" si="796"/>
        <v>0</v>
      </c>
      <c r="AC629" s="112">
        <f t="shared" si="796"/>
        <v>0</v>
      </c>
      <c r="AD629" s="112">
        <f t="shared" si="796"/>
        <v>0</v>
      </c>
      <c r="AE629" s="112">
        <f t="shared" si="796"/>
        <v>0</v>
      </c>
      <c r="AF629" s="112"/>
      <c r="AG629" s="112">
        <f t="shared" si="796"/>
        <v>0</v>
      </c>
      <c r="AH629" s="112">
        <f t="shared" si="796"/>
        <v>0</v>
      </c>
      <c r="AI629" s="112"/>
      <c r="AJ629" s="112">
        <f t="shared" si="796"/>
        <v>0</v>
      </c>
      <c r="AK629" s="112">
        <f t="shared" si="796"/>
        <v>0</v>
      </c>
      <c r="AL629" s="112">
        <f t="shared" si="796"/>
        <v>0</v>
      </c>
      <c r="AM629" s="112">
        <f t="shared" si="796"/>
        <v>0</v>
      </c>
      <c r="AN629" s="112">
        <f t="shared" si="796"/>
        <v>0</v>
      </c>
      <c r="AO629" s="112">
        <f t="shared" si="796"/>
        <v>0</v>
      </c>
      <c r="AP629" s="112">
        <f t="shared" si="796"/>
        <v>0</v>
      </c>
      <c r="AQ629" s="112">
        <f t="shared" si="796"/>
        <v>0</v>
      </c>
      <c r="AR629" s="112">
        <f t="shared" si="796"/>
        <v>0</v>
      </c>
      <c r="AS629" s="112">
        <f t="shared" si="796"/>
        <v>0</v>
      </c>
      <c r="AT629" s="112">
        <f t="shared" si="796"/>
        <v>0</v>
      </c>
      <c r="AU629" s="96"/>
      <c r="AV629" s="96"/>
      <c r="AW629" s="96"/>
      <c r="AX629" s="112">
        <f>AX630</f>
        <v>0</v>
      </c>
      <c r="AY629" s="112">
        <f>AY630</f>
        <v>0</v>
      </c>
      <c r="AZ629" s="97"/>
      <c r="BA629" s="97"/>
      <c r="BB629" s="112">
        <f>BB630</f>
        <v>0</v>
      </c>
      <c r="BC629" s="112">
        <f>BC630</f>
        <v>0</v>
      </c>
      <c r="BD629" s="138"/>
      <c r="BE629" s="218"/>
      <c r="BF629" s="151"/>
      <c r="BG629" s="151"/>
      <c r="BH629" s="138"/>
      <c r="BI629" s="218"/>
      <c r="BJ629" s="151"/>
      <c r="BK629" s="151"/>
      <c r="BL629" s="138"/>
      <c r="BM629" s="218"/>
      <c r="BN629" s="151"/>
      <c r="BO629" s="151"/>
      <c r="BP629" s="219"/>
      <c r="BQ629" s="219"/>
      <c r="BR629" s="219"/>
      <c r="BS629" s="219"/>
      <c r="BT629" s="219"/>
      <c r="BU629" s="219"/>
      <c r="BV629" s="219"/>
      <c r="BW629" s="219"/>
      <c r="BX629" s="219"/>
      <c r="BY629" s="219"/>
    </row>
    <row r="630" spans="1:77" s="2" customFormat="1" ht="99.75" hidden="1">
      <c r="A630" s="118"/>
      <c r="B630" s="137" t="s">
        <v>228</v>
      </c>
      <c r="C630" s="106" t="s">
        <v>55</v>
      </c>
      <c r="D630" s="106" t="s">
        <v>28</v>
      </c>
      <c r="E630" s="217" t="s">
        <v>244</v>
      </c>
      <c r="F630" s="217" t="s">
        <v>50</v>
      </c>
      <c r="G630" s="108"/>
      <c r="H630" s="108"/>
      <c r="I630" s="108"/>
      <c r="J630" s="112"/>
      <c r="K630" s="112"/>
      <c r="L630" s="112"/>
      <c r="M630" s="112"/>
      <c r="N630" s="108"/>
      <c r="O630" s="103"/>
      <c r="P630" s="112"/>
      <c r="Q630" s="112"/>
      <c r="R630" s="112"/>
      <c r="S630" s="112">
        <f>T630-Q630</f>
        <v>0</v>
      </c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2"/>
      <c r="AD630" s="112"/>
      <c r="AE630" s="112"/>
      <c r="AF630" s="112"/>
      <c r="AG630" s="112"/>
      <c r="AH630" s="112"/>
      <c r="AI630" s="112"/>
      <c r="AJ630" s="112"/>
      <c r="AK630" s="112"/>
      <c r="AL630" s="112"/>
      <c r="AM630" s="112"/>
      <c r="AN630" s="112"/>
      <c r="AO630" s="112"/>
      <c r="AP630" s="112"/>
      <c r="AQ630" s="112"/>
      <c r="AR630" s="112"/>
      <c r="AS630" s="112"/>
      <c r="AT630" s="112"/>
      <c r="AU630" s="96"/>
      <c r="AV630" s="96"/>
      <c r="AW630" s="96"/>
      <c r="AX630" s="112"/>
      <c r="AY630" s="112"/>
      <c r="AZ630" s="97"/>
      <c r="BA630" s="97"/>
      <c r="BB630" s="112"/>
      <c r="BC630" s="112"/>
      <c r="BD630" s="138"/>
      <c r="BE630" s="139"/>
      <c r="BF630" s="151"/>
      <c r="BG630" s="151"/>
      <c r="BH630" s="138"/>
      <c r="BI630" s="139"/>
      <c r="BJ630" s="151"/>
      <c r="BK630" s="151"/>
      <c r="BL630" s="138"/>
      <c r="BM630" s="139"/>
      <c r="BN630" s="151"/>
      <c r="BO630" s="151"/>
      <c r="BP630" s="140"/>
      <c r="BQ630" s="140"/>
      <c r="BR630" s="140"/>
      <c r="BS630" s="140"/>
      <c r="BT630" s="140"/>
      <c r="BU630" s="140"/>
      <c r="BV630" s="140"/>
      <c r="BW630" s="140"/>
      <c r="BX630" s="140"/>
      <c r="BY630" s="140"/>
    </row>
    <row r="631" spans="1:77" s="2" customFormat="1" ht="116.25" hidden="1">
      <c r="A631" s="118"/>
      <c r="B631" s="180" t="s">
        <v>266</v>
      </c>
      <c r="C631" s="106" t="s">
        <v>55</v>
      </c>
      <c r="D631" s="106" t="s">
        <v>28</v>
      </c>
      <c r="E631" s="217" t="s">
        <v>245</v>
      </c>
      <c r="F631" s="217"/>
      <c r="G631" s="108"/>
      <c r="H631" s="108"/>
      <c r="I631" s="108"/>
      <c r="J631" s="112"/>
      <c r="K631" s="112"/>
      <c r="L631" s="112"/>
      <c r="M631" s="112"/>
      <c r="N631" s="108"/>
      <c r="O631" s="103"/>
      <c r="P631" s="112"/>
      <c r="Q631" s="112"/>
      <c r="R631" s="112"/>
      <c r="S631" s="112">
        <f aca="true" t="shared" si="797" ref="S631:AT631">S632</f>
        <v>0</v>
      </c>
      <c r="T631" s="112">
        <f t="shared" si="797"/>
        <v>0</v>
      </c>
      <c r="U631" s="112">
        <f t="shared" si="797"/>
        <v>0</v>
      </c>
      <c r="V631" s="112">
        <f t="shared" si="797"/>
        <v>0</v>
      </c>
      <c r="W631" s="112">
        <f t="shared" si="797"/>
        <v>0</v>
      </c>
      <c r="X631" s="112">
        <f t="shared" si="797"/>
        <v>0</v>
      </c>
      <c r="Y631" s="112">
        <f t="shared" si="797"/>
        <v>0</v>
      </c>
      <c r="Z631" s="112">
        <f t="shared" si="797"/>
        <v>0</v>
      </c>
      <c r="AA631" s="112">
        <f t="shared" si="797"/>
        <v>0</v>
      </c>
      <c r="AB631" s="112">
        <f t="shared" si="797"/>
        <v>0</v>
      </c>
      <c r="AC631" s="112">
        <f t="shared" si="797"/>
        <v>0</v>
      </c>
      <c r="AD631" s="112">
        <f t="shared" si="797"/>
        <v>0</v>
      </c>
      <c r="AE631" s="112">
        <f t="shared" si="797"/>
        <v>0</v>
      </c>
      <c r="AF631" s="112"/>
      <c r="AG631" s="112">
        <f t="shared" si="797"/>
        <v>0</v>
      </c>
      <c r="AH631" s="112">
        <f t="shared" si="797"/>
        <v>0</v>
      </c>
      <c r="AI631" s="112"/>
      <c r="AJ631" s="112">
        <f t="shared" si="797"/>
        <v>0</v>
      </c>
      <c r="AK631" s="112">
        <f t="shared" si="797"/>
        <v>0</v>
      </c>
      <c r="AL631" s="112">
        <f t="shared" si="797"/>
        <v>0</v>
      </c>
      <c r="AM631" s="112">
        <f t="shared" si="797"/>
        <v>0</v>
      </c>
      <c r="AN631" s="112">
        <f t="shared" si="797"/>
        <v>0</v>
      </c>
      <c r="AO631" s="112">
        <f t="shared" si="797"/>
        <v>0</v>
      </c>
      <c r="AP631" s="112">
        <f t="shared" si="797"/>
        <v>0</v>
      </c>
      <c r="AQ631" s="112">
        <f t="shared" si="797"/>
        <v>0</v>
      </c>
      <c r="AR631" s="112">
        <f t="shared" si="797"/>
        <v>0</v>
      </c>
      <c r="AS631" s="112">
        <f t="shared" si="797"/>
        <v>0</v>
      </c>
      <c r="AT631" s="112">
        <f t="shared" si="797"/>
        <v>0</v>
      </c>
      <c r="AU631" s="96"/>
      <c r="AV631" s="96"/>
      <c r="AW631" s="96"/>
      <c r="AX631" s="112">
        <f>AX632</f>
        <v>0</v>
      </c>
      <c r="AY631" s="112">
        <f>AY632</f>
        <v>0</v>
      </c>
      <c r="AZ631" s="97"/>
      <c r="BA631" s="97"/>
      <c r="BB631" s="112">
        <f>BB632</f>
        <v>0</v>
      </c>
      <c r="BC631" s="112">
        <f>BC632</f>
        <v>0</v>
      </c>
      <c r="BD631" s="138"/>
      <c r="BE631" s="139"/>
      <c r="BF631" s="151"/>
      <c r="BG631" s="151"/>
      <c r="BH631" s="138"/>
      <c r="BI631" s="139"/>
      <c r="BJ631" s="151"/>
      <c r="BK631" s="151"/>
      <c r="BL631" s="138"/>
      <c r="BM631" s="139"/>
      <c r="BN631" s="151"/>
      <c r="BO631" s="151"/>
      <c r="BP631" s="140"/>
      <c r="BQ631" s="140"/>
      <c r="BR631" s="140"/>
      <c r="BS631" s="140"/>
      <c r="BT631" s="140"/>
      <c r="BU631" s="140"/>
      <c r="BV631" s="140"/>
      <c r="BW631" s="140"/>
      <c r="BX631" s="140"/>
      <c r="BY631" s="140"/>
    </row>
    <row r="632" spans="1:77" s="2" customFormat="1" ht="99.75" hidden="1">
      <c r="A632" s="118"/>
      <c r="B632" s="137" t="s">
        <v>228</v>
      </c>
      <c r="C632" s="106" t="s">
        <v>55</v>
      </c>
      <c r="D632" s="106" t="s">
        <v>28</v>
      </c>
      <c r="E632" s="217" t="s">
        <v>245</v>
      </c>
      <c r="F632" s="217" t="s">
        <v>50</v>
      </c>
      <c r="G632" s="108"/>
      <c r="H632" s="108"/>
      <c r="I632" s="108"/>
      <c r="J632" s="112"/>
      <c r="K632" s="112"/>
      <c r="L632" s="112"/>
      <c r="M632" s="112"/>
      <c r="N632" s="108"/>
      <c r="O632" s="103"/>
      <c r="P632" s="112"/>
      <c r="Q632" s="112"/>
      <c r="R632" s="112"/>
      <c r="S632" s="112">
        <f>T632-Q632</f>
        <v>0</v>
      </c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  <c r="AM632" s="112"/>
      <c r="AN632" s="112"/>
      <c r="AO632" s="112"/>
      <c r="AP632" s="112"/>
      <c r="AQ632" s="112"/>
      <c r="AR632" s="112"/>
      <c r="AS632" s="112"/>
      <c r="AT632" s="112"/>
      <c r="AU632" s="96"/>
      <c r="AV632" s="96"/>
      <c r="AW632" s="96"/>
      <c r="AX632" s="112"/>
      <c r="AY632" s="112"/>
      <c r="AZ632" s="97"/>
      <c r="BA632" s="97"/>
      <c r="BB632" s="112"/>
      <c r="BC632" s="112"/>
      <c r="BD632" s="138"/>
      <c r="BE632" s="139"/>
      <c r="BF632" s="151"/>
      <c r="BG632" s="151"/>
      <c r="BH632" s="138"/>
      <c r="BI632" s="139"/>
      <c r="BJ632" s="151"/>
      <c r="BK632" s="151"/>
      <c r="BL632" s="138"/>
      <c r="BM632" s="139"/>
      <c r="BN632" s="151"/>
      <c r="BO632" s="151"/>
      <c r="BP632" s="140"/>
      <c r="BQ632" s="140"/>
      <c r="BR632" s="140"/>
      <c r="BS632" s="140"/>
      <c r="BT632" s="140"/>
      <c r="BU632" s="140"/>
      <c r="BV632" s="140"/>
      <c r="BW632" s="140"/>
      <c r="BX632" s="140"/>
      <c r="BY632" s="140"/>
    </row>
    <row r="633" spans="1:77" s="2" customFormat="1" ht="99.75" hidden="1">
      <c r="A633" s="118"/>
      <c r="B633" s="220" t="s">
        <v>293</v>
      </c>
      <c r="C633" s="106" t="s">
        <v>55</v>
      </c>
      <c r="D633" s="106" t="s">
        <v>28</v>
      </c>
      <c r="E633" s="217" t="s">
        <v>278</v>
      </c>
      <c r="F633" s="217"/>
      <c r="G633" s="108"/>
      <c r="H633" s="108"/>
      <c r="I633" s="108"/>
      <c r="J633" s="112"/>
      <c r="K633" s="112"/>
      <c r="L633" s="112"/>
      <c r="M633" s="112"/>
      <c r="N633" s="108"/>
      <c r="O633" s="103"/>
      <c r="P633" s="112"/>
      <c r="Q633" s="112"/>
      <c r="R633" s="112"/>
      <c r="S633" s="112">
        <f aca="true" t="shared" si="798" ref="S633:AL634">S634</f>
        <v>4080</v>
      </c>
      <c r="T633" s="112">
        <f t="shared" si="798"/>
        <v>4080</v>
      </c>
      <c r="U633" s="112">
        <f t="shared" si="798"/>
        <v>0</v>
      </c>
      <c r="V633" s="112">
        <f t="shared" si="798"/>
        <v>6120</v>
      </c>
      <c r="W633" s="112">
        <f t="shared" si="798"/>
        <v>0</v>
      </c>
      <c r="X633" s="112">
        <f t="shared" si="798"/>
        <v>0</v>
      </c>
      <c r="Y633" s="112">
        <f t="shared" si="798"/>
        <v>4080</v>
      </c>
      <c r="Z633" s="112">
        <f t="shared" si="798"/>
        <v>6120</v>
      </c>
      <c r="AA633" s="112">
        <f t="shared" si="798"/>
        <v>0</v>
      </c>
      <c r="AB633" s="112">
        <f t="shared" si="798"/>
        <v>0</v>
      </c>
      <c r="AC633" s="112">
        <f t="shared" si="798"/>
        <v>4080</v>
      </c>
      <c r="AD633" s="112">
        <f t="shared" si="798"/>
        <v>6120</v>
      </c>
      <c r="AE633" s="112">
        <f t="shared" si="798"/>
        <v>0</v>
      </c>
      <c r="AF633" s="112"/>
      <c r="AG633" s="112">
        <f t="shared" si="798"/>
        <v>0</v>
      </c>
      <c r="AH633" s="112">
        <f t="shared" si="798"/>
        <v>4080</v>
      </c>
      <c r="AI633" s="112"/>
      <c r="AJ633" s="112">
        <f t="shared" si="798"/>
        <v>6120</v>
      </c>
      <c r="AK633" s="112">
        <f t="shared" si="798"/>
        <v>0</v>
      </c>
      <c r="AL633" s="112">
        <f t="shared" si="798"/>
        <v>0</v>
      </c>
      <c r="AM633" s="112">
        <f aca="true" t="shared" si="799" ref="AM633:AT634">AM634</f>
        <v>4080</v>
      </c>
      <c r="AN633" s="112">
        <f t="shared" si="799"/>
        <v>0</v>
      </c>
      <c r="AO633" s="112">
        <f t="shared" si="799"/>
        <v>6120</v>
      </c>
      <c r="AP633" s="112">
        <f t="shared" si="799"/>
        <v>-6120</v>
      </c>
      <c r="AQ633" s="112">
        <f t="shared" si="799"/>
        <v>0</v>
      </c>
      <c r="AR633" s="112">
        <f t="shared" si="799"/>
        <v>0</v>
      </c>
      <c r="AS633" s="112">
        <f t="shared" si="799"/>
        <v>0</v>
      </c>
      <c r="AT633" s="112">
        <f t="shared" si="799"/>
        <v>0</v>
      </c>
      <c r="AU633" s="96"/>
      <c r="AV633" s="96"/>
      <c r="AW633" s="96"/>
      <c r="AX633" s="112">
        <f>AX634</f>
        <v>0</v>
      </c>
      <c r="AY633" s="112">
        <f>AY634</f>
        <v>0</v>
      </c>
      <c r="AZ633" s="97"/>
      <c r="BA633" s="97"/>
      <c r="BB633" s="112">
        <f>BB634</f>
        <v>0</v>
      </c>
      <c r="BC633" s="112">
        <f>BC634</f>
        <v>0</v>
      </c>
      <c r="BD633" s="138"/>
      <c r="BE633" s="139"/>
      <c r="BF633" s="151"/>
      <c r="BG633" s="151"/>
      <c r="BH633" s="138"/>
      <c r="BI633" s="139"/>
      <c r="BJ633" s="151"/>
      <c r="BK633" s="151"/>
      <c r="BL633" s="138"/>
      <c r="BM633" s="139"/>
      <c r="BN633" s="151"/>
      <c r="BO633" s="151"/>
      <c r="BP633" s="140"/>
      <c r="BQ633" s="140"/>
      <c r="BR633" s="140"/>
      <c r="BS633" s="140"/>
      <c r="BT633" s="140"/>
      <c r="BU633" s="140"/>
      <c r="BV633" s="140"/>
      <c r="BW633" s="140"/>
      <c r="BX633" s="140"/>
      <c r="BY633" s="140"/>
    </row>
    <row r="634" spans="1:77" s="2" customFormat="1" ht="165.75" hidden="1">
      <c r="A634" s="118"/>
      <c r="B634" s="220" t="s">
        <v>271</v>
      </c>
      <c r="C634" s="106" t="s">
        <v>55</v>
      </c>
      <c r="D634" s="106" t="s">
        <v>28</v>
      </c>
      <c r="E634" s="217" t="s">
        <v>294</v>
      </c>
      <c r="F634" s="217"/>
      <c r="G634" s="108"/>
      <c r="H634" s="108"/>
      <c r="I634" s="108"/>
      <c r="J634" s="112"/>
      <c r="K634" s="112"/>
      <c r="L634" s="112"/>
      <c r="M634" s="112"/>
      <c r="N634" s="108"/>
      <c r="O634" s="103"/>
      <c r="P634" s="112"/>
      <c r="Q634" s="112"/>
      <c r="R634" s="112"/>
      <c r="S634" s="112">
        <f t="shared" si="798"/>
        <v>4080</v>
      </c>
      <c r="T634" s="112">
        <f t="shared" si="798"/>
        <v>4080</v>
      </c>
      <c r="U634" s="112">
        <f t="shared" si="798"/>
        <v>0</v>
      </c>
      <c r="V634" s="112">
        <f t="shared" si="798"/>
        <v>6120</v>
      </c>
      <c r="W634" s="112">
        <f t="shared" si="798"/>
        <v>0</v>
      </c>
      <c r="X634" s="112">
        <f t="shared" si="798"/>
        <v>0</v>
      </c>
      <c r="Y634" s="112">
        <f t="shared" si="798"/>
        <v>4080</v>
      </c>
      <c r="Z634" s="112">
        <f t="shared" si="798"/>
        <v>6120</v>
      </c>
      <c r="AA634" s="112">
        <f t="shared" si="798"/>
        <v>0</v>
      </c>
      <c r="AB634" s="112">
        <f t="shared" si="798"/>
        <v>0</v>
      </c>
      <c r="AC634" s="112">
        <f t="shared" si="798"/>
        <v>4080</v>
      </c>
      <c r="AD634" s="112">
        <f t="shared" si="798"/>
        <v>6120</v>
      </c>
      <c r="AE634" s="112">
        <f t="shared" si="798"/>
        <v>0</v>
      </c>
      <c r="AF634" s="112"/>
      <c r="AG634" s="112">
        <f t="shared" si="798"/>
        <v>0</v>
      </c>
      <c r="AH634" s="112">
        <f t="shared" si="798"/>
        <v>4080</v>
      </c>
      <c r="AI634" s="112"/>
      <c r="AJ634" s="112">
        <f t="shared" si="798"/>
        <v>6120</v>
      </c>
      <c r="AK634" s="112">
        <f t="shared" si="798"/>
        <v>0</v>
      </c>
      <c r="AL634" s="112">
        <f t="shared" si="798"/>
        <v>0</v>
      </c>
      <c r="AM634" s="112">
        <f t="shared" si="799"/>
        <v>4080</v>
      </c>
      <c r="AN634" s="112">
        <f t="shared" si="799"/>
        <v>0</v>
      </c>
      <c r="AO634" s="112">
        <f t="shared" si="799"/>
        <v>6120</v>
      </c>
      <c r="AP634" s="112">
        <f t="shared" si="799"/>
        <v>-6120</v>
      </c>
      <c r="AQ634" s="112">
        <f t="shared" si="799"/>
        <v>0</v>
      </c>
      <c r="AR634" s="112">
        <f t="shared" si="799"/>
        <v>0</v>
      </c>
      <c r="AS634" s="112">
        <f t="shared" si="799"/>
        <v>0</v>
      </c>
      <c r="AT634" s="112">
        <f t="shared" si="799"/>
        <v>0</v>
      </c>
      <c r="AU634" s="96"/>
      <c r="AV634" s="96"/>
      <c r="AW634" s="96"/>
      <c r="AX634" s="112">
        <f>AX635</f>
        <v>0</v>
      </c>
      <c r="AY634" s="112">
        <f>AY635</f>
        <v>0</v>
      </c>
      <c r="AZ634" s="97"/>
      <c r="BA634" s="97"/>
      <c r="BB634" s="112">
        <f>BB635</f>
        <v>0</v>
      </c>
      <c r="BC634" s="112">
        <f>BC635</f>
        <v>0</v>
      </c>
      <c r="BD634" s="138"/>
      <c r="BE634" s="139"/>
      <c r="BF634" s="151"/>
      <c r="BG634" s="151"/>
      <c r="BH634" s="138"/>
      <c r="BI634" s="139"/>
      <c r="BJ634" s="151"/>
      <c r="BK634" s="151"/>
      <c r="BL634" s="138"/>
      <c r="BM634" s="139"/>
      <c r="BN634" s="151"/>
      <c r="BO634" s="151"/>
      <c r="BP634" s="140"/>
      <c r="BQ634" s="140"/>
      <c r="BR634" s="140"/>
      <c r="BS634" s="140"/>
      <c r="BT634" s="140"/>
      <c r="BU634" s="140"/>
      <c r="BV634" s="140"/>
      <c r="BW634" s="140"/>
      <c r="BX634" s="140"/>
      <c r="BY634" s="140"/>
    </row>
    <row r="635" spans="1:77" s="2" customFormat="1" ht="99.75" hidden="1">
      <c r="A635" s="118"/>
      <c r="B635" s="137" t="s">
        <v>228</v>
      </c>
      <c r="C635" s="106" t="s">
        <v>55</v>
      </c>
      <c r="D635" s="106" t="s">
        <v>28</v>
      </c>
      <c r="E635" s="217" t="s">
        <v>294</v>
      </c>
      <c r="F635" s="217" t="s">
        <v>50</v>
      </c>
      <c r="G635" s="108"/>
      <c r="H635" s="108"/>
      <c r="I635" s="108"/>
      <c r="J635" s="112"/>
      <c r="K635" s="112"/>
      <c r="L635" s="112"/>
      <c r="M635" s="112"/>
      <c r="N635" s="108"/>
      <c r="O635" s="103"/>
      <c r="P635" s="112"/>
      <c r="Q635" s="112"/>
      <c r="R635" s="112"/>
      <c r="S635" s="112">
        <f>T635-Q635</f>
        <v>4080</v>
      </c>
      <c r="T635" s="112">
        <v>4080</v>
      </c>
      <c r="U635" s="112"/>
      <c r="V635" s="112">
        <f>4080+2040</f>
        <v>6120</v>
      </c>
      <c r="W635" s="112"/>
      <c r="X635" s="112"/>
      <c r="Y635" s="112">
        <f>W635+T635</f>
        <v>4080</v>
      </c>
      <c r="Z635" s="112">
        <f>X635+V635</f>
        <v>6120</v>
      </c>
      <c r="AA635" s="112"/>
      <c r="AB635" s="112"/>
      <c r="AC635" s="112">
        <f>AA635+Y635</f>
        <v>4080</v>
      </c>
      <c r="AD635" s="112">
        <f>AB635+Z635</f>
        <v>6120</v>
      </c>
      <c r="AE635" s="112"/>
      <c r="AF635" s="112"/>
      <c r="AG635" s="112"/>
      <c r="AH635" s="112">
        <f>AE635+AC635</f>
        <v>4080</v>
      </c>
      <c r="AI635" s="112"/>
      <c r="AJ635" s="112">
        <f>AG635+AD635</f>
        <v>6120</v>
      </c>
      <c r="AK635" s="151"/>
      <c r="AL635" s="151"/>
      <c r="AM635" s="112">
        <f>AK635+AH635</f>
        <v>4080</v>
      </c>
      <c r="AN635" s="112">
        <f>AI635</f>
        <v>0</v>
      </c>
      <c r="AO635" s="112">
        <f>AJ635</f>
        <v>6120</v>
      </c>
      <c r="AP635" s="112">
        <f>AR635-AO635</f>
        <v>-6120</v>
      </c>
      <c r="AQ635" s="112"/>
      <c r="AR635" s="112"/>
      <c r="AS635" s="112"/>
      <c r="AT635" s="112"/>
      <c r="AU635" s="96"/>
      <c r="AV635" s="96"/>
      <c r="AW635" s="96"/>
      <c r="AX635" s="112"/>
      <c r="AY635" s="112"/>
      <c r="AZ635" s="97"/>
      <c r="BA635" s="97"/>
      <c r="BB635" s="112"/>
      <c r="BC635" s="112"/>
      <c r="BD635" s="138"/>
      <c r="BE635" s="139"/>
      <c r="BF635" s="151"/>
      <c r="BG635" s="151"/>
      <c r="BH635" s="138"/>
      <c r="BI635" s="139"/>
      <c r="BJ635" s="151"/>
      <c r="BK635" s="151"/>
      <c r="BL635" s="138"/>
      <c r="BM635" s="139"/>
      <c r="BN635" s="151"/>
      <c r="BO635" s="151"/>
      <c r="BP635" s="140"/>
      <c r="BQ635" s="140"/>
      <c r="BR635" s="140"/>
      <c r="BS635" s="140"/>
      <c r="BT635" s="140"/>
      <c r="BU635" s="140"/>
      <c r="BV635" s="140"/>
      <c r="BW635" s="140"/>
      <c r="BX635" s="140"/>
      <c r="BY635" s="140"/>
    </row>
    <row r="636" spans="1:77" s="2" customFormat="1" ht="49.5" hidden="1">
      <c r="A636" s="118"/>
      <c r="B636" s="141" t="s">
        <v>300</v>
      </c>
      <c r="C636" s="106" t="s">
        <v>55</v>
      </c>
      <c r="D636" s="106" t="s">
        <v>28</v>
      </c>
      <c r="E636" s="217" t="s">
        <v>279</v>
      </c>
      <c r="F636" s="217"/>
      <c r="G636" s="108"/>
      <c r="H636" s="108"/>
      <c r="I636" s="108"/>
      <c r="J636" s="112"/>
      <c r="K636" s="112"/>
      <c r="L636" s="112"/>
      <c r="M636" s="112"/>
      <c r="N636" s="108"/>
      <c r="O636" s="103"/>
      <c r="P636" s="112"/>
      <c r="Q636" s="112"/>
      <c r="R636" s="112"/>
      <c r="S636" s="112">
        <f aca="true" t="shared" si="800" ref="S636:AT636">S637</f>
        <v>2040</v>
      </c>
      <c r="T636" s="112">
        <f t="shared" si="800"/>
        <v>2040</v>
      </c>
      <c r="U636" s="112">
        <f t="shared" si="800"/>
        <v>0</v>
      </c>
      <c r="V636" s="112">
        <f t="shared" si="800"/>
        <v>0</v>
      </c>
      <c r="W636" s="112">
        <f t="shared" si="800"/>
        <v>0</v>
      </c>
      <c r="X636" s="112">
        <f t="shared" si="800"/>
        <v>0</v>
      </c>
      <c r="Y636" s="112">
        <f t="shared" si="800"/>
        <v>2040</v>
      </c>
      <c r="Z636" s="112">
        <f t="shared" si="800"/>
        <v>0</v>
      </c>
      <c r="AA636" s="112">
        <f t="shared" si="800"/>
        <v>0</v>
      </c>
      <c r="AB636" s="112">
        <f t="shared" si="800"/>
        <v>0</v>
      </c>
      <c r="AC636" s="112">
        <f t="shared" si="800"/>
        <v>2040</v>
      </c>
      <c r="AD636" s="112">
        <f t="shared" si="800"/>
        <v>0</v>
      </c>
      <c r="AE636" s="112">
        <f t="shared" si="800"/>
        <v>0</v>
      </c>
      <c r="AF636" s="112"/>
      <c r="AG636" s="112">
        <f t="shared" si="800"/>
        <v>0</v>
      </c>
      <c r="AH636" s="112">
        <f t="shared" si="800"/>
        <v>2040</v>
      </c>
      <c r="AI636" s="112"/>
      <c r="AJ636" s="112">
        <f t="shared" si="800"/>
        <v>0</v>
      </c>
      <c r="AK636" s="112">
        <f t="shared" si="800"/>
        <v>0</v>
      </c>
      <c r="AL636" s="112">
        <f t="shared" si="800"/>
        <v>0</v>
      </c>
      <c r="AM636" s="112">
        <f t="shared" si="800"/>
        <v>2040</v>
      </c>
      <c r="AN636" s="112">
        <f t="shared" si="800"/>
        <v>0</v>
      </c>
      <c r="AO636" s="112">
        <f t="shared" si="800"/>
        <v>0</v>
      </c>
      <c r="AP636" s="112">
        <f t="shared" si="800"/>
        <v>0</v>
      </c>
      <c r="AQ636" s="112">
        <f t="shared" si="800"/>
        <v>0</v>
      </c>
      <c r="AR636" s="112">
        <f t="shared" si="800"/>
        <v>0</v>
      </c>
      <c r="AS636" s="112">
        <f t="shared" si="800"/>
        <v>0</v>
      </c>
      <c r="AT636" s="112">
        <f t="shared" si="800"/>
        <v>0</v>
      </c>
      <c r="AU636" s="96"/>
      <c r="AV636" s="96"/>
      <c r="AW636" s="96"/>
      <c r="AX636" s="112">
        <f>AX637</f>
        <v>0</v>
      </c>
      <c r="AY636" s="112">
        <f>AY637</f>
        <v>0</v>
      </c>
      <c r="AZ636" s="97"/>
      <c r="BA636" s="97"/>
      <c r="BB636" s="112">
        <f>BB637</f>
        <v>0</v>
      </c>
      <c r="BC636" s="112">
        <f>BC637</f>
        <v>0</v>
      </c>
      <c r="BD636" s="138"/>
      <c r="BE636" s="139"/>
      <c r="BF636" s="151"/>
      <c r="BG636" s="151"/>
      <c r="BH636" s="138"/>
      <c r="BI636" s="139"/>
      <c r="BJ636" s="151"/>
      <c r="BK636" s="151"/>
      <c r="BL636" s="138"/>
      <c r="BM636" s="139"/>
      <c r="BN636" s="151"/>
      <c r="BO636" s="151"/>
      <c r="BP636" s="140"/>
      <c r="BQ636" s="140"/>
      <c r="BR636" s="140"/>
      <c r="BS636" s="140"/>
      <c r="BT636" s="140"/>
      <c r="BU636" s="140"/>
      <c r="BV636" s="140"/>
      <c r="BW636" s="140"/>
      <c r="BX636" s="140"/>
      <c r="BY636" s="140"/>
    </row>
    <row r="637" spans="1:77" s="2" customFormat="1" ht="115.5" hidden="1">
      <c r="A637" s="118"/>
      <c r="B637" s="142" t="s">
        <v>303</v>
      </c>
      <c r="C637" s="106" t="s">
        <v>55</v>
      </c>
      <c r="D637" s="106" t="s">
        <v>28</v>
      </c>
      <c r="E637" s="217" t="s">
        <v>280</v>
      </c>
      <c r="F637" s="217" t="s">
        <v>50</v>
      </c>
      <c r="G637" s="108"/>
      <c r="H637" s="108"/>
      <c r="I637" s="108"/>
      <c r="J637" s="112"/>
      <c r="K637" s="112"/>
      <c r="L637" s="112"/>
      <c r="M637" s="112"/>
      <c r="N637" s="108"/>
      <c r="O637" s="103"/>
      <c r="P637" s="112"/>
      <c r="Q637" s="112"/>
      <c r="R637" s="112"/>
      <c r="S637" s="112">
        <f>T637-Q637</f>
        <v>2040</v>
      </c>
      <c r="T637" s="112">
        <v>2040</v>
      </c>
      <c r="U637" s="112"/>
      <c r="V637" s="112"/>
      <c r="W637" s="112"/>
      <c r="X637" s="112"/>
      <c r="Y637" s="112">
        <f>W637+T637</f>
        <v>2040</v>
      </c>
      <c r="Z637" s="112">
        <f>X637+V637</f>
        <v>0</v>
      </c>
      <c r="AA637" s="112"/>
      <c r="AB637" s="112"/>
      <c r="AC637" s="112">
        <f>AA637+Y637</f>
        <v>2040</v>
      </c>
      <c r="AD637" s="112">
        <f>AB637+Z637</f>
        <v>0</v>
      </c>
      <c r="AE637" s="112"/>
      <c r="AF637" s="112"/>
      <c r="AG637" s="112"/>
      <c r="AH637" s="112">
        <f>AE637+AC637</f>
        <v>2040</v>
      </c>
      <c r="AI637" s="112"/>
      <c r="AJ637" s="112">
        <f>AG637+AD637</f>
        <v>0</v>
      </c>
      <c r="AK637" s="151"/>
      <c r="AL637" s="151"/>
      <c r="AM637" s="112">
        <f>AK637+AH637</f>
        <v>2040</v>
      </c>
      <c r="AN637" s="112">
        <f>AI637</f>
        <v>0</v>
      </c>
      <c r="AO637" s="112">
        <f>AJ637</f>
        <v>0</v>
      </c>
      <c r="AP637" s="112">
        <f>AR637-AO637</f>
        <v>0</v>
      </c>
      <c r="AQ637" s="112"/>
      <c r="AR637" s="112"/>
      <c r="AS637" s="112"/>
      <c r="AT637" s="112"/>
      <c r="AU637" s="96"/>
      <c r="AV637" s="96"/>
      <c r="AW637" s="96"/>
      <c r="AX637" s="112"/>
      <c r="AY637" s="112"/>
      <c r="AZ637" s="97"/>
      <c r="BA637" s="97"/>
      <c r="BB637" s="112"/>
      <c r="BC637" s="112"/>
      <c r="BD637" s="138"/>
      <c r="BE637" s="139"/>
      <c r="BF637" s="151"/>
      <c r="BG637" s="151"/>
      <c r="BH637" s="138"/>
      <c r="BI637" s="139"/>
      <c r="BJ637" s="151"/>
      <c r="BK637" s="151"/>
      <c r="BL637" s="138"/>
      <c r="BM637" s="139"/>
      <c r="BN637" s="151"/>
      <c r="BO637" s="151"/>
      <c r="BP637" s="140"/>
      <c r="BQ637" s="140"/>
      <c r="BR637" s="140"/>
      <c r="BS637" s="140"/>
      <c r="BT637" s="140"/>
      <c r="BU637" s="140"/>
      <c r="BV637" s="140"/>
      <c r="BW637" s="140"/>
      <c r="BX637" s="140"/>
      <c r="BY637" s="140"/>
    </row>
    <row r="638" spans="1:77" s="2" customFormat="1" ht="18.75">
      <c r="A638" s="118"/>
      <c r="B638" s="168" t="s">
        <v>104</v>
      </c>
      <c r="C638" s="100" t="s">
        <v>55</v>
      </c>
      <c r="D638" s="100" t="s">
        <v>29</v>
      </c>
      <c r="E638" s="101"/>
      <c r="F638" s="100"/>
      <c r="G638" s="102" t="e">
        <f>G640+G641+G643+#REF!</f>
        <v>#REF!</v>
      </c>
      <c r="H638" s="102" t="e">
        <f>H640+H641+H643+#REF!</f>
        <v>#REF!</v>
      </c>
      <c r="I638" s="102" t="e">
        <f>I640+I641+I643+#REF!</f>
        <v>#REF!</v>
      </c>
      <c r="J638" s="102">
        <f aca="true" t="shared" si="801" ref="J638:AT638">J639</f>
        <v>55117</v>
      </c>
      <c r="K638" s="102">
        <f t="shared" si="801"/>
        <v>200128</v>
      </c>
      <c r="L638" s="102">
        <f t="shared" si="801"/>
        <v>0</v>
      </c>
      <c r="M638" s="102"/>
      <c r="N638" s="102">
        <f t="shared" si="801"/>
        <v>214334</v>
      </c>
      <c r="O638" s="102">
        <f t="shared" si="801"/>
        <v>0</v>
      </c>
      <c r="P638" s="102">
        <f t="shared" si="801"/>
        <v>0</v>
      </c>
      <c r="Q638" s="102">
        <f t="shared" si="801"/>
        <v>214334</v>
      </c>
      <c r="R638" s="102">
        <f t="shared" si="801"/>
        <v>0</v>
      </c>
      <c r="S638" s="102">
        <f>S639</f>
        <v>-53263</v>
      </c>
      <c r="T638" s="102">
        <f t="shared" si="801"/>
        <v>161071</v>
      </c>
      <c r="U638" s="102">
        <f t="shared" si="801"/>
        <v>0</v>
      </c>
      <c r="V638" s="102">
        <f t="shared" si="801"/>
        <v>161071</v>
      </c>
      <c r="W638" s="102">
        <f t="shared" si="801"/>
        <v>0</v>
      </c>
      <c r="X638" s="102">
        <f t="shared" si="801"/>
        <v>0</v>
      </c>
      <c r="Y638" s="102">
        <f t="shared" si="801"/>
        <v>161071</v>
      </c>
      <c r="Z638" s="102">
        <f t="shared" si="801"/>
        <v>161071</v>
      </c>
      <c r="AA638" s="102">
        <f t="shared" si="801"/>
        <v>0</v>
      </c>
      <c r="AB638" s="102">
        <f t="shared" si="801"/>
        <v>0</v>
      </c>
      <c r="AC638" s="102">
        <f t="shared" si="801"/>
        <v>161071</v>
      </c>
      <c r="AD638" s="102">
        <f t="shared" si="801"/>
        <v>161071</v>
      </c>
      <c r="AE638" s="102">
        <f t="shared" si="801"/>
        <v>3566</v>
      </c>
      <c r="AF638" s="102">
        <f t="shared" si="801"/>
        <v>3566</v>
      </c>
      <c r="AG638" s="102">
        <f t="shared" si="801"/>
        <v>0</v>
      </c>
      <c r="AH638" s="102">
        <f t="shared" si="801"/>
        <v>164637</v>
      </c>
      <c r="AI638" s="102">
        <f t="shared" si="801"/>
        <v>3566</v>
      </c>
      <c r="AJ638" s="102">
        <f t="shared" si="801"/>
        <v>161071</v>
      </c>
      <c r="AK638" s="102">
        <f t="shared" si="801"/>
        <v>0</v>
      </c>
      <c r="AL638" s="102">
        <f t="shared" si="801"/>
        <v>0</v>
      </c>
      <c r="AM638" s="102">
        <f t="shared" si="801"/>
        <v>164637</v>
      </c>
      <c r="AN638" s="102">
        <f t="shared" si="801"/>
        <v>3566</v>
      </c>
      <c r="AO638" s="102">
        <f t="shared" si="801"/>
        <v>161071</v>
      </c>
      <c r="AP638" s="102">
        <f t="shared" si="801"/>
        <v>-8254</v>
      </c>
      <c r="AQ638" s="102">
        <f t="shared" si="801"/>
        <v>0</v>
      </c>
      <c r="AR638" s="102">
        <f t="shared" si="801"/>
        <v>152817</v>
      </c>
      <c r="AS638" s="102">
        <f t="shared" si="801"/>
        <v>0</v>
      </c>
      <c r="AT638" s="102">
        <f t="shared" si="801"/>
        <v>152817</v>
      </c>
      <c r="AU638" s="96"/>
      <c r="AV638" s="96"/>
      <c r="AW638" s="96"/>
      <c r="AX638" s="102">
        <f>AX639</f>
        <v>152817</v>
      </c>
      <c r="AY638" s="102">
        <f>AY639</f>
        <v>152817</v>
      </c>
      <c r="AZ638" s="97"/>
      <c r="BA638" s="97"/>
      <c r="BB638" s="102">
        <f aca="true" t="shared" si="802" ref="BB638:BY638">BB639</f>
        <v>152817</v>
      </c>
      <c r="BC638" s="102">
        <f t="shared" si="802"/>
        <v>152817</v>
      </c>
      <c r="BD638" s="102">
        <f t="shared" si="802"/>
        <v>0</v>
      </c>
      <c r="BE638" s="102">
        <f t="shared" si="802"/>
        <v>0</v>
      </c>
      <c r="BF638" s="102">
        <f t="shared" si="802"/>
        <v>152817</v>
      </c>
      <c r="BG638" s="102">
        <f t="shared" si="802"/>
        <v>152817</v>
      </c>
      <c r="BH638" s="102">
        <f t="shared" si="802"/>
        <v>0</v>
      </c>
      <c r="BI638" s="102">
        <f t="shared" si="802"/>
        <v>0</v>
      </c>
      <c r="BJ638" s="102">
        <f t="shared" si="802"/>
        <v>152817</v>
      </c>
      <c r="BK638" s="102">
        <f t="shared" si="802"/>
        <v>152817</v>
      </c>
      <c r="BL638" s="102">
        <f t="shared" si="802"/>
        <v>0</v>
      </c>
      <c r="BM638" s="102">
        <f t="shared" si="802"/>
        <v>0</v>
      </c>
      <c r="BN638" s="102">
        <f t="shared" si="802"/>
        <v>152817</v>
      </c>
      <c r="BO638" s="102">
        <f t="shared" si="802"/>
        <v>152817</v>
      </c>
      <c r="BP638" s="102">
        <f t="shared" si="802"/>
        <v>0</v>
      </c>
      <c r="BQ638" s="102">
        <f t="shared" si="802"/>
        <v>0</v>
      </c>
      <c r="BR638" s="102">
        <f t="shared" si="802"/>
        <v>152817</v>
      </c>
      <c r="BS638" s="102"/>
      <c r="BT638" s="102">
        <f t="shared" si="802"/>
        <v>152817</v>
      </c>
      <c r="BU638" s="102">
        <f t="shared" si="802"/>
        <v>0</v>
      </c>
      <c r="BV638" s="102">
        <f t="shared" si="802"/>
        <v>0</v>
      </c>
      <c r="BW638" s="102">
        <f t="shared" si="802"/>
        <v>152817</v>
      </c>
      <c r="BX638" s="102"/>
      <c r="BY638" s="102">
        <f t="shared" si="802"/>
        <v>152817</v>
      </c>
    </row>
    <row r="639" spans="1:77" s="2" customFormat="1" ht="18.75">
      <c r="A639" s="118"/>
      <c r="B639" s="137" t="s">
        <v>304</v>
      </c>
      <c r="C639" s="106" t="s">
        <v>55</v>
      </c>
      <c r="D639" s="106" t="s">
        <v>29</v>
      </c>
      <c r="E639" s="111" t="s">
        <v>105</v>
      </c>
      <c r="F639" s="100"/>
      <c r="G639" s="102"/>
      <c r="H639" s="102"/>
      <c r="I639" s="102"/>
      <c r="J639" s="108">
        <f>J640+J641+J643</f>
        <v>55117</v>
      </c>
      <c r="K639" s="108">
        <f>K640+K641+K643</f>
        <v>200128</v>
      </c>
      <c r="L639" s="108">
        <f>L640+L641+L643</f>
        <v>0</v>
      </c>
      <c r="M639" s="108"/>
      <c r="N639" s="108">
        <f>N640+N641+N643</f>
        <v>214334</v>
      </c>
      <c r="O639" s="108">
        <f>O640+O641+O643</f>
        <v>0</v>
      </c>
      <c r="P639" s="108">
        <f>P640+P641+P643</f>
        <v>0</v>
      </c>
      <c r="Q639" s="108">
        <f>Q640+Q641+Q643</f>
        <v>214334</v>
      </c>
      <c r="R639" s="108">
        <f>R640+R641+R643</f>
        <v>0</v>
      </c>
      <c r="S639" s="108">
        <f>S640+S641+S645+S649+S651+S653</f>
        <v>-53263</v>
      </c>
      <c r="T639" s="108">
        <f aca="true" t="shared" si="803" ref="T639:Z639">T640+T645+T649+T651+T653</f>
        <v>161071</v>
      </c>
      <c r="U639" s="108">
        <f t="shared" si="803"/>
        <v>0</v>
      </c>
      <c r="V639" s="108">
        <f t="shared" si="803"/>
        <v>161071</v>
      </c>
      <c r="W639" s="108">
        <f t="shared" si="803"/>
        <v>0</v>
      </c>
      <c r="X639" s="108">
        <f t="shared" si="803"/>
        <v>0</v>
      </c>
      <c r="Y639" s="108">
        <f t="shared" si="803"/>
        <v>161071</v>
      </c>
      <c r="Z639" s="108">
        <f t="shared" si="803"/>
        <v>161071</v>
      </c>
      <c r="AA639" s="108">
        <f aca="true" t="shared" si="804" ref="AA639:AJ639">AA640+AA645+AA649+AA651+AA653</f>
        <v>0</v>
      </c>
      <c r="AB639" s="108">
        <f t="shared" si="804"/>
        <v>0</v>
      </c>
      <c r="AC639" s="108">
        <f t="shared" si="804"/>
        <v>161071</v>
      </c>
      <c r="AD639" s="108">
        <f t="shared" si="804"/>
        <v>161071</v>
      </c>
      <c r="AE639" s="108">
        <f t="shared" si="804"/>
        <v>3566</v>
      </c>
      <c r="AF639" s="108">
        <f>AF640+AF645+AF649+AF651+AF653</f>
        <v>3566</v>
      </c>
      <c r="AG639" s="108">
        <f t="shared" si="804"/>
        <v>0</v>
      </c>
      <c r="AH639" s="108">
        <f t="shared" si="804"/>
        <v>164637</v>
      </c>
      <c r="AI639" s="108">
        <f>AI640+AI645+AI649+AI651+AI653</f>
        <v>3566</v>
      </c>
      <c r="AJ639" s="108">
        <f t="shared" si="804"/>
        <v>161071</v>
      </c>
      <c r="AK639" s="108">
        <f aca="true" t="shared" si="805" ref="AK639:AT639">AK640+AK645+AK649+AK651+AK653</f>
        <v>0</v>
      </c>
      <c r="AL639" s="108">
        <f t="shared" si="805"/>
        <v>0</v>
      </c>
      <c r="AM639" s="108">
        <f t="shared" si="805"/>
        <v>164637</v>
      </c>
      <c r="AN639" s="108">
        <f t="shared" si="805"/>
        <v>3566</v>
      </c>
      <c r="AO639" s="108">
        <f t="shared" si="805"/>
        <v>161071</v>
      </c>
      <c r="AP639" s="108">
        <f t="shared" si="805"/>
        <v>-8254</v>
      </c>
      <c r="AQ639" s="108">
        <f t="shared" si="805"/>
        <v>0</v>
      </c>
      <c r="AR639" s="108">
        <f t="shared" si="805"/>
        <v>152817</v>
      </c>
      <c r="AS639" s="108">
        <f t="shared" si="805"/>
        <v>0</v>
      </c>
      <c r="AT639" s="108">
        <f t="shared" si="805"/>
        <v>152817</v>
      </c>
      <c r="AU639" s="96"/>
      <c r="AV639" s="96"/>
      <c r="AW639" s="96"/>
      <c r="AX639" s="108">
        <f>AX640+AX645+AX649+AX651+AX653</f>
        <v>152817</v>
      </c>
      <c r="AY639" s="108">
        <f>AY640+AY645+AY649+AY651+AY653</f>
        <v>152817</v>
      </c>
      <c r="AZ639" s="97"/>
      <c r="BA639" s="97"/>
      <c r="BB639" s="108">
        <f aca="true" t="shared" si="806" ref="BB639:BG639">BB640+BB645+BB649+BB651+BB653</f>
        <v>152817</v>
      </c>
      <c r="BC639" s="108">
        <f t="shared" si="806"/>
        <v>152817</v>
      </c>
      <c r="BD639" s="108">
        <f t="shared" si="806"/>
        <v>0</v>
      </c>
      <c r="BE639" s="108">
        <f t="shared" si="806"/>
        <v>0</v>
      </c>
      <c r="BF639" s="108">
        <f t="shared" si="806"/>
        <v>152817</v>
      </c>
      <c r="BG639" s="108">
        <f t="shared" si="806"/>
        <v>152817</v>
      </c>
      <c r="BH639" s="108">
        <f aca="true" t="shared" si="807" ref="BH639:BT639">BH640+BH645+BH649+BH651+BH653</f>
        <v>0</v>
      </c>
      <c r="BI639" s="108">
        <f t="shared" si="807"/>
        <v>0</v>
      </c>
      <c r="BJ639" s="108">
        <f t="shared" si="807"/>
        <v>152817</v>
      </c>
      <c r="BK639" s="108">
        <f t="shared" si="807"/>
        <v>152817</v>
      </c>
      <c r="BL639" s="108">
        <f t="shared" si="807"/>
        <v>0</v>
      </c>
      <c r="BM639" s="108">
        <f t="shared" si="807"/>
        <v>0</v>
      </c>
      <c r="BN639" s="108">
        <f t="shared" si="807"/>
        <v>152817</v>
      </c>
      <c r="BO639" s="108">
        <f t="shared" si="807"/>
        <v>152817</v>
      </c>
      <c r="BP639" s="108">
        <f t="shared" si="807"/>
        <v>0</v>
      </c>
      <c r="BQ639" s="108">
        <f t="shared" si="807"/>
        <v>0</v>
      </c>
      <c r="BR639" s="108">
        <f t="shared" si="807"/>
        <v>152817</v>
      </c>
      <c r="BS639" s="108"/>
      <c r="BT639" s="108">
        <f t="shared" si="807"/>
        <v>152817</v>
      </c>
      <c r="BU639" s="108">
        <f>BU640+BU645+BU649+BU651+BU653</f>
        <v>0</v>
      </c>
      <c r="BV639" s="108">
        <f>BV640+BV645+BV649+BV651+BV653</f>
        <v>0</v>
      </c>
      <c r="BW639" s="108">
        <f>BW640+BW645+BW649+BW651+BW653</f>
        <v>152817</v>
      </c>
      <c r="BX639" s="108"/>
      <c r="BY639" s="108">
        <f>BY640+BY645+BY649+BY651+BY653</f>
        <v>152817</v>
      </c>
    </row>
    <row r="640" spans="1:77" s="2" customFormat="1" ht="66.75">
      <c r="A640" s="118"/>
      <c r="B640" s="137" t="s">
        <v>38</v>
      </c>
      <c r="C640" s="106" t="s">
        <v>55</v>
      </c>
      <c r="D640" s="106" t="s">
        <v>29</v>
      </c>
      <c r="E640" s="111" t="s">
        <v>105</v>
      </c>
      <c r="F640" s="106" t="s">
        <v>39</v>
      </c>
      <c r="G640" s="108">
        <f>H640+I640</f>
        <v>78580</v>
      </c>
      <c r="H640" s="108">
        <v>78580</v>
      </c>
      <c r="I640" s="108"/>
      <c r="J640" s="112">
        <f>K640-G640</f>
        <v>47181</v>
      </c>
      <c r="K640" s="112">
        <v>125761</v>
      </c>
      <c r="L640" s="112"/>
      <c r="M640" s="112"/>
      <c r="N640" s="108">
        <v>134716</v>
      </c>
      <c r="O640" s="103"/>
      <c r="P640" s="112"/>
      <c r="Q640" s="112">
        <f>P640+N640</f>
        <v>134716</v>
      </c>
      <c r="R640" s="112">
        <f>O640</f>
        <v>0</v>
      </c>
      <c r="S640" s="112">
        <f>T640-Q640</f>
        <v>-90065</v>
      </c>
      <c r="T640" s="112">
        <v>44651</v>
      </c>
      <c r="U640" s="112">
        <f>R640</f>
        <v>0</v>
      </c>
      <c r="V640" s="112">
        <v>44651</v>
      </c>
      <c r="W640" s="112"/>
      <c r="X640" s="112"/>
      <c r="Y640" s="112">
        <f>W640+T640</f>
        <v>44651</v>
      </c>
      <c r="Z640" s="112">
        <f>X640+V640</f>
        <v>44651</v>
      </c>
      <c r="AA640" s="112"/>
      <c r="AB640" s="112"/>
      <c r="AC640" s="112">
        <f>AA640+Y640</f>
        <v>44651</v>
      </c>
      <c r="AD640" s="112">
        <f>AB640+Z640</f>
        <v>44651</v>
      </c>
      <c r="AE640" s="112">
        <v>3566</v>
      </c>
      <c r="AF640" s="112">
        <v>3566</v>
      </c>
      <c r="AG640" s="112"/>
      <c r="AH640" s="112">
        <f>AF640+AD640</f>
        <v>48217</v>
      </c>
      <c r="AI640" s="112">
        <f>AF640</f>
        <v>3566</v>
      </c>
      <c r="AJ640" s="112">
        <f>AG640+AD640</f>
        <v>44651</v>
      </c>
      <c r="AK640" s="151"/>
      <c r="AL640" s="151"/>
      <c r="AM640" s="112">
        <f>AK640+AH640</f>
        <v>48217</v>
      </c>
      <c r="AN640" s="112">
        <f>AI640</f>
        <v>3566</v>
      </c>
      <c r="AO640" s="112">
        <f>AJ640</f>
        <v>44651</v>
      </c>
      <c r="AP640" s="112">
        <f>AR640-AO640</f>
        <v>-18447</v>
      </c>
      <c r="AQ640" s="112"/>
      <c r="AR640" s="112">
        <v>26204</v>
      </c>
      <c r="AS640" s="112"/>
      <c r="AT640" s="112">
        <v>26204</v>
      </c>
      <c r="AU640" s="96"/>
      <c r="AV640" s="96"/>
      <c r="AW640" s="96"/>
      <c r="AX640" s="112">
        <v>26204</v>
      </c>
      <c r="AY640" s="112">
        <v>26204</v>
      </c>
      <c r="AZ640" s="97"/>
      <c r="BA640" s="97"/>
      <c r="BB640" s="112">
        <v>26204</v>
      </c>
      <c r="BC640" s="112">
        <v>26204</v>
      </c>
      <c r="BD640" s="138"/>
      <c r="BE640" s="139"/>
      <c r="BF640" s="112">
        <f>BD640+BB640</f>
        <v>26204</v>
      </c>
      <c r="BG640" s="112">
        <f>BE640+BC640</f>
        <v>26204</v>
      </c>
      <c r="BH640" s="138"/>
      <c r="BI640" s="139"/>
      <c r="BJ640" s="112">
        <f>BH640+BF640</f>
        <v>26204</v>
      </c>
      <c r="BK640" s="112">
        <f>BI640+BG640</f>
        <v>26204</v>
      </c>
      <c r="BL640" s="138"/>
      <c r="BM640" s="139"/>
      <c r="BN640" s="112">
        <f>BL640+BJ640</f>
        <v>26204</v>
      </c>
      <c r="BO640" s="112">
        <f>BM640+BK640</f>
        <v>26204</v>
      </c>
      <c r="BP640" s="140"/>
      <c r="BQ640" s="140"/>
      <c r="BR640" s="108">
        <f>BN640+BP640</f>
        <v>26204</v>
      </c>
      <c r="BS640" s="108"/>
      <c r="BT640" s="108">
        <f>BO640+BQ640</f>
        <v>26204</v>
      </c>
      <c r="BU640" s="140"/>
      <c r="BV640" s="140"/>
      <c r="BW640" s="108">
        <f>BR640+BU640</f>
        <v>26204</v>
      </c>
      <c r="BX640" s="108"/>
      <c r="BY640" s="108">
        <f>BT640+BV640</f>
        <v>26204</v>
      </c>
    </row>
    <row r="641" spans="1:77" s="2" customFormat="1" ht="33.75" hidden="1">
      <c r="A641" s="118"/>
      <c r="B641" s="137" t="s">
        <v>405</v>
      </c>
      <c r="C641" s="106" t="s">
        <v>55</v>
      </c>
      <c r="D641" s="106" t="s">
        <v>29</v>
      </c>
      <c r="E641" s="143" t="s">
        <v>175</v>
      </c>
      <c r="F641" s="175"/>
      <c r="G641" s="108">
        <f aca="true" t="shared" si="808" ref="G641:AJ641">G642</f>
        <v>66079</v>
      </c>
      <c r="H641" s="108">
        <f t="shared" si="808"/>
        <v>66079</v>
      </c>
      <c r="I641" s="108">
        <f t="shared" si="808"/>
        <v>0</v>
      </c>
      <c r="J641" s="108">
        <f t="shared" si="808"/>
        <v>8288</v>
      </c>
      <c r="K641" s="108">
        <f t="shared" si="808"/>
        <v>74367</v>
      </c>
      <c r="L641" s="108">
        <f t="shared" si="808"/>
        <v>0</v>
      </c>
      <c r="M641" s="108"/>
      <c r="N641" s="108">
        <f t="shared" si="808"/>
        <v>79618</v>
      </c>
      <c r="O641" s="108">
        <f t="shared" si="808"/>
        <v>0</v>
      </c>
      <c r="P641" s="108">
        <f t="shared" si="808"/>
        <v>0</v>
      </c>
      <c r="Q641" s="108">
        <f t="shared" si="808"/>
        <v>79618</v>
      </c>
      <c r="R641" s="108">
        <f t="shared" si="808"/>
        <v>0</v>
      </c>
      <c r="S641" s="108">
        <f t="shared" si="808"/>
        <v>-79618</v>
      </c>
      <c r="T641" s="108">
        <f t="shared" si="808"/>
        <v>0</v>
      </c>
      <c r="U641" s="108">
        <f t="shared" si="808"/>
        <v>0</v>
      </c>
      <c r="V641" s="108">
        <f t="shared" si="808"/>
        <v>0</v>
      </c>
      <c r="W641" s="108">
        <f t="shared" si="808"/>
        <v>0</v>
      </c>
      <c r="X641" s="108">
        <f t="shared" si="808"/>
        <v>0</v>
      </c>
      <c r="Y641" s="108">
        <f t="shared" si="808"/>
        <v>0</v>
      </c>
      <c r="Z641" s="108">
        <f t="shared" si="808"/>
        <v>0</v>
      </c>
      <c r="AA641" s="108">
        <f t="shared" si="808"/>
        <v>0</v>
      </c>
      <c r="AB641" s="108">
        <f t="shared" si="808"/>
        <v>0</v>
      </c>
      <c r="AC641" s="108">
        <f t="shared" si="808"/>
        <v>0</v>
      </c>
      <c r="AD641" s="108">
        <f t="shared" si="808"/>
        <v>0</v>
      </c>
      <c r="AE641" s="108">
        <f t="shared" si="808"/>
        <v>0</v>
      </c>
      <c r="AF641" s="108"/>
      <c r="AG641" s="108">
        <f t="shared" si="808"/>
        <v>0</v>
      </c>
      <c r="AH641" s="108">
        <f t="shared" si="808"/>
        <v>0</v>
      </c>
      <c r="AI641" s="108"/>
      <c r="AJ641" s="108">
        <f t="shared" si="808"/>
        <v>0</v>
      </c>
      <c r="AK641" s="151"/>
      <c r="AL641" s="151"/>
      <c r="AM641" s="126"/>
      <c r="AN641" s="126"/>
      <c r="AO641" s="126"/>
      <c r="AP641" s="112"/>
      <c r="AQ641" s="112"/>
      <c r="AR641" s="112"/>
      <c r="AS641" s="112"/>
      <c r="AT641" s="112"/>
      <c r="AU641" s="96"/>
      <c r="AV641" s="96"/>
      <c r="AW641" s="96"/>
      <c r="AX641" s="112"/>
      <c r="AY641" s="112"/>
      <c r="AZ641" s="97"/>
      <c r="BA641" s="97"/>
      <c r="BB641" s="112"/>
      <c r="BC641" s="112"/>
      <c r="BD641" s="138"/>
      <c r="BE641" s="139"/>
      <c r="BF641" s="151"/>
      <c r="BG641" s="151"/>
      <c r="BH641" s="138"/>
      <c r="BI641" s="139"/>
      <c r="BJ641" s="151"/>
      <c r="BK641" s="151"/>
      <c r="BL641" s="138"/>
      <c r="BM641" s="139"/>
      <c r="BN641" s="151"/>
      <c r="BO641" s="151"/>
      <c r="BP641" s="140"/>
      <c r="BQ641" s="140"/>
      <c r="BR641" s="140"/>
      <c r="BS641" s="140"/>
      <c r="BT641" s="140"/>
      <c r="BU641" s="140"/>
      <c r="BV641" s="140"/>
      <c r="BW641" s="140"/>
      <c r="BX641" s="140"/>
      <c r="BY641" s="140"/>
    </row>
    <row r="642" spans="1:77" s="2" customFormat="1" ht="99.75" hidden="1">
      <c r="A642" s="118"/>
      <c r="B642" s="137" t="s">
        <v>228</v>
      </c>
      <c r="C642" s="106" t="s">
        <v>55</v>
      </c>
      <c r="D642" s="106" t="s">
        <v>29</v>
      </c>
      <c r="E642" s="143" t="s">
        <v>175</v>
      </c>
      <c r="F642" s="175" t="s">
        <v>50</v>
      </c>
      <c r="G642" s="108">
        <f>H642</f>
        <v>66079</v>
      </c>
      <c r="H642" s="108">
        <v>66079</v>
      </c>
      <c r="I642" s="108"/>
      <c r="J642" s="112">
        <f>K642-G642</f>
        <v>8288</v>
      </c>
      <c r="K642" s="112">
        <v>74367</v>
      </c>
      <c r="L642" s="112"/>
      <c r="M642" s="112"/>
      <c r="N642" s="108">
        <v>79618</v>
      </c>
      <c r="O642" s="103"/>
      <c r="P642" s="112"/>
      <c r="Q642" s="112">
        <f>P642+N642</f>
        <v>79618</v>
      </c>
      <c r="R642" s="112">
        <f>O642</f>
        <v>0</v>
      </c>
      <c r="S642" s="112">
        <f>T642-Q642</f>
        <v>-79618</v>
      </c>
      <c r="T642" s="112"/>
      <c r="U642" s="112">
        <f>R642</f>
        <v>0</v>
      </c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51"/>
      <c r="AL642" s="151"/>
      <c r="AM642" s="126"/>
      <c r="AN642" s="126"/>
      <c r="AO642" s="126"/>
      <c r="AP642" s="112"/>
      <c r="AQ642" s="112"/>
      <c r="AR642" s="112"/>
      <c r="AS642" s="112"/>
      <c r="AT642" s="112"/>
      <c r="AU642" s="96"/>
      <c r="AV642" s="96"/>
      <c r="AW642" s="96"/>
      <c r="AX642" s="112"/>
      <c r="AY642" s="112"/>
      <c r="AZ642" s="97"/>
      <c r="BA642" s="97"/>
      <c r="BB642" s="112"/>
      <c r="BC642" s="112"/>
      <c r="BD642" s="138"/>
      <c r="BE642" s="139"/>
      <c r="BF642" s="151"/>
      <c r="BG642" s="151"/>
      <c r="BH642" s="138"/>
      <c r="BI642" s="139"/>
      <c r="BJ642" s="151"/>
      <c r="BK642" s="151"/>
      <c r="BL642" s="138"/>
      <c r="BM642" s="139"/>
      <c r="BN642" s="151"/>
      <c r="BO642" s="151"/>
      <c r="BP642" s="140"/>
      <c r="BQ642" s="140"/>
      <c r="BR642" s="140"/>
      <c r="BS642" s="140"/>
      <c r="BT642" s="140"/>
      <c r="BU642" s="140"/>
      <c r="BV642" s="140"/>
      <c r="BW642" s="140"/>
      <c r="BX642" s="140"/>
      <c r="BY642" s="140"/>
    </row>
    <row r="643" spans="1:77" s="2" customFormat="1" ht="33" hidden="1">
      <c r="A643" s="118"/>
      <c r="B643" s="137" t="s">
        <v>195</v>
      </c>
      <c r="C643" s="106" t="s">
        <v>55</v>
      </c>
      <c r="D643" s="106" t="s">
        <v>29</v>
      </c>
      <c r="E643" s="143" t="s">
        <v>176</v>
      </c>
      <c r="F643" s="106"/>
      <c r="G643" s="108">
        <f aca="true" t="shared" si="809" ref="G643:AJ643">G644</f>
        <v>352</v>
      </c>
      <c r="H643" s="108">
        <f t="shared" si="809"/>
        <v>352</v>
      </c>
      <c r="I643" s="108">
        <f t="shared" si="809"/>
        <v>0</v>
      </c>
      <c r="J643" s="108">
        <f t="shared" si="809"/>
        <v>-352</v>
      </c>
      <c r="K643" s="108">
        <f t="shared" si="809"/>
        <v>0</v>
      </c>
      <c r="L643" s="108">
        <f t="shared" si="809"/>
        <v>0</v>
      </c>
      <c r="M643" s="108"/>
      <c r="N643" s="108">
        <f t="shared" si="809"/>
        <v>0</v>
      </c>
      <c r="O643" s="108">
        <f t="shared" si="809"/>
        <v>0</v>
      </c>
      <c r="P643" s="108">
        <f t="shared" si="809"/>
        <v>0</v>
      </c>
      <c r="Q643" s="108">
        <f t="shared" si="809"/>
        <v>0</v>
      </c>
      <c r="R643" s="108">
        <f t="shared" si="809"/>
        <v>0</v>
      </c>
      <c r="S643" s="112"/>
      <c r="T643" s="108">
        <f t="shared" si="809"/>
        <v>0</v>
      </c>
      <c r="U643" s="108">
        <f t="shared" si="809"/>
        <v>0</v>
      </c>
      <c r="V643" s="108">
        <f t="shared" si="809"/>
        <v>0</v>
      </c>
      <c r="W643" s="108">
        <f t="shared" si="809"/>
        <v>0</v>
      </c>
      <c r="X643" s="108">
        <f t="shared" si="809"/>
        <v>0</v>
      </c>
      <c r="Y643" s="108">
        <f t="shared" si="809"/>
        <v>0</v>
      </c>
      <c r="Z643" s="108">
        <f t="shared" si="809"/>
        <v>0</v>
      </c>
      <c r="AA643" s="108">
        <f t="shared" si="809"/>
        <v>0</v>
      </c>
      <c r="AB643" s="108">
        <f t="shared" si="809"/>
        <v>0</v>
      </c>
      <c r="AC643" s="108">
        <f t="shared" si="809"/>
        <v>0</v>
      </c>
      <c r="AD643" s="108">
        <f t="shared" si="809"/>
        <v>0</v>
      </c>
      <c r="AE643" s="108">
        <f t="shared" si="809"/>
        <v>0</v>
      </c>
      <c r="AF643" s="108"/>
      <c r="AG643" s="108">
        <f t="shared" si="809"/>
        <v>0</v>
      </c>
      <c r="AH643" s="108">
        <f t="shared" si="809"/>
        <v>0</v>
      </c>
      <c r="AI643" s="108"/>
      <c r="AJ643" s="108">
        <f t="shared" si="809"/>
        <v>0</v>
      </c>
      <c r="AK643" s="151"/>
      <c r="AL643" s="151"/>
      <c r="AM643" s="126"/>
      <c r="AN643" s="126"/>
      <c r="AO643" s="126"/>
      <c r="AP643" s="112"/>
      <c r="AQ643" s="112"/>
      <c r="AR643" s="112"/>
      <c r="AS643" s="112"/>
      <c r="AT643" s="112"/>
      <c r="AU643" s="96"/>
      <c r="AV643" s="96"/>
      <c r="AW643" s="96"/>
      <c r="AX643" s="112"/>
      <c r="AY643" s="112"/>
      <c r="AZ643" s="97"/>
      <c r="BA643" s="97"/>
      <c r="BB643" s="112"/>
      <c r="BC643" s="112"/>
      <c r="BD643" s="138"/>
      <c r="BE643" s="139"/>
      <c r="BF643" s="151"/>
      <c r="BG643" s="151"/>
      <c r="BH643" s="138"/>
      <c r="BI643" s="139"/>
      <c r="BJ643" s="151"/>
      <c r="BK643" s="151"/>
      <c r="BL643" s="138"/>
      <c r="BM643" s="139"/>
      <c r="BN643" s="151"/>
      <c r="BO643" s="151"/>
      <c r="BP643" s="140"/>
      <c r="BQ643" s="140"/>
      <c r="BR643" s="140"/>
      <c r="BS643" s="140"/>
      <c r="BT643" s="140"/>
      <c r="BU643" s="140"/>
      <c r="BV643" s="140"/>
      <c r="BW643" s="140"/>
      <c r="BX643" s="140"/>
      <c r="BY643" s="140"/>
    </row>
    <row r="644" spans="1:77" s="2" customFormat="1" ht="99.75" hidden="1">
      <c r="A644" s="118"/>
      <c r="B644" s="137" t="s">
        <v>367</v>
      </c>
      <c r="C644" s="106" t="s">
        <v>55</v>
      </c>
      <c r="D644" s="106" t="s">
        <v>29</v>
      </c>
      <c r="E644" s="143" t="s">
        <v>176</v>
      </c>
      <c r="F644" s="106" t="s">
        <v>50</v>
      </c>
      <c r="G644" s="108">
        <f>H644</f>
        <v>352</v>
      </c>
      <c r="H644" s="108">
        <v>352</v>
      </c>
      <c r="I644" s="108"/>
      <c r="J644" s="112">
        <f>K644-G644</f>
        <v>-352</v>
      </c>
      <c r="K644" s="112">
        <f>352-352</f>
        <v>0</v>
      </c>
      <c r="L644" s="112"/>
      <c r="M644" s="112"/>
      <c r="N644" s="108"/>
      <c r="O644" s="103"/>
      <c r="P644" s="112"/>
      <c r="Q644" s="112">
        <f>P644+N644</f>
        <v>0</v>
      </c>
      <c r="R644" s="112">
        <f>O644</f>
        <v>0</v>
      </c>
      <c r="S644" s="112"/>
      <c r="T644" s="112">
        <f aca="true" t="shared" si="810" ref="T644:Z644">Q644</f>
        <v>0</v>
      </c>
      <c r="U644" s="112">
        <f t="shared" si="810"/>
        <v>0</v>
      </c>
      <c r="V644" s="112">
        <f t="shared" si="810"/>
        <v>0</v>
      </c>
      <c r="W644" s="112">
        <f t="shared" si="810"/>
        <v>0</v>
      </c>
      <c r="X644" s="112">
        <f t="shared" si="810"/>
        <v>0</v>
      </c>
      <c r="Y644" s="112">
        <f t="shared" si="810"/>
        <v>0</v>
      </c>
      <c r="Z644" s="112">
        <f t="shared" si="810"/>
        <v>0</v>
      </c>
      <c r="AA644" s="112">
        <f>X644</f>
        <v>0</v>
      </c>
      <c r="AB644" s="112">
        <f>Y644</f>
        <v>0</v>
      </c>
      <c r="AC644" s="112">
        <f>Z644</f>
        <v>0</v>
      </c>
      <c r="AD644" s="112">
        <f>AA644</f>
        <v>0</v>
      </c>
      <c r="AE644" s="112">
        <f>AB644</f>
        <v>0</v>
      </c>
      <c r="AF644" s="112"/>
      <c r="AG644" s="112">
        <f>AC644</f>
        <v>0</v>
      </c>
      <c r="AH644" s="112">
        <f>AD644</f>
        <v>0</v>
      </c>
      <c r="AI644" s="112"/>
      <c r="AJ644" s="112">
        <f>AE644</f>
        <v>0</v>
      </c>
      <c r="AK644" s="151"/>
      <c r="AL644" s="151"/>
      <c r="AM644" s="126"/>
      <c r="AN644" s="126"/>
      <c r="AO644" s="126"/>
      <c r="AP644" s="112"/>
      <c r="AQ644" s="112"/>
      <c r="AR644" s="112"/>
      <c r="AS644" s="112"/>
      <c r="AT644" s="112"/>
      <c r="AU644" s="96"/>
      <c r="AV644" s="96"/>
      <c r="AW644" s="96"/>
      <c r="AX644" s="112"/>
      <c r="AY644" s="112"/>
      <c r="AZ644" s="97"/>
      <c r="BA644" s="97"/>
      <c r="BB644" s="112"/>
      <c r="BC644" s="112"/>
      <c r="BD644" s="138"/>
      <c r="BE644" s="139"/>
      <c r="BF644" s="151"/>
      <c r="BG644" s="151"/>
      <c r="BH644" s="138"/>
      <c r="BI644" s="139"/>
      <c r="BJ644" s="151"/>
      <c r="BK644" s="151"/>
      <c r="BL644" s="138"/>
      <c r="BM644" s="139"/>
      <c r="BN644" s="151"/>
      <c r="BO644" s="151"/>
      <c r="BP644" s="140"/>
      <c r="BQ644" s="140"/>
      <c r="BR644" s="140"/>
      <c r="BS644" s="140"/>
      <c r="BT644" s="140"/>
      <c r="BU644" s="140"/>
      <c r="BV644" s="140"/>
      <c r="BW644" s="140"/>
      <c r="BX644" s="140"/>
      <c r="BY644" s="140"/>
    </row>
    <row r="645" spans="1:77" s="2" customFormat="1" ht="181.5" hidden="1">
      <c r="A645" s="118"/>
      <c r="B645" s="221" t="s">
        <v>406</v>
      </c>
      <c r="C645" s="106" t="s">
        <v>55</v>
      </c>
      <c r="D645" s="106" t="s">
        <v>29</v>
      </c>
      <c r="E645" s="143" t="s">
        <v>175</v>
      </c>
      <c r="F645" s="175"/>
      <c r="G645" s="108"/>
      <c r="H645" s="108"/>
      <c r="I645" s="108"/>
      <c r="J645" s="112"/>
      <c r="K645" s="112"/>
      <c r="L645" s="112"/>
      <c r="M645" s="112"/>
      <c r="N645" s="108"/>
      <c r="O645" s="103"/>
      <c r="P645" s="112"/>
      <c r="Q645" s="112"/>
      <c r="R645" s="112"/>
      <c r="S645" s="112">
        <f aca="true" t="shared" si="811" ref="S645:AT645">S646</f>
        <v>69241</v>
      </c>
      <c r="T645" s="112">
        <f t="shared" si="811"/>
        <v>69241</v>
      </c>
      <c r="U645" s="112">
        <f t="shared" si="811"/>
        <v>0</v>
      </c>
      <c r="V645" s="112">
        <f t="shared" si="811"/>
        <v>69241</v>
      </c>
      <c r="W645" s="112">
        <f t="shared" si="811"/>
        <v>0</v>
      </c>
      <c r="X645" s="112">
        <f t="shared" si="811"/>
        <v>0</v>
      </c>
      <c r="Y645" s="112">
        <f t="shared" si="811"/>
        <v>69241</v>
      </c>
      <c r="Z645" s="112">
        <f t="shared" si="811"/>
        <v>69241</v>
      </c>
      <c r="AA645" s="112">
        <f t="shared" si="811"/>
        <v>0</v>
      </c>
      <c r="AB645" s="112">
        <f t="shared" si="811"/>
        <v>0</v>
      </c>
      <c r="AC645" s="112">
        <f t="shared" si="811"/>
        <v>69241</v>
      </c>
      <c r="AD645" s="112">
        <f t="shared" si="811"/>
        <v>69241</v>
      </c>
      <c r="AE645" s="112">
        <f t="shared" si="811"/>
        <v>0</v>
      </c>
      <c r="AF645" s="112"/>
      <c r="AG645" s="112">
        <f t="shared" si="811"/>
        <v>0</v>
      </c>
      <c r="AH645" s="112">
        <f t="shared" si="811"/>
        <v>69241</v>
      </c>
      <c r="AI645" s="112"/>
      <c r="AJ645" s="112">
        <f t="shared" si="811"/>
        <v>69241</v>
      </c>
      <c r="AK645" s="112">
        <f t="shared" si="811"/>
        <v>0</v>
      </c>
      <c r="AL645" s="112">
        <f t="shared" si="811"/>
        <v>0</v>
      </c>
      <c r="AM645" s="112">
        <f t="shared" si="811"/>
        <v>69241</v>
      </c>
      <c r="AN645" s="112">
        <f t="shared" si="811"/>
        <v>0</v>
      </c>
      <c r="AO645" s="112">
        <f t="shared" si="811"/>
        <v>69241</v>
      </c>
      <c r="AP645" s="112">
        <f t="shared" si="811"/>
        <v>-69241</v>
      </c>
      <c r="AQ645" s="112">
        <f t="shared" si="811"/>
        <v>0</v>
      </c>
      <c r="AR645" s="112">
        <f t="shared" si="811"/>
        <v>0</v>
      </c>
      <c r="AS645" s="112">
        <f t="shared" si="811"/>
        <v>0</v>
      </c>
      <c r="AT645" s="112">
        <f t="shared" si="811"/>
        <v>0</v>
      </c>
      <c r="AU645" s="96"/>
      <c r="AV645" s="96"/>
      <c r="AW645" s="96"/>
      <c r="AX645" s="112">
        <f>AX646</f>
        <v>0</v>
      </c>
      <c r="AY645" s="112">
        <f>AY646</f>
        <v>0</v>
      </c>
      <c r="AZ645" s="97"/>
      <c r="BA645" s="97"/>
      <c r="BB645" s="112">
        <f>BB646</f>
        <v>0</v>
      </c>
      <c r="BC645" s="112">
        <f>BC646</f>
        <v>0</v>
      </c>
      <c r="BD645" s="138"/>
      <c r="BE645" s="139"/>
      <c r="BF645" s="151"/>
      <c r="BG645" s="151"/>
      <c r="BH645" s="138"/>
      <c r="BI645" s="139"/>
      <c r="BJ645" s="151"/>
      <c r="BK645" s="151"/>
      <c r="BL645" s="138"/>
      <c r="BM645" s="139"/>
      <c r="BN645" s="151"/>
      <c r="BO645" s="151"/>
      <c r="BP645" s="140"/>
      <c r="BQ645" s="140"/>
      <c r="BR645" s="140"/>
      <c r="BS645" s="140"/>
      <c r="BT645" s="140"/>
      <c r="BU645" s="140"/>
      <c r="BV645" s="140"/>
      <c r="BW645" s="140"/>
      <c r="BX645" s="140"/>
      <c r="BY645" s="140"/>
    </row>
    <row r="646" spans="1:77" s="2" customFormat="1" ht="99.75" hidden="1">
      <c r="A646" s="118"/>
      <c r="B646" s="137" t="s">
        <v>228</v>
      </c>
      <c r="C646" s="106" t="s">
        <v>55</v>
      </c>
      <c r="D646" s="106" t="s">
        <v>29</v>
      </c>
      <c r="E646" s="143" t="s">
        <v>175</v>
      </c>
      <c r="F646" s="106" t="s">
        <v>50</v>
      </c>
      <c r="G646" s="108"/>
      <c r="H646" s="108"/>
      <c r="I646" s="108"/>
      <c r="J646" s="112"/>
      <c r="K646" s="112"/>
      <c r="L646" s="112"/>
      <c r="M646" s="112"/>
      <c r="N646" s="108"/>
      <c r="O646" s="103"/>
      <c r="P646" s="112"/>
      <c r="Q646" s="112"/>
      <c r="R646" s="112"/>
      <c r="S646" s="112">
        <f>T646-Q646</f>
        <v>69241</v>
      </c>
      <c r="T646" s="112">
        <v>69241</v>
      </c>
      <c r="U646" s="112"/>
      <c r="V646" s="112">
        <v>69241</v>
      </c>
      <c r="W646" s="112"/>
      <c r="X646" s="112"/>
      <c r="Y646" s="112">
        <f>W646+T646</f>
        <v>69241</v>
      </c>
      <c r="Z646" s="112">
        <f>X646+V646</f>
        <v>69241</v>
      </c>
      <c r="AA646" s="112"/>
      <c r="AB646" s="112"/>
      <c r="AC646" s="112">
        <f>AA646+Y646</f>
        <v>69241</v>
      </c>
      <c r="AD646" s="112">
        <f>AB646+Z646</f>
        <v>69241</v>
      </c>
      <c r="AE646" s="112"/>
      <c r="AF646" s="112"/>
      <c r="AG646" s="112"/>
      <c r="AH646" s="112">
        <f>AE646+AC646</f>
        <v>69241</v>
      </c>
      <c r="AI646" s="112"/>
      <c r="AJ646" s="112">
        <f>AG646+AD646</f>
        <v>69241</v>
      </c>
      <c r="AK646" s="151"/>
      <c r="AL646" s="151"/>
      <c r="AM646" s="112">
        <f>AK646+AH646</f>
        <v>69241</v>
      </c>
      <c r="AN646" s="112">
        <f>AI646</f>
        <v>0</v>
      </c>
      <c r="AO646" s="112">
        <f>AJ646</f>
        <v>69241</v>
      </c>
      <c r="AP646" s="112">
        <f>AR646-AO646</f>
        <v>-69241</v>
      </c>
      <c r="AQ646" s="112"/>
      <c r="AR646" s="112"/>
      <c r="AS646" s="112"/>
      <c r="AT646" s="112"/>
      <c r="AU646" s="96"/>
      <c r="AV646" s="96"/>
      <c r="AW646" s="96"/>
      <c r="AX646" s="112"/>
      <c r="AY646" s="112"/>
      <c r="AZ646" s="97"/>
      <c r="BA646" s="97"/>
      <c r="BB646" s="112"/>
      <c r="BC646" s="112"/>
      <c r="BD646" s="138"/>
      <c r="BE646" s="139"/>
      <c r="BF646" s="151"/>
      <c r="BG646" s="151"/>
      <c r="BH646" s="138"/>
      <c r="BI646" s="139"/>
      <c r="BJ646" s="151"/>
      <c r="BK646" s="151"/>
      <c r="BL646" s="138"/>
      <c r="BM646" s="139"/>
      <c r="BN646" s="151"/>
      <c r="BO646" s="151"/>
      <c r="BP646" s="140"/>
      <c r="BQ646" s="140"/>
      <c r="BR646" s="140"/>
      <c r="BS646" s="140"/>
      <c r="BT646" s="140"/>
      <c r="BU646" s="140"/>
      <c r="BV646" s="140"/>
      <c r="BW646" s="140"/>
      <c r="BX646" s="140"/>
      <c r="BY646" s="140"/>
    </row>
    <row r="647" spans="1:77" s="2" customFormat="1" ht="49.5" hidden="1">
      <c r="A647" s="118"/>
      <c r="B647" s="216" t="s">
        <v>246</v>
      </c>
      <c r="C647" s="106" t="s">
        <v>55</v>
      </c>
      <c r="D647" s="106" t="s">
        <v>29</v>
      </c>
      <c r="E647" s="143" t="s">
        <v>176</v>
      </c>
      <c r="F647" s="106"/>
      <c r="G647" s="108"/>
      <c r="H647" s="108"/>
      <c r="I647" s="108"/>
      <c r="J647" s="112"/>
      <c r="K647" s="112"/>
      <c r="L647" s="112"/>
      <c r="M647" s="112"/>
      <c r="N647" s="108"/>
      <c r="O647" s="103"/>
      <c r="P647" s="112"/>
      <c r="Q647" s="112"/>
      <c r="R647" s="112"/>
      <c r="S647" s="112">
        <f aca="true" t="shared" si="812" ref="S647:AJ647">S648</f>
        <v>0</v>
      </c>
      <c r="T647" s="112">
        <f t="shared" si="812"/>
        <v>0</v>
      </c>
      <c r="U647" s="112">
        <f t="shared" si="812"/>
        <v>0</v>
      </c>
      <c r="V647" s="112">
        <f t="shared" si="812"/>
        <v>0</v>
      </c>
      <c r="W647" s="112">
        <f t="shared" si="812"/>
        <v>0</v>
      </c>
      <c r="X647" s="112">
        <f t="shared" si="812"/>
        <v>0</v>
      </c>
      <c r="Y647" s="112">
        <f t="shared" si="812"/>
        <v>0</v>
      </c>
      <c r="Z647" s="112">
        <f t="shared" si="812"/>
        <v>0</v>
      </c>
      <c r="AA647" s="112">
        <f t="shared" si="812"/>
        <v>0</v>
      </c>
      <c r="AB647" s="112">
        <f t="shared" si="812"/>
        <v>0</v>
      </c>
      <c r="AC647" s="112">
        <f t="shared" si="812"/>
        <v>0</v>
      </c>
      <c r="AD647" s="112">
        <f t="shared" si="812"/>
        <v>0</v>
      </c>
      <c r="AE647" s="112">
        <f t="shared" si="812"/>
        <v>0</v>
      </c>
      <c r="AF647" s="112"/>
      <c r="AG647" s="112">
        <f t="shared" si="812"/>
        <v>0</v>
      </c>
      <c r="AH647" s="112">
        <f t="shared" si="812"/>
        <v>0</v>
      </c>
      <c r="AI647" s="112"/>
      <c r="AJ647" s="112">
        <f t="shared" si="812"/>
        <v>0</v>
      </c>
      <c r="AK647" s="151"/>
      <c r="AL647" s="151"/>
      <c r="AM647" s="126"/>
      <c r="AN647" s="126"/>
      <c r="AO647" s="126"/>
      <c r="AP647" s="112"/>
      <c r="AQ647" s="112"/>
      <c r="AR647" s="112"/>
      <c r="AS647" s="112"/>
      <c r="AT647" s="112"/>
      <c r="AU647" s="96"/>
      <c r="AV647" s="96"/>
      <c r="AW647" s="96"/>
      <c r="AX647" s="112"/>
      <c r="AY647" s="112"/>
      <c r="AZ647" s="97"/>
      <c r="BA647" s="97"/>
      <c r="BB647" s="112"/>
      <c r="BC647" s="112"/>
      <c r="BD647" s="138"/>
      <c r="BE647" s="139"/>
      <c r="BF647" s="151"/>
      <c r="BG647" s="151"/>
      <c r="BH647" s="138"/>
      <c r="BI647" s="139"/>
      <c r="BJ647" s="151"/>
      <c r="BK647" s="151"/>
      <c r="BL647" s="138"/>
      <c r="BM647" s="139"/>
      <c r="BN647" s="151"/>
      <c r="BO647" s="151"/>
      <c r="BP647" s="140"/>
      <c r="BQ647" s="140"/>
      <c r="BR647" s="140"/>
      <c r="BS647" s="140"/>
      <c r="BT647" s="140"/>
      <c r="BU647" s="140"/>
      <c r="BV647" s="140"/>
      <c r="BW647" s="140"/>
      <c r="BX647" s="140"/>
      <c r="BY647" s="140"/>
    </row>
    <row r="648" spans="1:77" s="2" customFormat="1" ht="99.75" hidden="1">
      <c r="A648" s="118"/>
      <c r="B648" s="137" t="s">
        <v>228</v>
      </c>
      <c r="C648" s="106" t="s">
        <v>55</v>
      </c>
      <c r="D648" s="106" t="s">
        <v>29</v>
      </c>
      <c r="E648" s="143" t="s">
        <v>176</v>
      </c>
      <c r="F648" s="106" t="s">
        <v>50</v>
      </c>
      <c r="G648" s="108"/>
      <c r="H648" s="108"/>
      <c r="I648" s="108"/>
      <c r="J648" s="112"/>
      <c r="K648" s="112"/>
      <c r="L648" s="112"/>
      <c r="M648" s="112"/>
      <c r="N648" s="108"/>
      <c r="O648" s="103"/>
      <c r="P648" s="112"/>
      <c r="Q648" s="112"/>
      <c r="R648" s="112"/>
      <c r="S648" s="112">
        <f>T648-Q648</f>
        <v>0</v>
      </c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51"/>
      <c r="AL648" s="151"/>
      <c r="AM648" s="126"/>
      <c r="AN648" s="126"/>
      <c r="AO648" s="126"/>
      <c r="AP648" s="112"/>
      <c r="AQ648" s="112"/>
      <c r="AR648" s="112"/>
      <c r="AS648" s="112"/>
      <c r="AT648" s="112"/>
      <c r="AU648" s="96"/>
      <c r="AV648" s="96"/>
      <c r="AW648" s="96"/>
      <c r="AX648" s="112"/>
      <c r="AY648" s="112"/>
      <c r="AZ648" s="97"/>
      <c r="BA648" s="97"/>
      <c r="BB648" s="112"/>
      <c r="BC648" s="112"/>
      <c r="BD648" s="138"/>
      <c r="BE648" s="139"/>
      <c r="BF648" s="151"/>
      <c r="BG648" s="151"/>
      <c r="BH648" s="138"/>
      <c r="BI648" s="139"/>
      <c r="BJ648" s="151"/>
      <c r="BK648" s="151"/>
      <c r="BL648" s="138"/>
      <c r="BM648" s="139"/>
      <c r="BN648" s="151"/>
      <c r="BO648" s="151"/>
      <c r="BP648" s="140"/>
      <c r="BQ648" s="140"/>
      <c r="BR648" s="140"/>
      <c r="BS648" s="140"/>
      <c r="BT648" s="140"/>
      <c r="BU648" s="140"/>
      <c r="BV648" s="140"/>
      <c r="BW648" s="140"/>
      <c r="BX648" s="140"/>
      <c r="BY648" s="140"/>
    </row>
    <row r="649" spans="1:77" s="2" customFormat="1" ht="149.25" hidden="1">
      <c r="A649" s="118"/>
      <c r="B649" s="137" t="s">
        <v>247</v>
      </c>
      <c r="C649" s="106" t="s">
        <v>55</v>
      </c>
      <c r="D649" s="106" t="s">
        <v>29</v>
      </c>
      <c r="E649" s="143" t="s">
        <v>248</v>
      </c>
      <c r="F649" s="106"/>
      <c r="G649" s="108"/>
      <c r="H649" s="108"/>
      <c r="I649" s="108"/>
      <c r="J649" s="112"/>
      <c r="K649" s="112"/>
      <c r="L649" s="112"/>
      <c r="M649" s="112"/>
      <c r="N649" s="108"/>
      <c r="O649" s="103"/>
      <c r="P649" s="112"/>
      <c r="Q649" s="112"/>
      <c r="R649" s="112"/>
      <c r="S649" s="112">
        <f aca="true" t="shared" si="813" ref="S649:AT649">S650</f>
        <v>612</v>
      </c>
      <c r="T649" s="112">
        <f t="shared" si="813"/>
        <v>612</v>
      </c>
      <c r="U649" s="112">
        <f t="shared" si="813"/>
        <v>0</v>
      </c>
      <c r="V649" s="112">
        <f t="shared" si="813"/>
        <v>612</v>
      </c>
      <c r="W649" s="112">
        <f t="shared" si="813"/>
        <v>0</v>
      </c>
      <c r="X649" s="112">
        <f t="shared" si="813"/>
        <v>0</v>
      </c>
      <c r="Y649" s="112">
        <f t="shared" si="813"/>
        <v>612</v>
      </c>
      <c r="Z649" s="112">
        <f t="shared" si="813"/>
        <v>612</v>
      </c>
      <c r="AA649" s="112">
        <f t="shared" si="813"/>
        <v>0</v>
      </c>
      <c r="AB649" s="112">
        <f t="shared" si="813"/>
        <v>0</v>
      </c>
      <c r="AC649" s="112">
        <f t="shared" si="813"/>
        <v>612</v>
      </c>
      <c r="AD649" s="112">
        <f t="shared" si="813"/>
        <v>612</v>
      </c>
      <c r="AE649" s="112">
        <f t="shared" si="813"/>
        <v>0</v>
      </c>
      <c r="AF649" s="112"/>
      <c r="AG649" s="112">
        <f t="shared" si="813"/>
        <v>0</v>
      </c>
      <c r="AH649" s="112">
        <f t="shared" si="813"/>
        <v>612</v>
      </c>
      <c r="AI649" s="112"/>
      <c r="AJ649" s="112">
        <f t="shared" si="813"/>
        <v>612</v>
      </c>
      <c r="AK649" s="112">
        <f t="shared" si="813"/>
        <v>0</v>
      </c>
      <c r="AL649" s="112">
        <f t="shared" si="813"/>
        <v>0</v>
      </c>
      <c r="AM649" s="112">
        <f t="shared" si="813"/>
        <v>612</v>
      </c>
      <c r="AN649" s="112">
        <f t="shared" si="813"/>
        <v>0</v>
      </c>
      <c r="AO649" s="112">
        <f t="shared" si="813"/>
        <v>612</v>
      </c>
      <c r="AP649" s="112">
        <f t="shared" si="813"/>
        <v>-612</v>
      </c>
      <c r="AQ649" s="112">
        <f t="shared" si="813"/>
        <v>0</v>
      </c>
      <c r="AR649" s="112">
        <f t="shared" si="813"/>
        <v>0</v>
      </c>
      <c r="AS649" s="112">
        <f t="shared" si="813"/>
        <v>0</v>
      </c>
      <c r="AT649" s="112">
        <f t="shared" si="813"/>
        <v>0</v>
      </c>
      <c r="AU649" s="96"/>
      <c r="AV649" s="96"/>
      <c r="AW649" s="96"/>
      <c r="AX649" s="112">
        <f>AX650</f>
        <v>0</v>
      </c>
      <c r="AY649" s="112">
        <f>AY650</f>
        <v>0</v>
      </c>
      <c r="AZ649" s="97"/>
      <c r="BA649" s="97"/>
      <c r="BB649" s="112">
        <f>BB650</f>
        <v>0</v>
      </c>
      <c r="BC649" s="112">
        <f>BC650</f>
        <v>0</v>
      </c>
      <c r="BD649" s="138"/>
      <c r="BE649" s="139"/>
      <c r="BF649" s="151"/>
      <c r="BG649" s="151"/>
      <c r="BH649" s="138"/>
      <c r="BI649" s="139"/>
      <c r="BJ649" s="151"/>
      <c r="BK649" s="151"/>
      <c r="BL649" s="138"/>
      <c r="BM649" s="139"/>
      <c r="BN649" s="151"/>
      <c r="BO649" s="151"/>
      <c r="BP649" s="140"/>
      <c r="BQ649" s="140"/>
      <c r="BR649" s="140"/>
      <c r="BS649" s="140"/>
      <c r="BT649" s="140"/>
      <c r="BU649" s="140"/>
      <c r="BV649" s="140"/>
      <c r="BW649" s="140"/>
      <c r="BX649" s="140"/>
      <c r="BY649" s="140"/>
    </row>
    <row r="650" spans="1:77" s="2" customFormat="1" ht="99.75" hidden="1">
      <c r="A650" s="118"/>
      <c r="B650" s="137" t="s">
        <v>228</v>
      </c>
      <c r="C650" s="106" t="s">
        <v>55</v>
      </c>
      <c r="D650" s="106" t="s">
        <v>29</v>
      </c>
      <c r="E650" s="143" t="s">
        <v>248</v>
      </c>
      <c r="F650" s="106" t="s">
        <v>50</v>
      </c>
      <c r="G650" s="108"/>
      <c r="H650" s="108"/>
      <c r="I650" s="108"/>
      <c r="J650" s="112"/>
      <c r="K650" s="112"/>
      <c r="L650" s="112"/>
      <c r="M650" s="112"/>
      <c r="N650" s="108"/>
      <c r="O650" s="103"/>
      <c r="P650" s="112"/>
      <c r="Q650" s="112"/>
      <c r="R650" s="112"/>
      <c r="S650" s="112">
        <f>T650-Q650</f>
        <v>612</v>
      </c>
      <c r="T650" s="112">
        <v>612</v>
      </c>
      <c r="U650" s="112"/>
      <c r="V650" s="112">
        <v>612</v>
      </c>
      <c r="W650" s="112"/>
      <c r="X650" s="112"/>
      <c r="Y650" s="112">
        <f>W650+T650</f>
        <v>612</v>
      </c>
      <c r="Z650" s="112">
        <f>X650+V650</f>
        <v>612</v>
      </c>
      <c r="AA650" s="112"/>
      <c r="AB650" s="112"/>
      <c r="AC650" s="112">
        <f>AA650+Y650</f>
        <v>612</v>
      </c>
      <c r="AD650" s="112">
        <f>AB650+Z650</f>
        <v>612</v>
      </c>
      <c r="AE650" s="112"/>
      <c r="AF650" s="112"/>
      <c r="AG650" s="112"/>
      <c r="AH650" s="112">
        <f>AE650+AC650</f>
        <v>612</v>
      </c>
      <c r="AI650" s="112"/>
      <c r="AJ650" s="112">
        <f>AG650+AD650</f>
        <v>612</v>
      </c>
      <c r="AK650" s="151"/>
      <c r="AL650" s="151"/>
      <c r="AM650" s="112">
        <f>AK650+AH650</f>
        <v>612</v>
      </c>
      <c r="AN650" s="112">
        <f>AI650</f>
        <v>0</v>
      </c>
      <c r="AO650" s="112">
        <f>AJ650</f>
        <v>612</v>
      </c>
      <c r="AP650" s="112">
        <f>AR650-AO650</f>
        <v>-612</v>
      </c>
      <c r="AQ650" s="112"/>
      <c r="AR650" s="112"/>
      <c r="AS650" s="112"/>
      <c r="AT650" s="112"/>
      <c r="AU650" s="96"/>
      <c r="AV650" s="96"/>
      <c r="AW650" s="96"/>
      <c r="AX650" s="112"/>
      <c r="AY650" s="112"/>
      <c r="AZ650" s="97"/>
      <c r="BA650" s="97"/>
      <c r="BB650" s="112"/>
      <c r="BC650" s="112"/>
      <c r="BD650" s="138"/>
      <c r="BE650" s="139"/>
      <c r="BF650" s="151"/>
      <c r="BG650" s="151"/>
      <c r="BH650" s="138"/>
      <c r="BI650" s="139"/>
      <c r="BJ650" s="151"/>
      <c r="BK650" s="151"/>
      <c r="BL650" s="138"/>
      <c r="BM650" s="139"/>
      <c r="BN650" s="151"/>
      <c r="BO650" s="151"/>
      <c r="BP650" s="140"/>
      <c r="BQ650" s="140"/>
      <c r="BR650" s="140"/>
      <c r="BS650" s="140"/>
      <c r="BT650" s="140"/>
      <c r="BU650" s="140"/>
      <c r="BV650" s="140"/>
      <c r="BW650" s="140"/>
      <c r="BX650" s="140"/>
      <c r="BY650" s="140"/>
    </row>
    <row r="651" spans="1:77" s="2" customFormat="1" ht="297" customHeight="1">
      <c r="A651" s="118"/>
      <c r="B651" s="137" t="s">
        <v>346</v>
      </c>
      <c r="C651" s="106" t="s">
        <v>55</v>
      </c>
      <c r="D651" s="106" t="s">
        <v>29</v>
      </c>
      <c r="E651" s="143" t="s">
        <v>249</v>
      </c>
      <c r="F651" s="106"/>
      <c r="G651" s="108"/>
      <c r="H651" s="108"/>
      <c r="I651" s="108"/>
      <c r="J651" s="112"/>
      <c r="K651" s="112"/>
      <c r="L651" s="112"/>
      <c r="M651" s="112"/>
      <c r="N651" s="108"/>
      <c r="O651" s="103"/>
      <c r="P651" s="112"/>
      <c r="Q651" s="112"/>
      <c r="R651" s="112"/>
      <c r="S651" s="112">
        <f aca="true" t="shared" si="814" ref="S651:AT651">S652</f>
        <v>8496</v>
      </c>
      <c r="T651" s="112">
        <f t="shared" si="814"/>
        <v>8496</v>
      </c>
      <c r="U651" s="112">
        <f t="shared" si="814"/>
        <v>0</v>
      </c>
      <c r="V651" s="112">
        <f t="shared" si="814"/>
        <v>8496</v>
      </c>
      <c r="W651" s="112">
        <f t="shared" si="814"/>
        <v>0</v>
      </c>
      <c r="X651" s="112">
        <f t="shared" si="814"/>
        <v>0</v>
      </c>
      <c r="Y651" s="112">
        <f t="shared" si="814"/>
        <v>8496</v>
      </c>
      <c r="Z651" s="112">
        <f t="shared" si="814"/>
        <v>8496</v>
      </c>
      <c r="AA651" s="112">
        <f t="shared" si="814"/>
        <v>0</v>
      </c>
      <c r="AB651" s="112">
        <f t="shared" si="814"/>
        <v>0</v>
      </c>
      <c r="AC651" s="112">
        <f t="shared" si="814"/>
        <v>8496</v>
      </c>
      <c r="AD651" s="112">
        <f t="shared" si="814"/>
        <v>8496</v>
      </c>
      <c r="AE651" s="112">
        <f t="shared" si="814"/>
        <v>0</v>
      </c>
      <c r="AF651" s="112"/>
      <c r="AG651" s="112">
        <f t="shared" si="814"/>
        <v>0</v>
      </c>
      <c r="AH651" s="112">
        <f t="shared" si="814"/>
        <v>8496</v>
      </c>
      <c r="AI651" s="112"/>
      <c r="AJ651" s="112">
        <f t="shared" si="814"/>
        <v>8496</v>
      </c>
      <c r="AK651" s="112">
        <f t="shared" si="814"/>
        <v>0</v>
      </c>
      <c r="AL651" s="112">
        <f t="shared" si="814"/>
        <v>0</v>
      </c>
      <c r="AM651" s="112">
        <f t="shared" si="814"/>
        <v>8496</v>
      </c>
      <c r="AN651" s="112">
        <f t="shared" si="814"/>
        <v>0</v>
      </c>
      <c r="AO651" s="112">
        <f t="shared" si="814"/>
        <v>8496</v>
      </c>
      <c r="AP651" s="112">
        <f t="shared" si="814"/>
        <v>11117</v>
      </c>
      <c r="AQ651" s="112">
        <f t="shared" si="814"/>
        <v>0</v>
      </c>
      <c r="AR651" s="112">
        <f t="shared" si="814"/>
        <v>19613</v>
      </c>
      <c r="AS651" s="112">
        <f t="shared" si="814"/>
        <v>0</v>
      </c>
      <c r="AT651" s="112">
        <f t="shared" si="814"/>
        <v>19613</v>
      </c>
      <c r="AU651" s="96"/>
      <c r="AV651" s="96"/>
      <c r="AW651" s="96"/>
      <c r="AX651" s="112">
        <f>AX652</f>
        <v>19613</v>
      </c>
      <c r="AY651" s="112">
        <f>AY652</f>
        <v>19613</v>
      </c>
      <c r="AZ651" s="97"/>
      <c r="BA651" s="97"/>
      <c r="BB651" s="112">
        <f aca="true" t="shared" si="815" ref="BB651:BY651">BB652</f>
        <v>19613</v>
      </c>
      <c r="BC651" s="112">
        <f t="shared" si="815"/>
        <v>19613</v>
      </c>
      <c r="BD651" s="112">
        <f t="shared" si="815"/>
        <v>0</v>
      </c>
      <c r="BE651" s="112">
        <f t="shared" si="815"/>
        <v>0</v>
      </c>
      <c r="BF651" s="112">
        <f t="shared" si="815"/>
        <v>19613</v>
      </c>
      <c r="BG651" s="112">
        <f t="shared" si="815"/>
        <v>19613</v>
      </c>
      <c r="BH651" s="112">
        <f t="shared" si="815"/>
        <v>0</v>
      </c>
      <c r="BI651" s="112">
        <f t="shared" si="815"/>
        <v>0</v>
      </c>
      <c r="BJ651" s="112">
        <f t="shared" si="815"/>
        <v>19613</v>
      </c>
      <c r="BK651" s="112">
        <f t="shared" si="815"/>
        <v>19613</v>
      </c>
      <c r="BL651" s="112">
        <f t="shared" si="815"/>
        <v>0</v>
      </c>
      <c r="BM651" s="112">
        <f t="shared" si="815"/>
        <v>0</v>
      </c>
      <c r="BN651" s="112">
        <f t="shared" si="815"/>
        <v>19613</v>
      </c>
      <c r="BO651" s="112">
        <f t="shared" si="815"/>
        <v>19613</v>
      </c>
      <c r="BP651" s="112">
        <f t="shared" si="815"/>
        <v>0</v>
      </c>
      <c r="BQ651" s="112">
        <f t="shared" si="815"/>
        <v>0</v>
      </c>
      <c r="BR651" s="112">
        <f t="shared" si="815"/>
        <v>19613</v>
      </c>
      <c r="BS651" s="112"/>
      <c r="BT651" s="112">
        <f t="shared" si="815"/>
        <v>19613</v>
      </c>
      <c r="BU651" s="112">
        <f t="shared" si="815"/>
        <v>0</v>
      </c>
      <c r="BV651" s="112">
        <f t="shared" si="815"/>
        <v>0</v>
      </c>
      <c r="BW651" s="112">
        <f t="shared" si="815"/>
        <v>19613</v>
      </c>
      <c r="BX651" s="112"/>
      <c r="BY651" s="112">
        <f t="shared" si="815"/>
        <v>19613</v>
      </c>
    </row>
    <row r="652" spans="1:77" s="2" customFormat="1" ht="99.75">
      <c r="A652" s="118"/>
      <c r="B652" s="137" t="s">
        <v>228</v>
      </c>
      <c r="C652" s="106" t="s">
        <v>55</v>
      </c>
      <c r="D652" s="106" t="s">
        <v>29</v>
      </c>
      <c r="E652" s="143" t="s">
        <v>249</v>
      </c>
      <c r="F652" s="106" t="s">
        <v>50</v>
      </c>
      <c r="G652" s="108"/>
      <c r="H652" s="108"/>
      <c r="I652" s="108"/>
      <c r="J652" s="112"/>
      <c r="K652" s="112"/>
      <c r="L652" s="112"/>
      <c r="M652" s="112"/>
      <c r="N652" s="108"/>
      <c r="O652" s="103"/>
      <c r="P652" s="112"/>
      <c r="Q652" s="112"/>
      <c r="R652" s="112"/>
      <c r="S652" s="112">
        <f>T652-Q652</f>
        <v>8496</v>
      </c>
      <c r="T652" s="112">
        <v>8496</v>
      </c>
      <c r="U652" s="112"/>
      <c r="V652" s="112">
        <v>8496</v>
      </c>
      <c r="W652" s="112"/>
      <c r="X652" s="112"/>
      <c r="Y652" s="112">
        <f>W652+T652</f>
        <v>8496</v>
      </c>
      <c r="Z652" s="112">
        <f>X652+V652</f>
        <v>8496</v>
      </c>
      <c r="AA652" s="112"/>
      <c r="AB652" s="112"/>
      <c r="AC652" s="112">
        <f>AA652+Y652</f>
        <v>8496</v>
      </c>
      <c r="AD652" s="112">
        <f>AB652+Z652</f>
        <v>8496</v>
      </c>
      <c r="AE652" s="112"/>
      <c r="AF652" s="112"/>
      <c r="AG652" s="112"/>
      <c r="AH652" s="112">
        <f>AE652+AC652</f>
        <v>8496</v>
      </c>
      <c r="AI652" s="112"/>
      <c r="AJ652" s="112">
        <f>AG652+AD652</f>
        <v>8496</v>
      </c>
      <c r="AK652" s="151"/>
      <c r="AL652" s="151"/>
      <c r="AM652" s="112">
        <f>AK652+AH652</f>
        <v>8496</v>
      </c>
      <c r="AN652" s="112">
        <f>AI652</f>
        <v>0</v>
      </c>
      <c r="AO652" s="112">
        <f>AJ652</f>
        <v>8496</v>
      </c>
      <c r="AP652" s="112">
        <f>AR652-AO652</f>
        <v>11117</v>
      </c>
      <c r="AQ652" s="112"/>
      <c r="AR652" s="112">
        <v>19613</v>
      </c>
      <c r="AS652" s="112"/>
      <c r="AT652" s="112">
        <v>19613</v>
      </c>
      <c r="AU652" s="96"/>
      <c r="AV652" s="96"/>
      <c r="AW652" s="96"/>
      <c r="AX652" s="112">
        <v>19613</v>
      </c>
      <c r="AY652" s="112">
        <v>19613</v>
      </c>
      <c r="AZ652" s="97"/>
      <c r="BA652" s="97"/>
      <c r="BB652" s="112">
        <v>19613</v>
      </c>
      <c r="BC652" s="112">
        <v>19613</v>
      </c>
      <c r="BD652" s="138"/>
      <c r="BE652" s="139"/>
      <c r="BF652" s="112">
        <f>BD652+BB652</f>
        <v>19613</v>
      </c>
      <c r="BG652" s="112">
        <f>BE652+BC652</f>
        <v>19613</v>
      </c>
      <c r="BH652" s="138"/>
      <c r="BI652" s="139"/>
      <c r="BJ652" s="112">
        <f>BH652+BF652</f>
        <v>19613</v>
      </c>
      <c r="BK652" s="112">
        <f>BI652+BG652</f>
        <v>19613</v>
      </c>
      <c r="BL652" s="138"/>
      <c r="BM652" s="139"/>
      <c r="BN652" s="112">
        <f>BL652+BJ652</f>
        <v>19613</v>
      </c>
      <c r="BO652" s="112">
        <f>BM652+BK652</f>
        <v>19613</v>
      </c>
      <c r="BP652" s="140"/>
      <c r="BQ652" s="140"/>
      <c r="BR652" s="108">
        <f>BN652+BP652</f>
        <v>19613</v>
      </c>
      <c r="BS652" s="108"/>
      <c r="BT652" s="108">
        <f>BO652+BQ652</f>
        <v>19613</v>
      </c>
      <c r="BU652" s="140"/>
      <c r="BV652" s="140"/>
      <c r="BW652" s="108">
        <f>BR652+BU652</f>
        <v>19613</v>
      </c>
      <c r="BX652" s="108"/>
      <c r="BY652" s="108">
        <f>BT652+BV652</f>
        <v>19613</v>
      </c>
    </row>
    <row r="653" spans="1:77" s="2" customFormat="1" ht="224.25" customHeight="1">
      <c r="A653" s="118"/>
      <c r="B653" s="137" t="s">
        <v>407</v>
      </c>
      <c r="C653" s="106" t="s">
        <v>55</v>
      </c>
      <c r="D653" s="106" t="s">
        <v>29</v>
      </c>
      <c r="E653" s="143" t="s">
        <v>250</v>
      </c>
      <c r="F653" s="106"/>
      <c r="G653" s="108"/>
      <c r="H653" s="108"/>
      <c r="I653" s="108"/>
      <c r="J653" s="112"/>
      <c r="K653" s="112"/>
      <c r="L653" s="112"/>
      <c r="M653" s="112"/>
      <c r="N653" s="108"/>
      <c r="O653" s="103"/>
      <c r="P653" s="112"/>
      <c r="Q653" s="112"/>
      <c r="R653" s="112"/>
      <c r="S653" s="112">
        <f aca="true" t="shared" si="816" ref="S653:AT653">S654</f>
        <v>38071</v>
      </c>
      <c r="T653" s="112">
        <f t="shared" si="816"/>
        <v>38071</v>
      </c>
      <c r="U653" s="112">
        <f t="shared" si="816"/>
        <v>0</v>
      </c>
      <c r="V653" s="112">
        <f t="shared" si="816"/>
        <v>38071</v>
      </c>
      <c r="W653" s="112">
        <f t="shared" si="816"/>
        <v>0</v>
      </c>
      <c r="X653" s="112">
        <f t="shared" si="816"/>
        <v>0</v>
      </c>
      <c r="Y653" s="112">
        <f t="shared" si="816"/>
        <v>38071</v>
      </c>
      <c r="Z653" s="112">
        <f t="shared" si="816"/>
        <v>38071</v>
      </c>
      <c r="AA653" s="112">
        <f t="shared" si="816"/>
        <v>0</v>
      </c>
      <c r="AB653" s="112">
        <f t="shared" si="816"/>
        <v>0</v>
      </c>
      <c r="AC653" s="112">
        <f t="shared" si="816"/>
        <v>38071</v>
      </c>
      <c r="AD653" s="112">
        <f t="shared" si="816"/>
        <v>38071</v>
      </c>
      <c r="AE653" s="112">
        <f t="shared" si="816"/>
        <v>0</v>
      </c>
      <c r="AF653" s="112"/>
      <c r="AG653" s="112">
        <f t="shared" si="816"/>
        <v>0</v>
      </c>
      <c r="AH653" s="112">
        <f t="shared" si="816"/>
        <v>38071</v>
      </c>
      <c r="AI653" s="112"/>
      <c r="AJ653" s="112">
        <f t="shared" si="816"/>
        <v>38071</v>
      </c>
      <c r="AK653" s="112">
        <f t="shared" si="816"/>
        <v>0</v>
      </c>
      <c r="AL653" s="112">
        <f t="shared" si="816"/>
        <v>0</v>
      </c>
      <c r="AM653" s="112">
        <f t="shared" si="816"/>
        <v>38071</v>
      </c>
      <c r="AN653" s="112">
        <f t="shared" si="816"/>
        <v>0</v>
      </c>
      <c r="AO653" s="112">
        <f t="shared" si="816"/>
        <v>38071</v>
      </c>
      <c r="AP653" s="112">
        <f t="shared" si="816"/>
        <v>68929</v>
      </c>
      <c r="AQ653" s="112">
        <f t="shared" si="816"/>
        <v>0</v>
      </c>
      <c r="AR653" s="112">
        <f t="shared" si="816"/>
        <v>107000</v>
      </c>
      <c r="AS653" s="112">
        <f t="shared" si="816"/>
        <v>0</v>
      </c>
      <c r="AT653" s="112">
        <f t="shared" si="816"/>
        <v>107000</v>
      </c>
      <c r="AU653" s="96"/>
      <c r="AV653" s="96"/>
      <c r="AW653" s="96"/>
      <c r="AX653" s="112">
        <f>AX654</f>
        <v>107000</v>
      </c>
      <c r="AY653" s="112">
        <f>AY654</f>
        <v>107000</v>
      </c>
      <c r="AZ653" s="97"/>
      <c r="BA653" s="97"/>
      <c r="BB653" s="112">
        <f aca="true" t="shared" si="817" ref="BB653:BY653">BB654</f>
        <v>107000</v>
      </c>
      <c r="BC653" s="112">
        <f t="shared" si="817"/>
        <v>107000</v>
      </c>
      <c r="BD653" s="112">
        <f t="shared" si="817"/>
        <v>0</v>
      </c>
      <c r="BE653" s="112">
        <f t="shared" si="817"/>
        <v>0</v>
      </c>
      <c r="BF653" s="112">
        <f t="shared" si="817"/>
        <v>107000</v>
      </c>
      <c r="BG653" s="112">
        <f t="shared" si="817"/>
        <v>107000</v>
      </c>
      <c r="BH653" s="112">
        <f t="shared" si="817"/>
        <v>0</v>
      </c>
      <c r="BI653" s="112">
        <f t="shared" si="817"/>
        <v>0</v>
      </c>
      <c r="BJ653" s="112">
        <f t="shared" si="817"/>
        <v>107000</v>
      </c>
      <c r="BK653" s="112">
        <f t="shared" si="817"/>
        <v>107000</v>
      </c>
      <c r="BL653" s="112">
        <f t="shared" si="817"/>
        <v>0</v>
      </c>
      <c r="BM653" s="112">
        <f t="shared" si="817"/>
        <v>0</v>
      </c>
      <c r="BN653" s="112">
        <f t="shared" si="817"/>
        <v>107000</v>
      </c>
      <c r="BO653" s="112">
        <f t="shared" si="817"/>
        <v>107000</v>
      </c>
      <c r="BP653" s="112">
        <f t="shared" si="817"/>
        <v>0</v>
      </c>
      <c r="BQ653" s="112">
        <f t="shared" si="817"/>
        <v>0</v>
      </c>
      <c r="BR653" s="112">
        <f t="shared" si="817"/>
        <v>107000</v>
      </c>
      <c r="BS653" s="112"/>
      <c r="BT653" s="112">
        <f t="shared" si="817"/>
        <v>107000</v>
      </c>
      <c r="BU653" s="112">
        <f t="shared" si="817"/>
        <v>0</v>
      </c>
      <c r="BV653" s="112">
        <f t="shared" si="817"/>
        <v>0</v>
      </c>
      <c r="BW653" s="112">
        <f t="shared" si="817"/>
        <v>107000</v>
      </c>
      <c r="BX653" s="112"/>
      <c r="BY653" s="112">
        <f t="shared" si="817"/>
        <v>107000</v>
      </c>
    </row>
    <row r="654" spans="1:77" s="2" customFormat="1" ht="99.75">
      <c r="A654" s="118"/>
      <c r="B654" s="137" t="s">
        <v>228</v>
      </c>
      <c r="C654" s="106" t="s">
        <v>55</v>
      </c>
      <c r="D654" s="106" t="s">
        <v>29</v>
      </c>
      <c r="E654" s="143" t="s">
        <v>250</v>
      </c>
      <c r="F654" s="106" t="s">
        <v>50</v>
      </c>
      <c r="G654" s="108"/>
      <c r="H654" s="108"/>
      <c r="I654" s="108"/>
      <c r="J654" s="112"/>
      <c r="K654" s="112"/>
      <c r="L654" s="112"/>
      <c r="M654" s="112"/>
      <c r="N654" s="108"/>
      <c r="O654" s="103"/>
      <c r="P654" s="112"/>
      <c r="Q654" s="112"/>
      <c r="R654" s="112"/>
      <c r="S654" s="112">
        <f>T654-Q654</f>
        <v>38071</v>
      </c>
      <c r="T654" s="112">
        <v>38071</v>
      </c>
      <c r="U654" s="112"/>
      <c r="V654" s="112">
        <v>38071</v>
      </c>
      <c r="W654" s="112"/>
      <c r="X654" s="112"/>
      <c r="Y654" s="112">
        <f>W654+T654</f>
        <v>38071</v>
      </c>
      <c r="Z654" s="112">
        <f>X654+V654</f>
        <v>38071</v>
      </c>
      <c r="AA654" s="112"/>
      <c r="AB654" s="112"/>
      <c r="AC654" s="112">
        <f>AA654+Y654</f>
        <v>38071</v>
      </c>
      <c r="AD654" s="112">
        <f>AB654+Z654</f>
        <v>38071</v>
      </c>
      <c r="AE654" s="112"/>
      <c r="AF654" s="112"/>
      <c r="AG654" s="112"/>
      <c r="AH654" s="112">
        <f>AE654+AC654</f>
        <v>38071</v>
      </c>
      <c r="AI654" s="112"/>
      <c r="AJ654" s="112">
        <f>AG654+AD654</f>
        <v>38071</v>
      </c>
      <c r="AK654" s="151"/>
      <c r="AL654" s="151"/>
      <c r="AM654" s="112">
        <f>AK654+AH654</f>
        <v>38071</v>
      </c>
      <c r="AN654" s="112">
        <f>AI654</f>
        <v>0</v>
      </c>
      <c r="AO654" s="112">
        <f>AJ654</f>
        <v>38071</v>
      </c>
      <c r="AP654" s="112">
        <f>AR654-AO654</f>
        <v>68929</v>
      </c>
      <c r="AQ654" s="112"/>
      <c r="AR654" s="112">
        <v>107000</v>
      </c>
      <c r="AS654" s="112"/>
      <c r="AT654" s="112">
        <v>107000</v>
      </c>
      <c r="AU654" s="96"/>
      <c r="AV654" s="96"/>
      <c r="AW654" s="96"/>
      <c r="AX654" s="112">
        <v>107000</v>
      </c>
      <c r="AY654" s="112">
        <v>107000</v>
      </c>
      <c r="AZ654" s="97"/>
      <c r="BA654" s="97"/>
      <c r="BB654" s="112">
        <v>107000</v>
      </c>
      <c r="BC654" s="112">
        <v>107000</v>
      </c>
      <c r="BD654" s="138"/>
      <c r="BE654" s="139"/>
      <c r="BF654" s="112">
        <f>BD654+BB654</f>
        <v>107000</v>
      </c>
      <c r="BG654" s="112">
        <f>BE654+BC654</f>
        <v>107000</v>
      </c>
      <c r="BH654" s="138"/>
      <c r="BI654" s="139"/>
      <c r="BJ654" s="112">
        <f>BH654+BF654</f>
        <v>107000</v>
      </c>
      <c r="BK654" s="112">
        <f>BI654+BG654</f>
        <v>107000</v>
      </c>
      <c r="BL654" s="138"/>
      <c r="BM654" s="139"/>
      <c r="BN654" s="112">
        <f>BL654+BJ654</f>
        <v>107000</v>
      </c>
      <c r="BO654" s="112">
        <f>BM654+BK654</f>
        <v>107000</v>
      </c>
      <c r="BP654" s="140"/>
      <c r="BQ654" s="140"/>
      <c r="BR654" s="108">
        <f>BN654+BP654</f>
        <v>107000</v>
      </c>
      <c r="BS654" s="108"/>
      <c r="BT654" s="108">
        <f>BO654+BQ654</f>
        <v>107000</v>
      </c>
      <c r="BU654" s="140"/>
      <c r="BV654" s="140"/>
      <c r="BW654" s="108">
        <f>BR654+BU654</f>
        <v>107000</v>
      </c>
      <c r="BX654" s="108"/>
      <c r="BY654" s="108">
        <f>BT654+BV654</f>
        <v>107000</v>
      </c>
    </row>
    <row r="655" spans="1:77" s="2" customFormat="1" ht="18.75">
      <c r="A655" s="118"/>
      <c r="B655" s="99" t="s">
        <v>106</v>
      </c>
      <c r="C655" s="100" t="s">
        <v>55</v>
      </c>
      <c r="D655" s="100" t="s">
        <v>30</v>
      </c>
      <c r="E655" s="101"/>
      <c r="F655" s="100"/>
      <c r="G655" s="102">
        <f aca="true" t="shared" si="818" ref="G655:AT655">G656</f>
        <v>472417</v>
      </c>
      <c r="H655" s="102">
        <f t="shared" si="818"/>
        <v>472417</v>
      </c>
      <c r="I655" s="102">
        <f t="shared" si="818"/>
        <v>0</v>
      </c>
      <c r="J655" s="102">
        <f t="shared" si="818"/>
        <v>386348</v>
      </c>
      <c r="K655" s="102">
        <f t="shared" si="818"/>
        <v>858765</v>
      </c>
      <c r="L655" s="102">
        <f t="shared" si="818"/>
        <v>0</v>
      </c>
      <c r="M655" s="102"/>
      <c r="N655" s="102">
        <f t="shared" si="818"/>
        <v>970038</v>
      </c>
      <c r="O655" s="102">
        <f t="shared" si="818"/>
        <v>0</v>
      </c>
      <c r="P655" s="102">
        <f t="shared" si="818"/>
        <v>0</v>
      </c>
      <c r="Q655" s="102">
        <f t="shared" si="818"/>
        <v>970038</v>
      </c>
      <c r="R655" s="102">
        <f t="shared" si="818"/>
        <v>0</v>
      </c>
      <c r="S655" s="102">
        <f t="shared" si="818"/>
        <v>-609573</v>
      </c>
      <c r="T655" s="102">
        <f t="shared" si="818"/>
        <v>360465</v>
      </c>
      <c r="U655" s="102">
        <f t="shared" si="818"/>
        <v>0</v>
      </c>
      <c r="V655" s="102">
        <f t="shared" si="818"/>
        <v>360465</v>
      </c>
      <c r="W655" s="102">
        <f t="shared" si="818"/>
        <v>0</v>
      </c>
      <c r="X655" s="102">
        <f t="shared" si="818"/>
        <v>0</v>
      </c>
      <c r="Y655" s="102">
        <f t="shared" si="818"/>
        <v>360465</v>
      </c>
      <c r="Z655" s="102">
        <f t="shared" si="818"/>
        <v>360465</v>
      </c>
      <c r="AA655" s="102">
        <f t="shared" si="818"/>
        <v>0</v>
      </c>
      <c r="AB655" s="102">
        <f t="shared" si="818"/>
        <v>0</v>
      </c>
      <c r="AC655" s="102">
        <f t="shared" si="818"/>
        <v>360465</v>
      </c>
      <c r="AD655" s="102">
        <f t="shared" si="818"/>
        <v>360465</v>
      </c>
      <c r="AE655" s="102">
        <f t="shared" si="818"/>
        <v>0</v>
      </c>
      <c r="AF655" s="102"/>
      <c r="AG655" s="102">
        <f t="shared" si="818"/>
        <v>0</v>
      </c>
      <c r="AH655" s="102">
        <f t="shared" si="818"/>
        <v>360465</v>
      </c>
      <c r="AI655" s="102"/>
      <c r="AJ655" s="102">
        <f t="shared" si="818"/>
        <v>360465</v>
      </c>
      <c r="AK655" s="102">
        <f t="shared" si="818"/>
        <v>0</v>
      </c>
      <c r="AL655" s="102">
        <f t="shared" si="818"/>
        <v>0</v>
      </c>
      <c r="AM655" s="102">
        <f t="shared" si="818"/>
        <v>360465</v>
      </c>
      <c r="AN655" s="102">
        <f t="shared" si="818"/>
        <v>0</v>
      </c>
      <c r="AO655" s="102">
        <f t="shared" si="818"/>
        <v>360465</v>
      </c>
      <c r="AP655" s="102">
        <f t="shared" si="818"/>
        <v>194289</v>
      </c>
      <c r="AQ655" s="102">
        <f t="shared" si="818"/>
        <v>0</v>
      </c>
      <c r="AR655" s="102">
        <f t="shared" si="818"/>
        <v>554754</v>
      </c>
      <c r="AS655" s="102">
        <f t="shared" si="818"/>
        <v>0</v>
      </c>
      <c r="AT655" s="102">
        <f t="shared" si="818"/>
        <v>554754</v>
      </c>
      <c r="AU655" s="96"/>
      <c r="AV655" s="96"/>
      <c r="AW655" s="96"/>
      <c r="AX655" s="102">
        <f>AX656</f>
        <v>554754</v>
      </c>
      <c r="AY655" s="102">
        <f>AY656</f>
        <v>554754</v>
      </c>
      <c r="AZ655" s="97"/>
      <c r="BA655" s="97"/>
      <c r="BB655" s="102">
        <f aca="true" t="shared" si="819" ref="BB655:BY655">BB656</f>
        <v>554754</v>
      </c>
      <c r="BC655" s="102">
        <f t="shared" si="819"/>
        <v>554754</v>
      </c>
      <c r="BD655" s="102">
        <f t="shared" si="819"/>
        <v>0</v>
      </c>
      <c r="BE655" s="102">
        <f t="shared" si="819"/>
        <v>0</v>
      </c>
      <c r="BF655" s="102">
        <f t="shared" si="819"/>
        <v>554754</v>
      </c>
      <c r="BG655" s="102">
        <f t="shared" si="819"/>
        <v>554754</v>
      </c>
      <c r="BH655" s="102">
        <f t="shared" si="819"/>
        <v>0</v>
      </c>
      <c r="BI655" s="102">
        <f t="shared" si="819"/>
        <v>0</v>
      </c>
      <c r="BJ655" s="102">
        <f t="shared" si="819"/>
        <v>554754</v>
      </c>
      <c r="BK655" s="102">
        <f t="shared" si="819"/>
        <v>554754</v>
      </c>
      <c r="BL655" s="102">
        <f t="shared" si="819"/>
        <v>0</v>
      </c>
      <c r="BM655" s="102">
        <f t="shared" si="819"/>
        <v>0</v>
      </c>
      <c r="BN655" s="102">
        <f t="shared" si="819"/>
        <v>554754</v>
      </c>
      <c r="BO655" s="102">
        <f t="shared" si="819"/>
        <v>554754</v>
      </c>
      <c r="BP655" s="102">
        <f t="shared" si="819"/>
        <v>0</v>
      </c>
      <c r="BQ655" s="102">
        <f t="shared" si="819"/>
        <v>0</v>
      </c>
      <c r="BR655" s="102">
        <f t="shared" si="819"/>
        <v>554754</v>
      </c>
      <c r="BS655" s="102"/>
      <c r="BT655" s="102">
        <f t="shared" si="819"/>
        <v>554754</v>
      </c>
      <c r="BU655" s="102">
        <f t="shared" si="819"/>
        <v>0</v>
      </c>
      <c r="BV655" s="102">
        <f t="shared" si="819"/>
        <v>0</v>
      </c>
      <c r="BW655" s="102">
        <f t="shared" si="819"/>
        <v>554754</v>
      </c>
      <c r="BX655" s="102"/>
      <c r="BY655" s="102">
        <f t="shared" si="819"/>
        <v>554754</v>
      </c>
    </row>
    <row r="656" spans="1:77" s="2" customFormat="1" ht="18.75">
      <c r="A656" s="118"/>
      <c r="B656" s="105" t="s">
        <v>106</v>
      </c>
      <c r="C656" s="106" t="s">
        <v>55</v>
      </c>
      <c r="D656" s="106" t="s">
        <v>30</v>
      </c>
      <c r="E656" s="111" t="s">
        <v>107</v>
      </c>
      <c r="F656" s="100"/>
      <c r="G656" s="108">
        <f>G657+G658+G660+G664+G666+G668</f>
        <v>472417</v>
      </c>
      <c r="H656" s="108">
        <f>H657+H658+H660+H664+H666+H668</f>
        <v>472417</v>
      </c>
      <c r="I656" s="108">
        <f>I657+I658+I660+I664+I666+I668</f>
        <v>0</v>
      </c>
      <c r="J656" s="108">
        <f>J657+J658+J660+J664+J666+J668+J672</f>
        <v>386348</v>
      </c>
      <c r="K656" s="108">
        <f>K657+K658+K660+K664+K666+K668+K672</f>
        <v>858765</v>
      </c>
      <c r="L656" s="108">
        <f>L657+L658+L660+L664+L666+L668+L672</f>
        <v>0</v>
      </c>
      <c r="M656" s="108"/>
      <c r="N656" s="108">
        <f>N657+N658+N660+N664+N666+N668+N672</f>
        <v>970038</v>
      </c>
      <c r="O656" s="108">
        <f>O657+O658+O660+O664+O666+O668+O672</f>
        <v>0</v>
      </c>
      <c r="P656" s="108">
        <f>P657+P658+P660+P664+P666+P668+P672</f>
        <v>0</v>
      </c>
      <c r="Q656" s="108">
        <f>Q657+Q658+Q660+Q664+Q666+Q668+Q672</f>
        <v>970038</v>
      </c>
      <c r="R656" s="108">
        <f>R657+R658+R660+R664+R666+R668+R672</f>
        <v>0</v>
      </c>
      <c r="S656" s="108">
        <f>S657+S658+S660+S664+S666+S668+S670+S672</f>
        <v>-609573</v>
      </c>
      <c r="T656" s="108">
        <f aca="true" t="shared" si="820" ref="T656:Z656">T657+T670</f>
        <v>360465</v>
      </c>
      <c r="U656" s="108">
        <f t="shared" si="820"/>
        <v>0</v>
      </c>
      <c r="V656" s="108">
        <f t="shared" si="820"/>
        <v>360465</v>
      </c>
      <c r="W656" s="108">
        <f t="shared" si="820"/>
        <v>0</v>
      </c>
      <c r="X656" s="108">
        <f t="shared" si="820"/>
        <v>0</v>
      </c>
      <c r="Y656" s="108">
        <f t="shared" si="820"/>
        <v>360465</v>
      </c>
      <c r="Z656" s="108">
        <f t="shared" si="820"/>
        <v>360465</v>
      </c>
      <c r="AA656" s="108">
        <f aca="true" t="shared" si="821" ref="AA656:AJ656">AA657+AA670</f>
        <v>0</v>
      </c>
      <c r="AB656" s="108">
        <f t="shared" si="821"/>
        <v>0</v>
      </c>
      <c r="AC656" s="108">
        <f t="shared" si="821"/>
        <v>360465</v>
      </c>
      <c r="AD656" s="108">
        <f t="shared" si="821"/>
        <v>360465</v>
      </c>
      <c r="AE656" s="108">
        <f t="shared" si="821"/>
        <v>0</v>
      </c>
      <c r="AF656" s="108"/>
      <c r="AG656" s="108">
        <f t="shared" si="821"/>
        <v>0</v>
      </c>
      <c r="AH656" s="108">
        <f t="shared" si="821"/>
        <v>360465</v>
      </c>
      <c r="AI656" s="108"/>
      <c r="AJ656" s="108">
        <f t="shared" si="821"/>
        <v>360465</v>
      </c>
      <c r="AK656" s="108">
        <f>AK657+AK670</f>
        <v>0</v>
      </c>
      <c r="AL656" s="108">
        <f>AL657+AL670</f>
        <v>0</v>
      </c>
      <c r="AM656" s="108">
        <f>AM657+AM670</f>
        <v>360465</v>
      </c>
      <c r="AN656" s="108">
        <f>AN657+AN670</f>
        <v>0</v>
      </c>
      <c r="AO656" s="108">
        <f>AO657+AO670</f>
        <v>360465</v>
      </c>
      <c r="AP656" s="108">
        <f>AP657+AP670+AP662</f>
        <v>194289</v>
      </c>
      <c r="AQ656" s="108">
        <f>AQ657+AQ670+AQ662</f>
        <v>0</v>
      </c>
      <c r="AR656" s="108">
        <f>AR657+AR670+AR662</f>
        <v>554754</v>
      </c>
      <c r="AS656" s="108">
        <f>AS657+AS670+AS662</f>
        <v>0</v>
      </c>
      <c r="AT656" s="108">
        <f>AT657+AT670+AT662</f>
        <v>554754</v>
      </c>
      <c r="AU656" s="96"/>
      <c r="AV656" s="96"/>
      <c r="AW656" s="96"/>
      <c r="AX656" s="108">
        <f>AX657+AX670+AX662</f>
        <v>554754</v>
      </c>
      <c r="AY656" s="108">
        <f>AY657+AY670+AY662</f>
        <v>554754</v>
      </c>
      <c r="AZ656" s="97"/>
      <c r="BA656" s="97"/>
      <c r="BB656" s="108">
        <f aca="true" t="shared" si="822" ref="BB656:BG656">BB657+BB670+BB662</f>
        <v>554754</v>
      </c>
      <c r="BC656" s="108">
        <f t="shared" si="822"/>
        <v>554754</v>
      </c>
      <c r="BD656" s="108">
        <f t="shared" si="822"/>
        <v>0</v>
      </c>
      <c r="BE656" s="108">
        <f t="shared" si="822"/>
        <v>0</v>
      </c>
      <c r="BF656" s="108">
        <f t="shared" si="822"/>
        <v>554754</v>
      </c>
      <c r="BG656" s="108">
        <f t="shared" si="822"/>
        <v>554754</v>
      </c>
      <c r="BH656" s="108">
        <f aca="true" t="shared" si="823" ref="BH656:BO656">BH657+BH670+BH662</f>
        <v>0</v>
      </c>
      <c r="BI656" s="108">
        <f t="shared" si="823"/>
        <v>0</v>
      </c>
      <c r="BJ656" s="108">
        <f t="shared" si="823"/>
        <v>554754</v>
      </c>
      <c r="BK656" s="108">
        <f t="shared" si="823"/>
        <v>554754</v>
      </c>
      <c r="BL656" s="108">
        <f t="shared" si="823"/>
        <v>0</v>
      </c>
      <c r="BM656" s="108">
        <f t="shared" si="823"/>
        <v>0</v>
      </c>
      <c r="BN656" s="108">
        <f t="shared" si="823"/>
        <v>554754</v>
      </c>
      <c r="BO656" s="108">
        <f t="shared" si="823"/>
        <v>554754</v>
      </c>
      <c r="BP656" s="108">
        <f>BP657+BP670+BP662</f>
        <v>0</v>
      </c>
      <c r="BQ656" s="108">
        <f>BQ657+BQ670+BQ662</f>
        <v>0</v>
      </c>
      <c r="BR656" s="108">
        <f>BR657+BR670+BR662</f>
        <v>554754</v>
      </c>
      <c r="BS656" s="108"/>
      <c r="BT656" s="108">
        <f>BT657+BT670+BT662</f>
        <v>554754</v>
      </c>
      <c r="BU656" s="108">
        <f>BU657+BU670+BU662</f>
        <v>0</v>
      </c>
      <c r="BV656" s="108">
        <f>BV657+BV670+BV662</f>
        <v>0</v>
      </c>
      <c r="BW656" s="108">
        <f>BW657+BW670+BW662</f>
        <v>554754</v>
      </c>
      <c r="BX656" s="108"/>
      <c r="BY656" s="108">
        <f>BY657+BY670+BY662</f>
        <v>554754</v>
      </c>
    </row>
    <row r="657" spans="1:77" s="2" customFormat="1" ht="66.75">
      <c r="A657" s="118"/>
      <c r="B657" s="137" t="s">
        <v>38</v>
      </c>
      <c r="C657" s="106" t="s">
        <v>55</v>
      </c>
      <c r="D657" s="106" t="s">
        <v>30</v>
      </c>
      <c r="E657" s="111" t="s">
        <v>107</v>
      </c>
      <c r="F657" s="106" t="s">
        <v>39</v>
      </c>
      <c r="G657" s="108">
        <f>H657+I657</f>
        <v>428485</v>
      </c>
      <c r="H657" s="108">
        <f>632678-204193</f>
        <v>428485</v>
      </c>
      <c r="I657" s="108"/>
      <c r="J657" s="112">
        <f>K657-G657</f>
        <v>375082</v>
      </c>
      <c r="K657" s="112">
        <v>803567</v>
      </c>
      <c r="L657" s="112"/>
      <c r="M657" s="112"/>
      <c r="N657" s="108">
        <v>910940</v>
      </c>
      <c r="O657" s="103"/>
      <c r="P657" s="112"/>
      <c r="Q657" s="112">
        <f>P657+N657</f>
        <v>910940</v>
      </c>
      <c r="R657" s="112">
        <f>O657</f>
        <v>0</v>
      </c>
      <c r="S657" s="112">
        <f>T657-Q657</f>
        <v>-561869</v>
      </c>
      <c r="T657" s="112">
        <v>349071</v>
      </c>
      <c r="U657" s="112">
        <f>R657</f>
        <v>0</v>
      </c>
      <c r="V657" s="112">
        <v>349071</v>
      </c>
      <c r="W657" s="112"/>
      <c r="X657" s="112"/>
      <c r="Y657" s="112">
        <f>W657+T657</f>
        <v>349071</v>
      </c>
      <c r="Z657" s="112">
        <f>X657+V657</f>
        <v>349071</v>
      </c>
      <c r="AA657" s="112"/>
      <c r="AB657" s="112"/>
      <c r="AC657" s="112">
        <f>AA657+Y657</f>
        <v>349071</v>
      </c>
      <c r="AD657" s="112">
        <f>AB657+Z657</f>
        <v>349071</v>
      </c>
      <c r="AE657" s="112"/>
      <c r="AF657" s="112"/>
      <c r="AG657" s="112"/>
      <c r="AH657" s="112">
        <f>AE657+AC657</f>
        <v>349071</v>
      </c>
      <c r="AI657" s="112"/>
      <c r="AJ657" s="112">
        <f>AG657+AD657</f>
        <v>349071</v>
      </c>
      <c r="AK657" s="151"/>
      <c r="AL657" s="151"/>
      <c r="AM657" s="112">
        <f>AK657+AH657</f>
        <v>349071</v>
      </c>
      <c r="AN657" s="112">
        <f>AI657</f>
        <v>0</v>
      </c>
      <c r="AO657" s="112">
        <f>AJ657</f>
        <v>349071</v>
      </c>
      <c r="AP657" s="112">
        <f>AR657-AO657</f>
        <v>194512</v>
      </c>
      <c r="AQ657" s="112"/>
      <c r="AR657" s="112">
        <v>543583</v>
      </c>
      <c r="AS657" s="112"/>
      <c r="AT657" s="112">
        <v>543583</v>
      </c>
      <c r="AU657" s="96"/>
      <c r="AV657" s="96"/>
      <c r="AW657" s="96"/>
      <c r="AX657" s="112">
        <v>543583</v>
      </c>
      <c r="AY657" s="112">
        <v>543583</v>
      </c>
      <c r="AZ657" s="97"/>
      <c r="BA657" s="97"/>
      <c r="BB657" s="112">
        <v>543583</v>
      </c>
      <c r="BC657" s="112">
        <v>543583</v>
      </c>
      <c r="BD657" s="138"/>
      <c r="BE657" s="139"/>
      <c r="BF657" s="112">
        <f>BD657+BB657</f>
        <v>543583</v>
      </c>
      <c r="BG657" s="112">
        <f>BE657+BC657</f>
        <v>543583</v>
      </c>
      <c r="BH657" s="138"/>
      <c r="BI657" s="139"/>
      <c r="BJ657" s="112">
        <f>BH657+BF657</f>
        <v>543583</v>
      </c>
      <c r="BK657" s="112">
        <f>BI657+BG657</f>
        <v>543583</v>
      </c>
      <c r="BL657" s="138"/>
      <c r="BM657" s="139"/>
      <c r="BN657" s="112">
        <f>BL657+BJ657</f>
        <v>543583</v>
      </c>
      <c r="BO657" s="112">
        <f>BM657+BK657</f>
        <v>543583</v>
      </c>
      <c r="BP657" s="140"/>
      <c r="BQ657" s="140"/>
      <c r="BR657" s="108">
        <f>BN657+BP657</f>
        <v>543583</v>
      </c>
      <c r="BS657" s="108"/>
      <c r="BT657" s="108">
        <f>BO657+BQ657</f>
        <v>543583</v>
      </c>
      <c r="BU657" s="140"/>
      <c r="BV657" s="140"/>
      <c r="BW657" s="108">
        <f>BR657+BU657</f>
        <v>543583</v>
      </c>
      <c r="BX657" s="108"/>
      <c r="BY657" s="108">
        <f>BT657+BV657</f>
        <v>543583</v>
      </c>
    </row>
    <row r="658" spans="1:77" s="2" customFormat="1" ht="33" hidden="1">
      <c r="A658" s="118"/>
      <c r="B658" s="137" t="s">
        <v>196</v>
      </c>
      <c r="C658" s="106" t="s">
        <v>55</v>
      </c>
      <c r="D658" s="106" t="s">
        <v>30</v>
      </c>
      <c r="E658" s="143" t="s">
        <v>177</v>
      </c>
      <c r="F658" s="106"/>
      <c r="G658" s="108">
        <f aca="true" t="shared" si="824" ref="G658:AJ658">G659</f>
        <v>1903</v>
      </c>
      <c r="H658" s="108">
        <f t="shared" si="824"/>
        <v>1903</v>
      </c>
      <c r="I658" s="108">
        <f t="shared" si="824"/>
        <v>0</v>
      </c>
      <c r="J658" s="108">
        <f t="shared" si="824"/>
        <v>-1903</v>
      </c>
      <c r="K658" s="108">
        <f t="shared" si="824"/>
        <v>0</v>
      </c>
      <c r="L658" s="108">
        <f t="shared" si="824"/>
        <v>0</v>
      </c>
      <c r="M658" s="108"/>
      <c r="N658" s="108">
        <f t="shared" si="824"/>
        <v>0</v>
      </c>
      <c r="O658" s="108">
        <f t="shared" si="824"/>
        <v>0</v>
      </c>
      <c r="P658" s="108">
        <f t="shared" si="824"/>
        <v>0</v>
      </c>
      <c r="Q658" s="108">
        <f t="shared" si="824"/>
        <v>0</v>
      </c>
      <c r="R658" s="108">
        <f t="shared" si="824"/>
        <v>0</v>
      </c>
      <c r="S658" s="112"/>
      <c r="T658" s="108">
        <f t="shared" si="824"/>
        <v>0</v>
      </c>
      <c r="U658" s="108">
        <f t="shared" si="824"/>
        <v>0</v>
      </c>
      <c r="V658" s="108">
        <f t="shared" si="824"/>
        <v>0</v>
      </c>
      <c r="W658" s="108">
        <f t="shared" si="824"/>
        <v>0</v>
      </c>
      <c r="X658" s="108">
        <f t="shared" si="824"/>
        <v>0</v>
      </c>
      <c r="Y658" s="108">
        <f t="shared" si="824"/>
        <v>0</v>
      </c>
      <c r="Z658" s="108">
        <f t="shared" si="824"/>
        <v>0</v>
      </c>
      <c r="AA658" s="108">
        <f t="shared" si="824"/>
        <v>0</v>
      </c>
      <c r="AB658" s="108">
        <f t="shared" si="824"/>
        <v>0</v>
      </c>
      <c r="AC658" s="108">
        <f t="shared" si="824"/>
        <v>0</v>
      </c>
      <c r="AD658" s="108">
        <f t="shared" si="824"/>
        <v>0</v>
      </c>
      <c r="AE658" s="108">
        <f t="shared" si="824"/>
        <v>0</v>
      </c>
      <c r="AF658" s="108"/>
      <c r="AG658" s="108">
        <f t="shared" si="824"/>
        <v>0</v>
      </c>
      <c r="AH658" s="108">
        <f t="shared" si="824"/>
        <v>0</v>
      </c>
      <c r="AI658" s="108"/>
      <c r="AJ658" s="108">
        <f t="shared" si="824"/>
        <v>0</v>
      </c>
      <c r="AK658" s="151"/>
      <c r="AL658" s="151"/>
      <c r="AM658" s="126"/>
      <c r="AN658" s="126"/>
      <c r="AO658" s="126"/>
      <c r="AP658" s="112"/>
      <c r="AQ658" s="112"/>
      <c r="AR658" s="112"/>
      <c r="AS658" s="112"/>
      <c r="AT658" s="112"/>
      <c r="AU658" s="96"/>
      <c r="AV658" s="96"/>
      <c r="AW658" s="96"/>
      <c r="AX658" s="112"/>
      <c r="AY658" s="112"/>
      <c r="AZ658" s="97"/>
      <c r="BA658" s="97"/>
      <c r="BB658" s="112"/>
      <c r="BC658" s="112"/>
      <c r="BD658" s="138"/>
      <c r="BE658" s="139"/>
      <c r="BF658" s="151"/>
      <c r="BG658" s="151"/>
      <c r="BH658" s="138"/>
      <c r="BI658" s="139"/>
      <c r="BJ658" s="151"/>
      <c r="BK658" s="151"/>
      <c r="BL658" s="138"/>
      <c r="BM658" s="139"/>
      <c r="BN658" s="151"/>
      <c r="BO658" s="151"/>
      <c r="BP658" s="140"/>
      <c r="BQ658" s="140"/>
      <c r="BR658" s="140"/>
      <c r="BS658" s="140"/>
      <c r="BT658" s="140"/>
      <c r="BU658" s="140"/>
      <c r="BV658" s="140"/>
      <c r="BW658" s="140"/>
      <c r="BX658" s="140"/>
      <c r="BY658" s="140"/>
    </row>
    <row r="659" spans="1:77" s="2" customFormat="1" ht="99.75" hidden="1">
      <c r="A659" s="118"/>
      <c r="B659" s="137" t="s">
        <v>367</v>
      </c>
      <c r="C659" s="106" t="s">
        <v>55</v>
      </c>
      <c r="D659" s="106" t="s">
        <v>30</v>
      </c>
      <c r="E659" s="143" t="s">
        <v>177</v>
      </c>
      <c r="F659" s="106" t="s">
        <v>50</v>
      </c>
      <c r="G659" s="108">
        <f>H659</f>
        <v>1903</v>
      </c>
      <c r="H659" s="108">
        <v>1903</v>
      </c>
      <c r="I659" s="108"/>
      <c r="J659" s="112">
        <f>K659-G659</f>
        <v>-1903</v>
      </c>
      <c r="K659" s="112"/>
      <c r="L659" s="112"/>
      <c r="M659" s="112"/>
      <c r="N659" s="108"/>
      <c r="O659" s="103"/>
      <c r="P659" s="112"/>
      <c r="Q659" s="112">
        <f>P659+N659</f>
        <v>0</v>
      </c>
      <c r="R659" s="112">
        <f>O659</f>
        <v>0</v>
      </c>
      <c r="S659" s="112"/>
      <c r="T659" s="112">
        <f aca="true" t="shared" si="825" ref="T659:Z659">Q659</f>
        <v>0</v>
      </c>
      <c r="U659" s="112">
        <f t="shared" si="825"/>
        <v>0</v>
      </c>
      <c r="V659" s="112">
        <f t="shared" si="825"/>
        <v>0</v>
      </c>
      <c r="W659" s="112">
        <f t="shared" si="825"/>
        <v>0</v>
      </c>
      <c r="X659" s="112">
        <f t="shared" si="825"/>
        <v>0</v>
      </c>
      <c r="Y659" s="112">
        <f t="shared" si="825"/>
        <v>0</v>
      </c>
      <c r="Z659" s="112">
        <f t="shared" si="825"/>
        <v>0</v>
      </c>
      <c r="AA659" s="112">
        <f>X659</f>
        <v>0</v>
      </c>
      <c r="AB659" s="112">
        <f>Y659</f>
        <v>0</v>
      </c>
      <c r="AC659" s="112">
        <f>Z659</f>
        <v>0</v>
      </c>
      <c r="AD659" s="112">
        <f>AA659</f>
        <v>0</v>
      </c>
      <c r="AE659" s="112">
        <f>AB659</f>
        <v>0</v>
      </c>
      <c r="AF659" s="112"/>
      <c r="AG659" s="112">
        <f>AC659</f>
        <v>0</v>
      </c>
      <c r="AH659" s="112">
        <f>AD659</f>
        <v>0</v>
      </c>
      <c r="AI659" s="112"/>
      <c r="AJ659" s="112">
        <f>AE659</f>
        <v>0</v>
      </c>
      <c r="AK659" s="151"/>
      <c r="AL659" s="151"/>
      <c r="AM659" s="126"/>
      <c r="AN659" s="126"/>
      <c r="AO659" s="126"/>
      <c r="AP659" s="112"/>
      <c r="AQ659" s="112"/>
      <c r="AR659" s="112"/>
      <c r="AS659" s="112"/>
      <c r="AT659" s="112"/>
      <c r="AU659" s="96"/>
      <c r="AV659" s="96"/>
      <c r="AW659" s="96"/>
      <c r="AX659" s="112"/>
      <c r="AY659" s="112"/>
      <c r="AZ659" s="97"/>
      <c r="BA659" s="97"/>
      <c r="BB659" s="112"/>
      <c r="BC659" s="112"/>
      <c r="BD659" s="138"/>
      <c r="BE659" s="139"/>
      <c r="BF659" s="151"/>
      <c r="BG659" s="151"/>
      <c r="BH659" s="138"/>
      <c r="BI659" s="139"/>
      <c r="BJ659" s="151"/>
      <c r="BK659" s="151"/>
      <c r="BL659" s="138"/>
      <c r="BM659" s="139"/>
      <c r="BN659" s="151"/>
      <c r="BO659" s="151"/>
      <c r="BP659" s="140"/>
      <c r="BQ659" s="140"/>
      <c r="BR659" s="140"/>
      <c r="BS659" s="140"/>
      <c r="BT659" s="140"/>
      <c r="BU659" s="140"/>
      <c r="BV659" s="140"/>
      <c r="BW659" s="140"/>
      <c r="BX659" s="140"/>
      <c r="BY659" s="140"/>
    </row>
    <row r="660" spans="1:77" s="2" customFormat="1" ht="66" hidden="1">
      <c r="A660" s="118"/>
      <c r="B660" s="137" t="s">
        <v>212</v>
      </c>
      <c r="C660" s="106" t="s">
        <v>55</v>
      </c>
      <c r="D660" s="106" t="s">
        <v>30</v>
      </c>
      <c r="E660" s="143" t="s">
        <v>178</v>
      </c>
      <c r="F660" s="106"/>
      <c r="G660" s="108">
        <f aca="true" t="shared" si="826" ref="G660:AJ660">G661</f>
        <v>1652</v>
      </c>
      <c r="H660" s="108">
        <f t="shared" si="826"/>
        <v>1652</v>
      </c>
      <c r="I660" s="108">
        <f t="shared" si="826"/>
        <v>0</v>
      </c>
      <c r="J660" s="108">
        <f t="shared" si="826"/>
        <v>-1652</v>
      </c>
      <c r="K660" s="108">
        <f t="shared" si="826"/>
        <v>0</v>
      </c>
      <c r="L660" s="108">
        <f t="shared" si="826"/>
        <v>0</v>
      </c>
      <c r="M660" s="108"/>
      <c r="N660" s="108">
        <f t="shared" si="826"/>
        <v>0</v>
      </c>
      <c r="O660" s="108">
        <f t="shared" si="826"/>
        <v>0</v>
      </c>
      <c r="P660" s="108">
        <f t="shared" si="826"/>
        <v>0</v>
      </c>
      <c r="Q660" s="108">
        <f t="shared" si="826"/>
        <v>0</v>
      </c>
      <c r="R660" s="108">
        <f t="shared" si="826"/>
        <v>0</v>
      </c>
      <c r="S660" s="112"/>
      <c r="T660" s="108">
        <f t="shared" si="826"/>
        <v>0</v>
      </c>
      <c r="U660" s="108">
        <f t="shared" si="826"/>
        <v>0</v>
      </c>
      <c r="V660" s="108">
        <f t="shared" si="826"/>
        <v>0</v>
      </c>
      <c r="W660" s="108">
        <f t="shared" si="826"/>
        <v>0</v>
      </c>
      <c r="X660" s="108">
        <f t="shared" si="826"/>
        <v>0</v>
      </c>
      <c r="Y660" s="108">
        <f t="shared" si="826"/>
        <v>0</v>
      </c>
      <c r="Z660" s="108">
        <f t="shared" si="826"/>
        <v>0</v>
      </c>
      <c r="AA660" s="108">
        <f t="shared" si="826"/>
        <v>0</v>
      </c>
      <c r="AB660" s="108">
        <f t="shared" si="826"/>
        <v>0</v>
      </c>
      <c r="AC660" s="108">
        <f t="shared" si="826"/>
        <v>0</v>
      </c>
      <c r="AD660" s="108">
        <f t="shared" si="826"/>
        <v>0</v>
      </c>
      <c r="AE660" s="108">
        <f t="shared" si="826"/>
        <v>0</v>
      </c>
      <c r="AF660" s="108"/>
      <c r="AG660" s="108">
        <f t="shared" si="826"/>
        <v>0</v>
      </c>
      <c r="AH660" s="108">
        <f t="shared" si="826"/>
        <v>0</v>
      </c>
      <c r="AI660" s="108"/>
      <c r="AJ660" s="108">
        <f t="shared" si="826"/>
        <v>0</v>
      </c>
      <c r="AK660" s="151"/>
      <c r="AL660" s="151"/>
      <c r="AM660" s="126"/>
      <c r="AN660" s="126"/>
      <c r="AO660" s="126"/>
      <c r="AP660" s="112"/>
      <c r="AQ660" s="112"/>
      <c r="AR660" s="112"/>
      <c r="AS660" s="112"/>
      <c r="AT660" s="112"/>
      <c r="AU660" s="96"/>
      <c r="AV660" s="96"/>
      <c r="AW660" s="96"/>
      <c r="AX660" s="112"/>
      <c r="AY660" s="112"/>
      <c r="AZ660" s="97"/>
      <c r="BA660" s="97"/>
      <c r="BB660" s="112"/>
      <c r="BC660" s="112"/>
      <c r="BD660" s="138"/>
      <c r="BE660" s="139"/>
      <c r="BF660" s="151"/>
      <c r="BG660" s="151"/>
      <c r="BH660" s="138"/>
      <c r="BI660" s="139"/>
      <c r="BJ660" s="151"/>
      <c r="BK660" s="151"/>
      <c r="BL660" s="138"/>
      <c r="BM660" s="139"/>
      <c r="BN660" s="151"/>
      <c r="BO660" s="151"/>
      <c r="BP660" s="140"/>
      <c r="BQ660" s="140"/>
      <c r="BR660" s="140"/>
      <c r="BS660" s="140"/>
      <c r="BT660" s="140"/>
      <c r="BU660" s="140"/>
      <c r="BV660" s="140"/>
      <c r="BW660" s="140"/>
      <c r="BX660" s="140"/>
      <c r="BY660" s="140"/>
    </row>
    <row r="661" spans="1:77" s="2" customFormat="1" ht="99.75" hidden="1">
      <c r="A661" s="118"/>
      <c r="B661" s="137" t="s">
        <v>367</v>
      </c>
      <c r="C661" s="106" t="s">
        <v>55</v>
      </c>
      <c r="D661" s="106" t="s">
        <v>30</v>
      </c>
      <c r="E661" s="143" t="s">
        <v>178</v>
      </c>
      <c r="F661" s="106" t="s">
        <v>50</v>
      </c>
      <c r="G661" s="108">
        <f>H661</f>
        <v>1652</v>
      </c>
      <c r="H661" s="108">
        <v>1652</v>
      </c>
      <c r="I661" s="108"/>
      <c r="J661" s="112">
        <f>K661-G661</f>
        <v>-1652</v>
      </c>
      <c r="K661" s="112"/>
      <c r="L661" s="112"/>
      <c r="M661" s="112"/>
      <c r="N661" s="108"/>
      <c r="O661" s="103"/>
      <c r="P661" s="112"/>
      <c r="Q661" s="112">
        <f>P661+N661</f>
        <v>0</v>
      </c>
      <c r="R661" s="112">
        <f>O661</f>
        <v>0</v>
      </c>
      <c r="S661" s="112"/>
      <c r="T661" s="112">
        <f aca="true" t="shared" si="827" ref="T661:Z661">Q661</f>
        <v>0</v>
      </c>
      <c r="U661" s="112">
        <f t="shared" si="827"/>
        <v>0</v>
      </c>
      <c r="V661" s="112">
        <f t="shared" si="827"/>
        <v>0</v>
      </c>
      <c r="W661" s="112">
        <f t="shared" si="827"/>
        <v>0</v>
      </c>
      <c r="X661" s="112">
        <f t="shared" si="827"/>
        <v>0</v>
      </c>
      <c r="Y661" s="112">
        <f t="shared" si="827"/>
        <v>0</v>
      </c>
      <c r="Z661" s="112">
        <f t="shared" si="827"/>
        <v>0</v>
      </c>
      <c r="AA661" s="112">
        <f>X661</f>
        <v>0</v>
      </c>
      <c r="AB661" s="112">
        <f>Y661</f>
        <v>0</v>
      </c>
      <c r="AC661" s="112">
        <f>Z661</f>
        <v>0</v>
      </c>
      <c r="AD661" s="112">
        <f>AA661</f>
        <v>0</v>
      </c>
      <c r="AE661" s="112">
        <f>AB661</f>
        <v>0</v>
      </c>
      <c r="AF661" s="112"/>
      <c r="AG661" s="112">
        <f>AC661</f>
        <v>0</v>
      </c>
      <c r="AH661" s="112">
        <f>AD661</f>
        <v>0</v>
      </c>
      <c r="AI661" s="112"/>
      <c r="AJ661" s="112">
        <f>AE661</f>
        <v>0</v>
      </c>
      <c r="AK661" s="151"/>
      <c r="AL661" s="151"/>
      <c r="AM661" s="126"/>
      <c r="AN661" s="126"/>
      <c r="AO661" s="126"/>
      <c r="AP661" s="112"/>
      <c r="AQ661" s="112"/>
      <c r="AR661" s="112"/>
      <c r="AS661" s="112"/>
      <c r="AT661" s="112"/>
      <c r="AU661" s="96"/>
      <c r="AV661" s="96"/>
      <c r="AW661" s="96"/>
      <c r="AX661" s="112"/>
      <c r="AY661" s="112"/>
      <c r="AZ661" s="97"/>
      <c r="BA661" s="97"/>
      <c r="BB661" s="112"/>
      <c r="BC661" s="112"/>
      <c r="BD661" s="138"/>
      <c r="BE661" s="139"/>
      <c r="BF661" s="151"/>
      <c r="BG661" s="151"/>
      <c r="BH661" s="138"/>
      <c r="BI661" s="139"/>
      <c r="BJ661" s="151"/>
      <c r="BK661" s="151"/>
      <c r="BL661" s="138"/>
      <c r="BM661" s="139"/>
      <c r="BN661" s="151"/>
      <c r="BO661" s="151"/>
      <c r="BP661" s="140"/>
      <c r="BQ661" s="140"/>
      <c r="BR661" s="140"/>
      <c r="BS661" s="140"/>
      <c r="BT661" s="140"/>
      <c r="BU661" s="140"/>
      <c r="BV661" s="140"/>
      <c r="BW661" s="140"/>
      <c r="BX661" s="140"/>
      <c r="BY661" s="140"/>
    </row>
    <row r="662" spans="1:77" s="2" customFormat="1" ht="116.25" hidden="1">
      <c r="A662" s="118"/>
      <c r="B662" s="222" t="s">
        <v>336</v>
      </c>
      <c r="C662" s="106" t="s">
        <v>55</v>
      </c>
      <c r="D662" s="106" t="s">
        <v>30</v>
      </c>
      <c r="E662" s="143" t="s">
        <v>178</v>
      </c>
      <c r="F662" s="106"/>
      <c r="G662" s="108"/>
      <c r="H662" s="108"/>
      <c r="I662" s="108"/>
      <c r="J662" s="112"/>
      <c r="K662" s="112"/>
      <c r="L662" s="112"/>
      <c r="M662" s="112"/>
      <c r="N662" s="108"/>
      <c r="O662" s="103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2"/>
      <c r="AD662" s="112"/>
      <c r="AE662" s="112"/>
      <c r="AF662" s="112"/>
      <c r="AG662" s="112"/>
      <c r="AH662" s="112"/>
      <c r="AI662" s="112"/>
      <c r="AJ662" s="112"/>
      <c r="AK662" s="151"/>
      <c r="AL662" s="151"/>
      <c r="AM662" s="126"/>
      <c r="AN662" s="126"/>
      <c r="AO662" s="126"/>
      <c r="AP662" s="112">
        <f>AP663</f>
        <v>0</v>
      </c>
      <c r="AQ662" s="112">
        <f>AQ663</f>
        <v>0</v>
      </c>
      <c r="AR662" s="112">
        <f>AR663</f>
        <v>0</v>
      </c>
      <c r="AS662" s="112">
        <f>AS663</f>
        <v>0</v>
      </c>
      <c r="AT662" s="112">
        <f>AT663</f>
        <v>0</v>
      </c>
      <c r="AU662" s="96"/>
      <c r="AV662" s="96"/>
      <c r="AW662" s="96"/>
      <c r="AX662" s="112">
        <f>AX663</f>
        <v>0</v>
      </c>
      <c r="AY662" s="112">
        <f>AY663</f>
        <v>0</v>
      </c>
      <c r="AZ662" s="97"/>
      <c r="BA662" s="97"/>
      <c r="BB662" s="112">
        <f>BB663</f>
        <v>0</v>
      </c>
      <c r="BC662" s="112">
        <f>BC663</f>
        <v>0</v>
      </c>
      <c r="BD662" s="138"/>
      <c r="BE662" s="139"/>
      <c r="BF662" s="151"/>
      <c r="BG662" s="151"/>
      <c r="BH662" s="138"/>
      <c r="BI662" s="139"/>
      <c r="BJ662" s="151"/>
      <c r="BK662" s="151"/>
      <c r="BL662" s="138"/>
      <c r="BM662" s="139"/>
      <c r="BN662" s="151"/>
      <c r="BO662" s="151"/>
      <c r="BP662" s="140"/>
      <c r="BQ662" s="140"/>
      <c r="BR662" s="140"/>
      <c r="BS662" s="140"/>
      <c r="BT662" s="140"/>
      <c r="BU662" s="140"/>
      <c r="BV662" s="140"/>
      <c r="BW662" s="140"/>
      <c r="BX662" s="140"/>
      <c r="BY662" s="140"/>
    </row>
    <row r="663" spans="1:77" s="2" customFormat="1" ht="82.5" hidden="1">
      <c r="A663" s="118"/>
      <c r="B663" s="216" t="s">
        <v>239</v>
      </c>
      <c r="C663" s="106" t="s">
        <v>55</v>
      </c>
      <c r="D663" s="106" t="s">
        <v>30</v>
      </c>
      <c r="E663" s="143" t="s">
        <v>178</v>
      </c>
      <c r="F663" s="106" t="s">
        <v>225</v>
      </c>
      <c r="G663" s="108"/>
      <c r="H663" s="108"/>
      <c r="I663" s="108"/>
      <c r="J663" s="112"/>
      <c r="K663" s="112"/>
      <c r="L663" s="112"/>
      <c r="M663" s="112"/>
      <c r="N663" s="108"/>
      <c r="O663" s="103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51"/>
      <c r="AL663" s="151"/>
      <c r="AM663" s="126"/>
      <c r="AN663" s="126"/>
      <c r="AO663" s="126"/>
      <c r="AP663" s="112">
        <f>AR663-AO663</f>
        <v>0</v>
      </c>
      <c r="AQ663" s="112"/>
      <c r="AR663" s="112"/>
      <c r="AS663" s="112"/>
      <c r="AT663" s="112"/>
      <c r="AU663" s="96"/>
      <c r="AV663" s="96"/>
      <c r="AW663" s="96"/>
      <c r="AX663" s="112"/>
      <c r="AY663" s="112"/>
      <c r="AZ663" s="97"/>
      <c r="BA663" s="97"/>
      <c r="BB663" s="112"/>
      <c r="BC663" s="112"/>
      <c r="BD663" s="138"/>
      <c r="BE663" s="139"/>
      <c r="BF663" s="151"/>
      <c r="BG663" s="151"/>
      <c r="BH663" s="138"/>
      <c r="BI663" s="139"/>
      <c r="BJ663" s="151"/>
      <c r="BK663" s="151"/>
      <c r="BL663" s="138"/>
      <c r="BM663" s="139"/>
      <c r="BN663" s="151"/>
      <c r="BO663" s="151"/>
      <c r="BP663" s="140"/>
      <c r="BQ663" s="140"/>
      <c r="BR663" s="140"/>
      <c r="BS663" s="140"/>
      <c r="BT663" s="140"/>
      <c r="BU663" s="140"/>
      <c r="BV663" s="140"/>
      <c r="BW663" s="140"/>
      <c r="BX663" s="140"/>
      <c r="BY663" s="140"/>
    </row>
    <row r="664" spans="1:77" s="2" customFormat="1" ht="115.5" hidden="1">
      <c r="A664" s="118"/>
      <c r="B664" s="137" t="s">
        <v>368</v>
      </c>
      <c r="C664" s="106" t="s">
        <v>55</v>
      </c>
      <c r="D664" s="106" t="s">
        <v>30</v>
      </c>
      <c r="E664" s="143" t="s">
        <v>179</v>
      </c>
      <c r="F664" s="106"/>
      <c r="G664" s="108">
        <f aca="true" t="shared" si="828" ref="G664:AJ664">G665</f>
        <v>9073</v>
      </c>
      <c r="H664" s="108">
        <f t="shared" si="828"/>
        <v>9073</v>
      </c>
      <c r="I664" s="108">
        <f t="shared" si="828"/>
        <v>0</v>
      </c>
      <c r="J664" s="108">
        <f t="shared" si="828"/>
        <v>-9073</v>
      </c>
      <c r="K664" s="108">
        <f t="shared" si="828"/>
        <v>0</v>
      </c>
      <c r="L664" s="108">
        <f t="shared" si="828"/>
        <v>0</v>
      </c>
      <c r="M664" s="108"/>
      <c r="N664" s="108">
        <f t="shared" si="828"/>
        <v>0</v>
      </c>
      <c r="O664" s="108">
        <f t="shared" si="828"/>
        <v>0</v>
      </c>
      <c r="P664" s="108">
        <f t="shared" si="828"/>
        <v>0</v>
      </c>
      <c r="Q664" s="108">
        <f t="shared" si="828"/>
        <v>0</v>
      </c>
      <c r="R664" s="108">
        <f t="shared" si="828"/>
        <v>0</v>
      </c>
      <c r="S664" s="112"/>
      <c r="T664" s="108">
        <f t="shared" si="828"/>
        <v>0</v>
      </c>
      <c r="U664" s="108">
        <f t="shared" si="828"/>
        <v>0</v>
      </c>
      <c r="V664" s="108">
        <f t="shared" si="828"/>
        <v>0</v>
      </c>
      <c r="W664" s="108">
        <f t="shared" si="828"/>
        <v>0</v>
      </c>
      <c r="X664" s="108">
        <f t="shared" si="828"/>
        <v>0</v>
      </c>
      <c r="Y664" s="108">
        <f t="shared" si="828"/>
        <v>0</v>
      </c>
      <c r="Z664" s="108">
        <f t="shared" si="828"/>
        <v>0</v>
      </c>
      <c r="AA664" s="108">
        <f t="shared" si="828"/>
        <v>0</v>
      </c>
      <c r="AB664" s="108">
        <f t="shared" si="828"/>
        <v>0</v>
      </c>
      <c r="AC664" s="108">
        <f t="shared" si="828"/>
        <v>0</v>
      </c>
      <c r="AD664" s="108">
        <f t="shared" si="828"/>
        <v>0</v>
      </c>
      <c r="AE664" s="108">
        <f t="shared" si="828"/>
        <v>0</v>
      </c>
      <c r="AF664" s="108"/>
      <c r="AG664" s="108">
        <f t="shared" si="828"/>
        <v>0</v>
      </c>
      <c r="AH664" s="108">
        <f t="shared" si="828"/>
        <v>0</v>
      </c>
      <c r="AI664" s="108"/>
      <c r="AJ664" s="108">
        <f t="shared" si="828"/>
        <v>0</v>
      </c>
      <c r="AK664" s="151"/>
      <c r="AL664" s="151"/>
      <c r="AM664" s="126"/>
      <c r="AN664" s="126"/>
      <c r="AO664" s="126"/>
      <c r="AP664" s="112"/>
      <c r="AQ664" s="112"/>
      <c r="AR664" s="112"/>
      <c r="AS664" s="112"/>
      <c r="AT664" s="112"/>
      <c r="AU664" s="96"/>
      <c r="AV664" s="96"/>
      <c r="AW664" s="96"/>
      <c r="AX664" s="112"/>
      <c r="AY664" s="112"/>
      <c r="AZ664" s="97"/>
      <c r="BA664" s="97"/>
      <c r="BB664" s="112"/>
      <c r="BC664" s="112"/>
      <c r="BD664" s="138"/>
      <c r="BE664" s="139"/>
      <c r="BF664" s="151"/>
      <c r="BG664" s="151"/>
      <c r="BH664" s="138"/>
      <c r="BI664" s="139"/>
      <c r="BJ664" s="151"/>
      <c r="BK664" s="151"/>
      <c r="BL664" s="138"/>
      <c r="BM664" s="139"/>
      <c r="BN664" s="151"/>
      <c r="BO664" s="151"/>
      <c r="BP664" s="140"/>
      <c r="BQ664" s="140"/>
      <c r="BR664" s="140"/>
      <c r="BS664" s="140"/>
      <c r="BT664" s="140"/>
      <c r="BU664" s="140"/>
      <c r="BV664" s="140"/>
      <c r="BW664" s="140"/>
      <c r="BX664" s="140"/>
      <c r="BY664" s="140"/>
    </row>
    <row r="665" spans="1:77" s="2" customFormat="1" ht="99.75" hidden="1">
      <c r="A665" s="118"/>
      <c r="B665" s="137" t="s">
        <v>367</v>
      </c>
      <c r="C665" s="106" t="s">
        <v>55</v>
      </c>
      <c r="D665" s="106" t="s">
        <v>30</v>
      </c>
      <c r="E665" s="143" t="s">
        <v>179</v>
      </c>
      <c r="F665" s="106" t="s">
        <v>50</v>
      </c>
      <c r="G665" s="108">
        <f>H665</f>
        <v>9073</v>
      </c>
      <c r="H665" s="108">
        <v>9073</v>
      </c>
      <c r="I665" s="108"/>
      <c r="J665" s="112">
        <f>K665-G665</f>
        <v>-9073</v>
      </c>
      <c r="K665" s="112"/>
      <c r="L665" s="112"/>
      <c r="M665" s="112"/>
      <c r="N665" s="108"/>
      <c r="O665" s="103"/>
      <c r="P665" s="112"/>
      <c r="Q665" s="112">
        <f>P665+N665</f>
        <v>0</v>
      </c>
      <c r="R665" s="112">
        <f>O665</f>
        <v>0</v>
      </c>
      <c r="S665" s="112"/>
      <c r="T665" s="112">
        <f aca="true" t="shared" si="829" ref="T665:Z665">Q665</f>
        <v>0</v>
      </c>
      <c r="U665" s="112">
        <f t="shared" si="829"/>
        <v>0</v>
      </c>
      <c r="V665" s="112">
        <f t="shared" si="829"/>
        <v>0</v>
      </c>
      <c r="W665" s="112">
        <f t="shared" si="829"/>
        <v>0</v>
      </c>
      <c r="X665" s="112">
        <f t="shared" si="829"/>
        <v>0</v>
      </c>
      <c r="Y665" s="112">
        <f t="shared" si="829"/>
        <v>0</v>
      </c>
      <c r="Z665" s="112">
        <f t="shared" si="829"/>
        <v>0</v>
      </c>
      <c r="AA665" s="112">
        <f>X665</f>
        <v>0</v>
      </c>
      <c r="AB665" s="112">
        <f>Y665</f>
        <v>0</v>
      </c>
      <c r="AC665" s="112">
        <f>Z665</f>
        <v>0</v>
      </c>
      <c r="AD665" s="112">
        <f>AA665</f>
        <v>0</v>
      </c>
      <c r="AE665" s="112">
        <f>AB665</f>
        <v>0</v>
      </c>
      <c r="AF665" s="112"/>
      <c r="AG665" s="112">
        <f>AC665</f>
        <v>0</v>
      </c>
      <c r="AH665" s="112">
        <f>AD665</f>
        <v>0</v>
      </c>
      <c r="AI665" s="112"/>
      <c r="AJ665" s="112">
        <f>AE665</f>
        <v>0</v>
      </c>
      <c r="AK665" s="151"/>
      <c r="AL665" s="151"/>
      <c r="AM665" s="126"/>
      <c r="AN665" s="126"/>
      <c r="AO665" s="126"/>
      <c r="AP665" s="112"/>
      <c r="AQ665" s="112"/>
      <c r="AR665" s="112"/>
      <c r="AS665" s="112"/>
      <c r="AT665" s="112"/>
      <c r="AU665" s="96"/>
      <c r="AV665" s="96"/>
      <c r="AW665" s="96"/>
      <c r="AX665" s="112"/>
      <c r="AY665" s="112"/>
      <c r="AZ665" s="97"/>
      <c r="BA665" s="97"/>
      <c r="BB665" s="112"/>
      <c r="BC665" s="112"/>
      <c r="BD665" s="138"/>
      <c r="BE665" s="139"/>
      <c r="BF665" s="151"/>
      <c r="BG665" s="151"/>
      <c r="BH665" s="138"/>
      <c r="BI665" s="139"/>
      <c r="BJ665" s="151"/>
      <c r="BK665" s="151"/>
      <c r="BL665" s="138"/>
      <c r="BM665" s="139"/>
      <c r="BN665" s="151"/>
      <c r="BO665" s="151"/>
      <c r="BP665" s="140"/>
      <c r="BQ665" s="140"/>
      <c r="BR665" s="140"/>
      <c r="BS665" s="140"/>
      <c r="BT665" s="140"/>
      <c r="BU665" s="140"/>
      <c r="BV665" s="140"/>
      <c r="BW665" s="140"/>
      <c r="BX665" s="140"/>
      <c r="BY665" s="140"/>
    </row>
    <row r="666" spans="1:77" s="2" customFormat="1" ht="66" hidden="1">
      <c r="A666" s="118"/>
      <c r="B666" s="137" t="s">
        <v>197</v>
      </c>
      <c r="C666" s="106" t="s">
        <v>55</v>
      </c>
      <c r="D666" s="106" t="s">
        <v>30</v>
      </c>
      <c r="E666" s="143" t="s">
        <v>180</v>
      </c>
      <c r="F666" s="106"/>
      <c r="G666" s="108">
        <f aca="true" t="shared" si="830" ref="G666:AJ666">G667</f>
        <v>23259</v>
      </c>
      <c r="H666" s="108">
        <f t="shared" si="830"/>
        <v>23259</v>
      </c>
      <c r="I666" s="108">
        <f t="shared" si="830"/>
        <v>0</v>
      </c>
      <c r="J666" s="108">
        <f t="shared" si="830"/>
        <v>-23259</v>
      </c>
      <c r="K666" s="108">
        <f t="shared" si="830"/>
        <v>0</v>
      </c>
      <c r="L666" s="108">
        <f t="shared" si="830"/>
        <v>0</v>
      </c>
      <c r="M666" s="108"/>
      <c r="N666" s="108">
        <f t="shared" si="830"/>
        <v>0</v>
      </c>
      <c r="O666" s="108">
        <f t="shared" si="830"/>
        <v>0</v>
      </c>
      <c r="P666" s="108">
        <f t="shared" si="830"/>
        <v>0</v>
      </c>
      <c r="Q666" s="108">
        <f t="shared" si="830"/>
        <v>0</v>
      </c>
      <c r="R666" s="108">
        <f t="shared" si="830"/>
        <v>0</v>
      </c>
      <c r="S666" s="112"/>
      <c r="T666" s="108">
        <f t="shared" si="830"/>
        <v>0</v>
      </c>
      <c r="U666" s="108">
        <f t="shared" si="830"/>
        <v>0</v>
      </c>
      <c r="V666" s="108">
        <f t="shared" si="830"/>
        <v>0</v>
      </c>
      <c r="W666" s="108">
        <f t="shared" si="830"/>
        <v>0</v>
      </c>
      <c r="X666" s="108">
        <f t="shared" si="830"/>
        <v>0</v>
      </c>
      <c r="Y666" s="108">
        <f t="shared" si="830"/>
        <v>0</v>
      </c>
      <c r="Z666" s="108">
        <f t="shared" si="830"/>
        <v>0</v>
      </c>
      <c r="AA666" s="108">
        <f t="shared" si="830"/>
        <v>0</v>
      </c>
      <c r="AB666" s="108">
        <f t="shared" si="830"/>
        <v>0</v>
      </c>
      <c r="AC666" s="108">
        <f t="shared" si="830"/>
        <v>0</v>
      </c>
      <c r="AD666" s="108">
        <f t="shared" si="830"/>
        <v>0</v>
      </c>
      <c r="AE666" s="108">
        <f t="shared" si="830"/>
        <v>0</v>
      </c>
      <c r="AF666" s="108"/>
      <c r="AG666" s="108">
        <f t="shared" si="830"/>
        <v>0</v>
      </c>
      <c r="AH666" s="108">
        <f t="shared" si="830"/>
        <v>0</v>
      </c>
      <c r="AI666" s="108"/>
      <c r="AJ666" s="108">
        <f t="shared" si="830"/>
        <v>0</v>
      </c>
      <c r="AK666" s="151"/>
      <c r="AL666" s="151"/>
      <c r="AM666" s="126"/>
      <c r="AN666" s="126"/>
      <c r="AO666" s="126"/>
      <c r="AP666" s="112"/>
      <c r="AQ666" s="112"/>
      <c r="AR666" s="112"/>
      <c r="AS666" s="112"/>
      <c r="AT666" s="112"/>
      <c r="AU666" s="96"/>
      <c r="AV666" s="96"/>
      <c r="AW666" s="96"/>
      <c r="AX666" s="112"/>
      <c r="AY666" s="112"/>
      <c r="AZ666" s="97"/>
      <c r="BA666" s="97"/>
      <c r="BB666" s="112"/>
      <c r="BC666" s="112"/>
      <c r="BD666" s="138"/>
      <c r="BE666" s="139"/>
      <c r="BF666" s="151"/>
      <c r="BG666" s="151"/>
      <c r="BH666" s="138"/>
      <c r="BI666" s="139"/>
      <c r="BJ666" s="151"/>
      <c r="BK666" s="151"/>
      <c r="BL666" s="138"/>
      <c r="BM666" s="139"/>
      <c r="BN666" s="151"/>
      <c r="BO666" s="151"/>
      <c r="BP666" s="140"/>
      <c r="BQ666" s="140"/>
      <c r="BR666" s="140"/>
      <c r="BS666" s="140"/>
      <c r="BT666" s="140"/>
      <c r="BU666" s="140"/>
      <c r="BV666" s="140"/>
      <c r="BW666" s="140"/>
      <c r="BX666" s="140"/>
      <c r="BY666" s="140"/>
    </row>
    <row r="667" spans="1:77" s="2" customFormat="1" ht="99.75" hidden="1">
      <c r="A667" s="118"/>
      <c r="B667" s="137" t="s">
        <v>367</v>
      </c>
      <c r="C667" s="106" t="s">
        <v>55</v>
      </c>
      <c r="D667" s="106" t="s">
        <v>30</v>
      </c>
      <c r="E667" s="143" t="s">
        <v>180</v>
      </c>
      <c r="F667" s="106" t="s">
        <v>50</v>
      </c>
      <c r="G667" s="108">
        <f>H667</f>
        <v>23259</v>
      </c>
      <c r="H667" s="108">
        <v>23259</v>
      </c>
      <c r="I667" s="108"/>
      <c r="J667" s="112">
        <f>K667-G667</f>
        <v>-23259</v>
      </c>
      <c r="K667" s="112"/>
      <c r="L667" s="112"/>
      <c r="M667" s="112"/>
      <c r="N667" s="108"/>
      <c r="O667" s="103"/>
      <c r="P667" s="112"/>
      <c r="Q667" s="112">
        <f>P667+N667</f>
        <v>0</v>
      </c>
      <c r="R667" s="112">
        <f>O667</f>
        <v>0</v>
      </c>
      <c r="S667" s="112"/>
      <c r="T667" s="112">
        <f aca="true" t="shared" si="831" ref="T667:Z667">Q667</f>
        <v>0</v>
      </c>
      <c r="U667" s="112">
        <f t="shared" si="831"/>
        <v>0</v>
      </c>
      <c r="V667" s="112">
        <f t="shared" si="831"/>
        <v>0</v>
      </c>
      <c r="W667" s="112">
        <f t="shared" si="831"/>
        <v>0</v>
      </c>
      <c r="X667" s="112">
        <f t="shared" si="831"/>
        <v>0</v>
      </c>
      <c r="Y667" s="112">
        <f t="shared" si="831"/>
        <v>0</v>
      </c>
      <c r="Z667" s="112">
        <f t="shared" si="831"/>
        <v>0</v>
      </c>
      <c r="AA667" s="112">
        <f>X667</f>
        <v>0</v>
      </c>
      <c r="AB667" s="112">
        <f>Y667</f>
        <v>0</v>
      </c>
      <c r="AC667" s="112">
        <f>Z667</f>
        <v>0</v>
      </c>
      <c r="AD667" s="112">
        <f>AA667</f>
        <v>0</v>
      </c>
      <c r="AE667" s="112">
        <f>AB667</f>
        <v>0</v>
      </c>
      <c r="AF667" s="112"/>
      <c r="AG667" s="112">
        <f>AC667</f>
        <v>0</v>
      </c>
      <c r="AH667" s="112">
        <f>AD667</f>
        <v>0</v>
      </c>
      <c r="AI667" s="112"/>
      <c r="AJ667" s="112">
        <f>AE667</f>
        <v>0</v>
      </c>
      <c r="AK667" s="151"/>
      <c r="AL667" s="151"/>
      <c r="AM667" s="126"/>
      <c r="AN667" s="126"/>
      <c r="AO667" s="126"/>
      <c r="AP667" s="112"/>
      <c r="AQ667" s="112"/>
      <c r="AR667" s="112"/>
      <c r="AS667" s="112"/>
      <c r="AT667" s="112"/>
      <c r="AU667" s="96"/>
      <c r="AV667" s="96"/>
      <c r="AW667" s="96"/>
      <c r="AX667" s="112"/>
      <c r="AY667" s="112"/>
      <c r="AZ667" s="97"/>
      <c r="BA667" s="97"/>
      <c r="BB667" s="112"/>
      <c r="BC667" s="112"/>
      <c r="BD667" s="138"/>
      <c r="BE667" s="139"/>
      <c r="BF667" s="151"/>
      <c r="BG667" s="151"/>
      <c r="BH667" s="138"/>
      <c r="BI667" s="139"/>
      <c r="BJ667" s="151"/>
      <c r="BK667" s="151"/>
      <c r="BL667" s="138"/>
      <c r="BM667" s="139"/>
      <c r="BN667" s="151"/>
      <c r="BO667" s="151"/>
      <c r="BP667" s="140"/>
      <c r="BQ667" s="140"/>
      <c r="BR667" s="140"/>
      <c r="BS667" s="140"/>
      <c r="BT667" s="140"/>
      <c r="BU667" s="140"/>
      <c r="BV667" s="140"/>
      <c r="BW667" s="140"/>
      <c r="BX667" s="140"/>
      <c r="BY667" s="140"/>
    </row>
    <row r="668" spans="1:77" s="2" customFormat="1" ht="33" hidden="1">
      <c r="A668" s="118"/>
      <c r="B668" s="137" t="s">
        <v>199</v>
      </c>
      <c r="C668" s="106" t="s">
        <v>55</v>
      </c>
      <c r="D668" s="106" t="s">
        <v>30</v>
      </c>
      <c r="E668" s="143" t="s">
        <v>198</v>
      </c>
      <c r="F668" s="106"/>
      <c r="G668" s="108">
        <f aca="true" t="shared" si="832" ref="G668:AJ668">G669</f>
        <v>8045</v>
      </c>
      <c r="H668" s="108">
        <f t="shared" si="832"/>
        <v>8045</v>
      </c>
      <c r="I668" s="108">
        <f t="shared" si="832"/>
        <v>0</v>
      </c>
      <c r="J668" s="108">
        <f t="shared" si="832"/>
        <v>3908</v>
      </c>
      <c r="K668" s="108">
        <f t="shared" si="832"/>
        <v>11953</v>
      </c>
      <c r="L668" s="108">
        <f t="shared" si="832"/>
        <v>0</v>
      </c>
      <c r="M668" s="108"/>
      <c r="N668" s="108">
        <f t="shared" si="832"/>
        <v>12801</v>
      </c>
      <c r="O668" s="108">
        <f t="shared" si="832"/>
        <v>0</v>
      </c>
      <c r="P668" s="108">
        <f t="shared" si="832"/>
        <v>0</v>
      </c>
      <c r="Q668" s="108">
        <f t="shared" si="832"/>
        <v>12801</v>
      </c>
      <c r="R668" s="108">
        <f t="shared" si="832"/>
        <v>0</v>
      </c>
      <c r="S668" s="108">
        <f t="shared" si="832"/>
        <v>-12801</v>
      </c>
      <c r="T668" s="108">
        <f t="shared" si="832"/>
        <v>0</v>
      </c>
      <c r="U668" s="108">
        <f t="shared" si="832"/>
        <v>0</v>
      </c>
      <c r="V668" s="108">
        <f t="shared" si="832"/>
        <v>0</v>
      </c>
      <c r="W668" s="108">
        <f t="shared" si="832"/>
        <v>0</v>
      </c>
      <c r="X668" s="108">
        <f t="shared" si="832"/>
        <v>0</v>
      </c>
      <c r="Y668" s="108">
        <f t="shared" si="832"/>
        <v>0</v>
      </c>
      <c r="Z668" s="108">
        <f t="shared" si="832"/>
        <v>0</v>
      </c>
      <c r="AA668" s="108">
        <f t="shared" si="832"/>
        <v>0</v>
      </c>
      <c r="AB668" s="108">
        <f t="shared" si="832"/>
        <v>0</v>
      </c>
      <c r="AC668" s="108">
        <f t="shared" si="832"/>
        <v>0</v>
      </c>
      <c r="AD668" s="108">
        <f t="shared" si="832"/>
        <v>0</v>
      </c>
      <c r="AE668" s="108">
        <f t="shared" si="832"/>
        <v>0</v>
      </c>
      <c r="AF668" s="108"/>
      <c r="AG668" s="108">
        <f t="shared" si="832"/>
        <v>0</v>
      </c>
      <c r="AH668" s="108">
        <f t="shared" si="832"/>
        <v>0</v>
      </c>
      <c r="AI668" s="108"/>
      <c r="AJ668" s="108">
        <f t="shared" si="832"/>
        <v>0</v>
      </c>
      <c r="AK668" s="151"/>
      <c r="AL668" s="151"/>
      <c r="AM668" s="126"/>
      <c r="AN668" s="126"/>
      <c r="AO668" s="126"/>
      <c r="AP668" s="112"/>
      <c r="AQ668" s="112"/>
      <c r="AR668" s="112"/>
      <c r="AS668" s="112"/>
      <c r="AT668" s="112"/>
      <c r="AU668" s="96"/>
      <c r="AV668" s="96"/>
      <c r="AW668" s="96"/>
      <c r="AX668" s="112"/>
      <c r="AY668" s="112"/>
      <c r="AZ668" s="97"/>
      <c r="BA668" s="97"/>
      <c r="BB668" s="112"/>
      <c r="BC668" s="112"/>
      <c r="BD668" s="138"/>
      <c r="BE668" s="139"/>
      <c r="BF668" s="151"/>
      <c r="BG668" s="151"/>
      <c r="BH668" s="138"/>
      <c r="BI668" s="139"/>
      <c r="BJ668" s="151"/>
      <c r="BK668" s="151"/>
      <c r="BL668" s="138"/>
      <c r="BM668" s="139"/>
      <c r="BN668" s="151"/>
      <c r="BO668" s="151"/>
      <c r="BP668" s="140"/>
      <c r="BQ668" s="140"/>
      <c r="BR668" s="140"/>
      <c r="BS668" s="140"/>
      <c r="BT668" s="140"/>
      <c r="BU668" s="140"/>
      <c r="BV668" s="140"/>
      <c r="BW668" s="140"/>
      <c r="BX668" s="140"/>
      <c r="BY668" s="140"/>
    </row>
    <row r="669" spans="1:77" s="2" customFormat="1" ht="99.75" hidden="1">
      <c r="A669" s="118"/>
      <c r="B669" s="137" t="s">
        <v>228</v>
      </c>
      <c r="C669" s="106" t="s">
        <v>55</v>
      </c>
      <c r="D669" s="106" t="s">
        <v>30</v>
      </c>
      <c r="E669" s="143" t="s">
        <v>198</v>
      </c>
      <c r="F669" s="106" t="s">
        <v>50</v>
      </c>
      <c r="G669" s="108">
        <f>H669</f>
        <v>8045</v>
      </c>
      <c r="H669" s="108">
        <v>8045</v>
      </c>
      <c r="I669" s="108"/>
      <c r="J669" s="112">
        <f>K669-G669</f>
        <v>3908</v>
      </c>
      <c r="K669" s="112">
        <v>11953</v>
      </c>
      <c r="L669" s="112"/>
      <c r="M669" s="112"/>
      <c r="N669" s="108">
        <v>12801</v>
      </c>
      <c r="O669" s="103"/>
      <c r="P669" s="112"/>
      <c r="Q669" s="112">
        <f>P669+N669</f>
        <v>12801</v>
      </c>
      <c r="R669" s="112">
        <f>O669</f>
        <v>0</v>
      </c>
      <c r="S669" s="112">
        <f>T669-Q669</f>
        <v>-12801</v>
      </c>
      <c r="T669" s="112"/>
      <c r="U669" s="112">
        <f>R669</f>
        <v>0</v>
      </c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51"/>
      <c r="AL669" s="151"/>
      <c r="AM669" s="126"/>
      <c r="AN669" s="126"/>
      <c r="AO669" s="126"/>
      <c r="AP669" s="112"/>
      <c r="AQ669" s="112"/>
      <c r="AR669" s="112"/>
      <c r="AS669" s="112"/>
      <c r="AT669" s="112"/>
      <c r="AU669" s="96"/>
      <c r="AV669" s="96"/>
      <c r="AW669" s="96"/>
      <c r="AX669" s="112"/>
      <c r="AY669" s="112"/>
      <c r="AZ669" s="97"/>
      <c r="BA669" s="97"/>
      <c r="BB669" s="112"/>
      <c r="BC669" s="112"/>
      <c r="BD669" s="138"/>
      <c r="BE669" s="139"/>
      <c r="BF669" s="151"/>
      <c r="BG669" s="151"/>
      <c r="BH669" s="138"/>
      <c r="BI669" s="139"/>
      <c r="BJ669" s="151"/>
      <c r="BK669" s="151"/>
      <c r="BL669" s="138"/>
      <c r="BM669" s="139"/>
      <c r="BN669" s="151"/>
      <c r="BO669" s="151"/>
      <c r="BP669" s="140"/>
      <c r="BQ669" s="140"/>
      <c r="BR669" s="140"/>
      <c r="BS669" s="140"/>
      <c r="BT669" s="140"/>
      <c r="BU669" s="140"/>
      <c r="BV669" s="140"/>
      <c r="BW669" s="140"/>
      <c r="BX669" s="140"/>
      <c r="BY669" s="140"/>
    </row>
    <row r="670" spans="1:77" s="2" customFormat="1" ht="66">
      <c r="A670" s="118"/>
      <c r="B670" s="216" t="s">
        <v>251</v>
      </c>
      <c r="C670" s="106" t="s">
        <v>55</v>
      </c>
      <c r="D670" s="106" t="s">
        <v>30</v>
      </c>
      <c r="E670" s="143" t="s">
        <v>198</v>
      </c>
      <c r="F670" s="106"/>
      <c r="G670" s="108"/>
      <c r="H670" s="108"/>
      <c r="I670" s="108"/>
      <c r="J670" s="112"/>
      <c r="K670" s="112"/>
      <c r="L670" s="112"/>
      <c r="M670" s="112"/>
      <c r="N670" s="108"/>
      <c r="O670" s="103"/>
      <c r="P670" s="112"/>
      <c r="Q670" s="112"/>
      <c r="R670" s="112"/>
      <c r="S670" s="112">
        <f aca="true" t="shared" si="833" ref="S670:AT670">S671</f>
        <v>11394</v>
      </c>
      <c r="T670" s="112">
        <f t="shared" si="833"/>
        <v>11394</v>
      </c>
      <c r="U670" s="112">
        <f t="shared" si="833"/>
        <v>0</v>
      </c>
      <c r="V670" s="112">
        <f t="shared" si="833"/>
        <v>11394</v>
      </c>
      <c r="W670" s="112">
        <f t="shared" si="833"/>
        <v>0</v>
      </c>
      <c r="X670" s="112">
        <f t="shared" si="833"/>
        <v>0</v>
      </c>
      <c r="Y670" s="112">
        <f t="shared" si="833"/>
        <v>11394</v>
      </c>
      <c r="Z670" s="112">
        <f t="shared" si="833"/>
        <v>11394</v>
      </c>
      <c r="AA670" s="112">
        <f t="shared" si="833"/>
        <v>0</v>
      </c>
      <c r="AB670" s="112">
        <f t="shared" si="833"/>
        <v>0</v>
      </c>
      <c r="AC670" s="112">
        <f t="shared" si="833"/>
        <v>11394</v>
      </c>
      <c r="AD670" s="112">
        <f t="shared" si="833"/>
        <v>11394</v>
      </c>
      <c r="AE670" s="112">
        <f t="shared" si="833"/>
        <v>0</v>
      </c>
      <c r="AF670" s="112"/>
      <c r="AG670" s="112">
        <f t="shared" si="833"/>
        <v>0</v>
      </c>
      <c r="AH670" s="112">
        <f t="shared" si="833"/>
        <v>11394</v>
      </c>
      <c r="AI670" s="112"/>
      <c r="AJ670" s="112">
        <f t="shared" si="833"/>
        <v>11394</v>
      </c>
      <c r="AK670" s="112">
        <f t="shared" si="833"/>
        <v>0</v>
      </c>
      <c r="AL670" s="112">
        <f t="shared" si="833"/>
        <v>0</v>
      </c>
      <c r="AM670" s="112">
        <f t="shared" si="833"/>
        <v>11394</v>
      </c>
      <c r="AN670" s="112">
        <f t="shared" si="833"/>
        <v>0</v>
      </c>
      <c r="AO670" s="112">
        <f t="shared" si="833"/>
        <v>11394</v>
      </c>
      <c r="AP670" s="112">
        <f t="shared" si="833"/>
        <v>-223</v>
      </c>
      <c r="AQ670" s="112">
        <f t="shared" si="833"/>
        <v>0</v>
      </c>
      <c r="AR670" s="112">
        <f t="shared" si="833"/>
        <v>11171</v>
      </c>
      <c r="AS670" s="112">
        <f t="shared" si="833"/>
        <v>0</v>
      </c>
      <c r="AT670" s="112">
        <f t="shared" si="833"/>
        <v>11171</v>
      </c>
      <c r="AU670" s="96"/>
      <c r="AV670" s="96"/>
      <c r="AW670" s="96"/>
      <c r="AX670" s="112">
        <f>AX671</f>
        <v>11171</v>
      </c>
      <c r="AY670" s="112">
        <f>AY671</f>
        <v>11171</v>
      </c>
      <c r="AZ670" s="97"/>
      <c r="BA670" s="97"/>
      <c r="BB670" s="112">
        <f aca="true" t="shared" si="834" ref="BB670:BY670">BB671</f>
        <v>11171</v>
      </c>
      <c r="BC670" s="112">
        <f t="shared" si="834"/>
        <v>11171</v>
      </c>
      <c r="BD670" s="112">
        <f t="shared" si="834"/>
        <v>0</v>
      </c>
      <c r="BE670" s="112">
        <f t="shared" si="834"/>
        <v>0</v>
      </c>
      <c r="BF670" s="112">
        <f t="shared" si="834"/>
        <v>11171</v>
      </c>
      <c r="BG670" s="112">
        <f t="shared" si="834"/>
        <v>11171</v>
      </c>
      <c r="BH670" s="112">
        <f t="shared" si="834"/>
        <v>0</v>
      </c>
      <c r="BI670" s="112">
        <f t="shared" si="834"/>
        <v>0</v>
      </c>
      <c r="BJ670" s="112">
        <f t="shared" si="834"/>
        <v>11171</v>
      </c>
      <c r="BK670" s="112">
        <f t="shared" si="834"/>
        <v>11171</v>
      </c>
      <c r="BL670" s="112">
        <f t="shared" si="834"/>
        <v>0</v>
      </c>
      <c r="BM670" s="112">
        <f t="shared" si="834"/>
        <v>0</v>
      </c>
      <c r="BN670" s="112">
        <f t="shared" si="834"/>
        <v>11171</v>
      </c>
      <c r="BO670" s="112">
        <f t="shared" si="834"/>
        <v>11171</v>
      </c>
      <c r="BP670" s="112">
        <f t="shared" si="834"/>
        <v>0</v>
      </c>
      <c r="BQ670" s="112">
        <f t="shared" si="834"/>
        <v>0</v>
      </c>
      <c r="BR670" s="112">
        <f t="shared" si="834"/>
        <v>11171</v>
      </c>
      <c r="BS670" s="112"/>
      <c r="BT670" s="112">
        <f t="shared" si="834"/>
        <v>11171</v>
      </c>
      <c r="BU670" s="112">
        <f t="shared" si="834"/>
        <v>0</v>
      </c>
      <c r="BV670" s="112">
        <f t="shared" si="834"/>
        <v>0</v>
      </c>
      <c r="BW670" s="112">
        <f t="shared" si="834"/>
        <v>11171</v>
      </c>
      <c r="BX670" s="112"/>
      <c r="BY670" s="112">
        <f t="shared" si="834"/>
        <v>11171</v>
      </c>
    </row>
    <row r="671" spans="1:77" s="2" customFormat="1" ht="114" customHeight="1">
      <c r="A671" s="118"/>
      <c r="B671" s="137" t="s">
        <v>228</v>
      </c>
      <c r="C671" s="106" t="s">
        <v>55</v>
      </c>
      <c r="D671" s="106" t="s">
        <v>30</v>
      </c>
      <c r="E671" s="143" t="s">
        <v>198</v>
      </c>
      <c r="F671" s="106" t="s">
        <v>50</v>
      </c>
      <c r="G671" s="108"/>
      <c r="H671" s="108"/>
      <c r="I671" s="108"/>
      <c r="J671" s="112"/>
      <c r="K671" s="112"/>
      <c r="L671" s="112"/>
      <c r="M671" s="112"/>
      <c r="N671" s="108"/>
      <c r="O671" s="103"/>
      <c r="P671" s="112"/>
      <c r="Q671" s="112"/>
      <c r="R671" s="112"/>
      <c r="S671" s="112">
        <f>T671-Q671</f>
        <v>11394</v>
      </c>
      <c r="T671" s="112">
        <v>11394</v>
      </c>
      <c r="U671" s="112"/>
      <c r="V671" s="112">
        <v>11394</v>
      </c>
      <c r="W671" s="112"/>
      <c r="X671" s="112"/>
      <c r="Y671" s="112">
        <f>W671+T671</f>
        <v>11394</v>
      </c>
      <c r="Z671" s="112">
        <f>X671+V671</f>
        <v>11394</v>
      </c>
      <c r="AA671" s="112"/>
      <c r="AB671" s="112"/>
      <c r="AC671" s="112">
        <f>AA671+Y671</f>
        <v>11394</v>
      </c>
      <c r="AD671" s="112">
        <f>AB671+Z671</f>
        <v>11394</v>
      </c>
      <c r="AE671" s="112"/>
      <c r="AF671" s="112"/>
      <c r="AG671" s="112"/>
      <c r="AH671" s="112">
        <f>AE671+AC671</f>
        <v>11394</v>
      </c>
      <c r="AI671" s="112"/>
      <c r="AJ671" s="112">
        <f>AG671+AD671</f>
        <v>11394</v>
      </c>
      <c r="AK671" s="151"/>
      <c r="AL671" s="151"/>
      <c r="AM671" s="112">
        <f>AK671+AH671</f>
        <v>11394</v>
      </c>
      <c r="AN671" s="112">
        <f>AI671</f>
        <v>0</v>
      </c>
      <c r="AO671" s="112">
        <f>AJ671</f>
        <v>11394</v>
      </c>
      <c r="AP671" s="112">
        <f>AR671-AO671</f>
        <v>-223</v>
      </c>
      <c r="AQ671" s="112"/>
      <c r="AR671" s="112">
        <v>11171</v>
      </c>
      <c r="AS671" s="112"/>
      <c r="AT671" s="112">
        <v>11171</v>
      </c>
      <c r="AU671" s="96"/>
      <c r="AV671" s="96"/>
      <c r="AW671" s="96"/>
      <c r="AX671" s="112">
        <v>11171</v>
      </c>
      <c r="AY671" s="112">
        <v>11171</v>
      </c>
      <c r="AZ671" s="97"/>
      <c r="BA671" s="97"/>
      <c r="BB671" s="112">
        <v>11171</v>
      </c>
      <c r="BC671" s="112">
        <v>11171</v>
      </c>
      <c r="BD671" s="138"/>
      <c r="BE671" s="139"/>
      <c r="BF671" s="112">
        <f>BD671+BB671</f>
        <v>11171</v>
      </c>
      <c r="BG671" s="112">
        <f>BE671+BC671</f>
        <v>11171</v>
      </c>
      <c r="BH671" s="138"/>
      <c r="BI671" s="139"/>
      <c r="BJ671" s="112">
        <f>BH671+BF671</f>
        <v>11171</v>
      </c>
      <c r="BK671" s="112">
        <f>BI671+BG671</f>
        <v>11171</v>
      </c>
      <c r="BL671" s="138"/>
      <c r="BM671" s="139"/>
      <c r="BN671" s="112">
        <f>BL671+BJ671</f>
        <v>11171</v>
      </c>
      <c r="BO671" s="112">
        <f>BM671+BK671</f>
        <v>11171</v>
      </c>
      <c r="BP671" s="140"/>
      <c r="BQ671" s="140"/>
      <c r="BR671" s="108">
        <f>BN671+BP671</f>
        <v>11171</v>
      </c>
      <c r="BS671" s="108"/>
      <c r="BT671" s="108">
        <f>BO671+BQ671</f>
        <v>11171</v>
      </c>
      <c r="BU671" s="140"/>
      <c r="BV671" s="140"/>
      <c r="BW671" s="108">
        <f>BR671+BU671</f>
        <v>11171</v>
      </c>
      <c r="BX671" s="108"/>
      <c r="BY671" s="108">
        <f>BT671+BV671</f>
        <v>11171</v>
      </c>
    </row>
    <row r="672" spans="1:77" s="2" customFormat="1" ht="33" hidden="1">
      <c r="A672" s="118"/>
      <c r="B672" s="137" t="s">
        <v>408</v>
      </c>
      <c r="C672" s="106" t="s">
        <v>55</v>
      </c>
      <c r="D672" s="106" t="s">
        <v>30</v>
      </c>
      <c r="E672" s="143" t="s">
        <v>224</v>
      </c>
      <c r="F672" s="106"/>
      <c r="G672" s="108">
        <f aca="true" t="shared" si="835" ref="G672:AJ672">G673</f>
        <v>23259</v>
      </c>
      <c r="H672" s="108">
        <f t="shared" si="835"/>
        <v>23259</v>
      </c>
      <c r="I672" s="108">
        <f t="shared" si="835"/>
        <v>0</v>
      </c>
      <c r="J672" s="108">
        <f t="shared" si="835"/>
        <v>43245</v>
      </c>
      <c r="K672" s="108">
        <f t="shared" si="835"/>
        <v>43245</v>
      </c>
      <c r="L672" s="108">
        <f t="shared" si="835"/>
        <v>0</v>
      </c>
      <c r="M672" s="108"/>
      <c r="N672" s="108">
        <f t="shared" si="835"/>
        <v>46297</v>
      </c>
      <c r="O672" s="108">
        <f t="shared" si="835"/>
        <v>0</v>
      </c>
      <c r="P672" s="108">
        <f t="shared" si="835"/>
        <v>0</v>
      </c>
      <c r="Q672" s="108">
        <f t="shared" si="835"/>
        <v>46297</v>
      </c>
      <c r="R672" s="108">
        <f t="shared" si="835"/>
        <v>0</v>
      </c>
      <c r="S672" s="108">
        <f t="shared" si="835"/>
        <v>-46297</v>
      </c>
      <c r="T672" s="108">
        <f t="shared" si="835"/>
        <v>0</v>
      </c>
      <c r="U672" s="108">
        <f t="shared" si="835"/>
        <v>0</v>
      </c>
      <c r="V672" s="108">
        <f t="shared" si="835"/>
        <v>0</v>
      </c>
      <c r="W672" s="108">
        <f t="shared" si="835"/>
        <v>0</v>
      </c>
      <c r="X672" s="108">
        <f t="shared" si="835"/>
        <v>0</v>
      </c>
      <c r="Y672" s="108">
        <f t="shared" si="835"/>
        <v>0</v>
      </c>
      <c r="Z672" s="108">
        <f t="shared" si="835"/>
        <v>0</v>
      </c>
      <c r="AA672" s="108">
        <f t="shared" si="835"/>
        <v>0</v>
      </c>
      <c r="AB672" s="108">
        <f t="shared" si="835"/>
        <v>0</v>
      </c>
      <c r="AC672" s="108">
        <f t="shared" si="835"/>
        <v>0</v>
      </c>
      <c r="AD672" s="108">
        <f t="shared" si="835"/>
        <v>0</v>
      </c>
      <c r="AE672" s="108">
        <f t="shared" si="835"/>
        <v>0</v>
      </c>
      <c r="AF672" s="108"/>
      <c r="AG672" s="108">
        <f t="shared" si="835"/>
        <v>0</v>
      </c>
      <c r="AH672" s="108">
        <f t="shared" si="835"/>
        <v>0</v>
      </c>
      <c r="AI672" s="108"/>
      <c r="AJ672" s="108">
        <f t="shared" si="835"/>
        <v>0</v>
      </c>
      <c r="AK672" s="151"/>
      <c r="AL672" s="151"/>
      <c r="AM672" s="151"/>
      <c r="AN672" s="151"/>
      <c r="AO672" s="151"/>
      <c r="AP672" s="163"/>
      <c r="AQ672" s="163"/>
      <c r="AR672" s="163"/>
      <c r="AS672" s="163"/>
      <c r="AT672" s="163"/>
      <c r="AU672" s="96"/>
      <c r="AV672" s="96"/>
      <c r="AW672" s="96"/>
      <c r="AX672" s="163"/>
      <c r="AY672" s="163"/>
      <c r="AZ672" s="97"/>
      <c r="BA672" s="97"/>
      <c r="BB672" s="163"/>
      <c r="BC672" s="163"/>
      <c r="BD672" s="138"/>
      <c r="BE672" s="139"/>
      <c r="BF672" s="151"/>
      <c r="BG672" s="151"/>
      <c r="BH672" s="138"/>
      <c r="BI672" s="139"/>
      <c r="BJ672" s="151"/>
      <c r="BK672" s="151"/>
      <c r="BL672" s="138"/>
      <c r="BM672" s="139"/>
      <c r="BN672" s="151"/>
      <c r="BO672" s="151"/>
      <c r="BP672" s="140"/>
      <c r="BQ672" s="140"/>
      <c r="BR672" s="140"/>
      <c r="BS672" s="140"/>
      <c r="BT672" s="140"/>
      <c r="BU672" s="140"/>
      <c r="BV672" s="140"/>
      <c r="BW672" s="140"/>
      <c r="BX672" s="140"/>
      <c r="BY672" s="140"/>
    </row>
    <row r="673" spans="1:77" s="2" customFormat="1" ht="9.75" customHeight="1" hidden="1">
      <c r="A673" s="118"/>
      <c r="B673" s="137" t="s">
        <v>228</v>
      </c>
      <c r="C673" s="106" t="s">
        <v>55</v>
      </c>
      <c r="D673" s="106" t="s">
        <v>30</v>
      </c>
      <c r="E673" s="143" t="s">
        <v>224</v>
      </c>
      <c r="F673" s="106" t="s">
        <v>50</v>
      </c>
      <c r="G673" s="108">
        <f>H673</f>
        <v>23259</v>
      </c>
      <c r="H673" s="108">
        <v>23259</v>
      </c>
      <c r="I673" s="108"/>
      <c r="J673" s="112">
        <v>43245</v>
      </c>
      <c r="K673" s="112">
        <v>43245</v>
      </c>
      <c r="L673" s="112"/>
      <c r="M673" s="112"/>
      <c r="N673" s="108">
        <v>46297</v>
      </c>
      <c r="O673" s="103"/>
      <c r="P673" s="112"/>
      <c r="Q673" s="112">
        <f>P673+N673</f>
        <v>46297</v>
      </c>
      <c r="R673" s="112">
        <f>O673</f>
        <v>0</v>
      </c>
      <c r="S673" s="112">
        <f>T673-Q673</f>
        <v>-46297</v>
      </c>
      <c r="T673" s="112"/>
      <c r="U673" s="112">
        <f>R673</f>
        <v>0</v>
      </c>
      <c r="V673" s="112"/>
      <c r="W673" s="112"/>
      <c r="X673" s="112"/>
      <c r="Y673" s="112"/>
      <c r="Z673" s="112"/>
      <c r="AA673" s="112"/>
      <c r="AB673" s="112"/>
      <c r="AC673" s="112"/>
      <c r="AD673" s="112"/>
      <c r="AE673" s="112"/>
      <c r="AF673" s="112"/>
      <c r="AG673" s="112"/>
      <c r="AH673" s="112"/>
      <c r="AI673" s="112"/>
      <c r="AJ673" s="112"/>
      <c r="AK673" s="151"/>
      <c r="AL673" s="151"/>
      <c r="AM673" s="151"/>
      <c r="AN673" s="151"/>
      <c r="AO673" s="151"/>
      <c r="AP673" s="163"/>
      <c r="AQ673" s="163"/>
      <c r="AR673" s="163"/>
      <c r="AS673" s="163"/>
      <c r="AT673" s="163"/>
      <c r="AU673" s="96"/>
      <c r="AV673" s="96"/>
      <c r="AW673" s="96"/>
      <c r="AX673" s="163"/>
      <c r="AY673" s="163"/>
      <c r="AZ673" s="97"/>
      <c r="BA673" s="97"/>
      <c r="BB673" s="163"/>
      <c r="BC673" s="163"/>
      <c r="BD673" s="138"/>
      <c r="BE673" s="139"/>
      <c r="BF673" s="151"/>
      <c r="BG673" s="151"/>
      <c r="BH673" s="138"/>
      <c r="BI673" s="139"/>
      <c r="BJ673" s="151"/>
      <c r="BK673" s="151"/>
      <c r="BL673" s="138"/>
      <c r="BM673" s="139"/>
      <c r="BN673" s="151"/>
      <c r="BO673" s="151"/>
      <c r="BP673" s="140"/>
      <c r="BQ673" s="140"/>
      <c r="BR673" s="140"/>
      <c r="BS673" s="140"/>
      <c r="BT673" s="140"/>
      <c r="BU673" s="140"/>
      <c r="BV673" s="140"/>
      <c r="BW673" s="140"/>
      <c r="BX673" s="140"/>
      <c r="BY673" s="140"/>
    </row>
    <row r="674" spans="1:77" s="2" customFormat="1" ht="56.25">
      <c r="A674" s="118"/>
      <c r="B674" s="168" t="s">
        <v>108</v>
      </c>
      <c r="C674" s="100" t="s">
        <v>55</v>
      </c>
      <c r="D674" s="100" t="s">
        <v>55</v>
      </c>
      <c r="E674" s="101"/>
      <c r="F674" s="100"/>
      <c r="G674" s="102">
        <f aca="true" t="shared" si="836" ref="G674:W675">G675</f>
        <v>4617</v>
      </c>
      <c r="H674" s="102">
        <f t="shared" si="836"/>
        <v>4617</v>
      </c>
      <c r="I674" s="102">
        <f t="shared" si="836"/>
        <v>0</v>
      </c>
      <c r="J674" s="102">
        <f t="shared" si="836"/>
        <v>4296</v>
      </c>
      <c r="K674" s="102">
        <f t="shared" si="836"/>
        <v>8913</v>
      </c>
      <c r="L674" s="102">
        <f t="shared" si="836"/>
        <v>0</v>
      </c>
      <c r="M674" s="102"/>
      <c r="N674" s="102">
        <f t="shared" si="836"/>
        <v>9837</v>
      </c>
      <c r="O674" s="102">
        <f t="shared" si="836"/>
        <v>0</v>
      </c>
      <c r="P674" s="102">
        <f t="shared" si="836"/>
        <v>0</v>
      </c>
      <c r="Q674" s="102">
        <f t="shared" si="836"/>
        <v>9837</v>
      </c>
      <c r="R674" s="102">
        <f t="shared" si="836"/>
        <v>0</v>
      </c>
      <c r="S674" s="102">
        <f t="shared" si="836"/>
        <v>-2906</v>
      </c>
      <c r="T674" s="102">
        <f t="shared" si="836"/>
        <v>6931</v>
      </c>
      <c r="U674" s="102">
        <f t="shared" si="836"/>
        <v>0</v>
      </c>
      <c r="V674" s="102">
        <f t="shared" si="836"/>
        <v>6931</v>
      </c>
      <c r="W674" s="102">
        <f t="shared" si="836"/>
        <v>0</v>
      </c>
      <c r="X674" s="102">
        <f aca="true" t="shared" si="837" ref="W674:AM675">X675</f>
        <v>0</v>
      </c>
      <c r="Y674" s="102">
        <f t="shared" si="837"/>
        <v>6931</v>
      </c>
      <c r="Z674" s="102">
        <f t="shared" si="837"/>
        <v>6931</v>
      </c>
      <c r="AA674" s="102">
        <f t="shared" si="837"/>
        <v>0</v>
      </c>
      <c r="AB674" s="102">
        <f t="shared" si="837"/>
        <v>0</v>
      </c>
      <c r="AC674" s="102">
        <f t="shared" si="837"/>
        <v>6931</v>
      </c>
      <c r="AD674" s="102">
        <f t="shared" si="837"/>
        <v>6931</v>
      </c>
      <c r="AE674" s="102">
        <f t="shared" si="837"/>
        <v>0</v>
      </c>
      <c r="AF674" s="102"/>
      <c r="AG674" s="102">
        <f t="shared" si="837"/>
        <v>0</v>
      </c>
      <c r="AH674" s="102">
        <f t="shared" si="837"/>
        <v>6931</v>
      </c>
      <c r="AI674" s="102"/>
      <c r="AJ674" s="102">
        <f t="shared" si="837"/>
        <v>6931</v>
      </c>
      <c r="AK674" s="102">
        <f t="shared" si="837"/>
        <v>0</v>
      </c>
      <c r="AL674" s="102">
        <f t="shared" si="837"/>
        <v>0</v>
      </c>
      <c r="AM674" s="102">
        <f t="shared" si="837"/>
        <v>6931</v>
      </c>
      <c r="AN674" s="102">
        <f aca="true" t="shared" si="838" ref="AK674:AT675">AN675</f>
        <v>0</v>
      </c>
      <c r="AO674" s="102">
        <f t="shared" si="838"/>
        <v>6931</v>
      </c>
      <c r="AP674" s="102">
        <f t="shared" si="838"/>
        <v>2716</v>
      </c>
      <c r="AQ674" s="102">
        <f t="shared" si="838"/>
        <v>0</v>
      </c>
      <c r="AR674" s="102">
        <f t="shared" si="838"/>
        <v>9647</v>
      </c>
      <c r="AS674" s="102">
        <f t="shared" si="838"/>
        <v>0</v>
      </c>
      <c r="AT674" s="102">
        <f t="shared" si="838"/>
        <v>9647</v>
      </c>
      <c r="AU674" s="96"/>
      <c r="AV674" s="96"/>
      <c r="AW674" s="96"/>
      <c r="AX674" s="102">
        <f>AX675</f>
        <v>9647</v>
      </c>
      <c r="AY674" s="102">
        <f>AY675</f>
        <v>9647</v>
      </c>
      <c r="AZ674" s="97"/>
      <c r="BA674" s="97"/>
      <c r="BB674" s="102">
        <f>BB675</f>
        <v>9647</v>
      </c>
      <c r="BC674" s="102">
        <f>BC675</f>
        <v>9647</v>
      </c>
      <c r="BD674" s="102">
        <f aca="true" t="shared" si="839" ref="BD674:BW675">BD675</f>
        <v>0</v>
      </c>
      <c r="BE674" s="102">
        <f t="shared" si="839"/>
        <v>0</v>
      </c>
      <c r="BF674" s="102">
        <f t="shared" si="839"/>
        <v>9647</v>
      </c>
      <c r="BG674" s="102">
        <f t="shared" si="839"/>
        <v>9647</v>
      </c>
      <c r="BH674" s="102">
        <f t="shared" si="839"/>
        <v>0</v>
      </c>
      <c r="BI674" s="102">
        <f t="shared" si="839"/>
        <v>0</v>
      </c>
      <c r="BJ674" s="102">
        <f t="shared" si="839"/>
        <v>9647</v>
      </c>
      <c r="BK674" s="102">
        <f t="shared" si="839"/>
        <v>9647</v>
      </c>
      <c r="BL674" s="102">
        <f t="shared" si="839"/>
        <v>0</v>
      </c>
      <c r="BM674" s="102">
        <f t="shared" si="839"/>
        <v>0</v>
      </c>
      <c r="BN674" s="102">
        <f t="shared" si="839"/>
        <v>9647</v>
      </c>
      <c r="BO674" s="102">
        <f t="shared" si="839"/>
        <v>9647</v>
      </c>
      <c r="BP674" s="102">
        <f t="shared" si="839"/>
        <v>0</v>
      </c>
      <c r="BQ674" s="102">
        <f t="shared" si="839"/>
        <v>0</v>
      </c>
      <c r="BR674" s="102">
        <f t="shared" si="839"/>
        <v>9647</v>
      </c>
      <c r="BS674" s="102"/>
      <c r="BT674" s="102">
        <f t="shared" si="839"/>
        <v>9647</v>
      </c>
      <c r="BU674" s="102">
        <f t="shared" si="839"/>
        <v>0</v>
      </c>
      <c r="BV674" s="102">
        <f>BV675</f>
        <v>0</v>
      </c>
      <c r="BW674" s="102">
        <f t="shared" si="839"/>
        <v>9647</v>
      </c>
      <c r="BX674" s="102"/>
      <c r="BY674" s="102">
        <f aca="true" t="shared" si="840" ref="BW674:BY675">BY675</f>
        <v>9647</v>
      </c>
    </row>
    <row r="675" spans="1:77" s="2" customFormat="1" ht="83.25">
      <c r="A675" s="98"/>
      <c r="B675" s="137" t="s">
        <v>32</v>
      </c>
      <c r="C675" s="106" t="s">
        <v>55</v>
      </c>
      <c r="D675" s="106" t="s">
        <v>55</v>
      </c>
      <c r="E675" s="111" t="s">
        <v>109</v>
      </c>
      <c r="F675" s="175"/>
      <c r="G675" s="108">
        <f t="shared" si="836"/>
        <v>4617</v>
      </c>
      <c r="H675" s="108">
        <f t="shared" si="836"/>
        <v>4617</v>
      </c>
      <c r="I675" s="108">
        <f t="shared" si="836"/>
        <v>0</v>
      </c>
      <c r="J675" s="108">
        <f t="shared" si="836"/>
        <v>4296</v>
      </c>
      <c r="K675" s="108">
        <f t="shared" si="836"/>
        <v>8913</v>
      </c>
      <c r="L675" s="108">
        <f t="shared" si="836"/>
        <v>0</v>
      </c>
      <c r="M675" s="108"/>
      <c r="N675" s="108">
        <f t="shared" si="836"/>
        <v>9837</v>
      </c>
      <c r="O675" s="108">
        <f t="shared" si="836"/>
        <v>0</v>
      </c>
      <c r="P675" s="108">
        <f t="shared" si="836"/>
        <v>0</v>
      </c>
      <c r="Q675" s="108">
        <f t="shared" si="836"/>
        <v>9837</v>
      </c>
      <c r="R675" s="108">
        <f t="shared" si="836"/>
        <v>0</v>
      </c>
      <c r="S675" s="108">
        <f t="shared" si="836"/>
        <v>-2906</v>
      </c>
      <c r="T675" s="108">
        <f t="shared" si="836"/>
        <v>6931</v>
      </c>
      <c r="U675" s="108">
        <f t="shared" si="836"/>
        <v>0</v>
      </c>
      <c r="V675" s="108">
        <f t="shared" si="836"/>
        <v>6931</v>
      </c>
      <c r="W675" s="108">
        <f t="shared" si="837"/>
        <v>0</v>
      </c>
      <c r="X675" s="108">
        <f t="shared" si="837"/>
        <v>0</v>
      </c>
      <c r="Y675" s="108">
        <f t="shared" si="837"/>
        <v>6931</v>
      </c>
      <c r="Z675" s="108">
        <f t="shared" si="837"/>
        <v>6931</v>
      </c>
      <c r="AA675" s="108">
        <f t="shared" si="837"/>
        <v>0</v>
      </c>
      <c r="AB675" s="108">
        <f t="shared" si="837"/>
        <v>0</v>
      </c>
      <c r="AC675" s="108">
        <f t="shared" si="837"/>
        <v>6931</v>
      </c>
      <c r="AD675" s="108">
        <f t="shared" si="837"/>
        <v>6931</v>
      </c>
      <c r="AE675" s="108">
        <f t="shared" si="837"/>
        <v>0</v>
      </c>
      <c r="AF675" s="108"/>
      <c r="AG675" s="108">
        <f t="shared" si="837"/>
        <v>0</v>
      </c>
      <c r="AH675" s="108">
        <f t="shared" si="837"/>
        <v>6931</v>
      </c>
      <c r="AI675" s="108"/>
      <c r="AJ675" s="108">
        <f t="shared" si="837"/>
        <v>6931</v>
      </c>
      <c r="AK675" s="108">
        <f t="shared" si="838"/>
        <v>0</v>
      </c>
      <c r="AL675" s="108">
        <f t="shared" si="838"/>
        <v>0</v>
      </c>
      <c r="AM675" s="108">
        <f t="shared" si="838"/>
        <v>6931</v>
      </c>
      <c r="AN675" s="108">
        <f t="shared" si="838"/>
        <v>0</v>
      </c>
      <c r="AO675" s="108">
        <f t="shared" si="838"/>
        <v>6931</v>
      </c>
      <c r="AP675" s="108">
        <f t="shared" si="838"/>
        <v>2716</v>
      </c>
      <c r="AQ675" s="108">
        <f t="shared" si="838"/>
        <v>0</v>
      </c>
      <c r="AR675" s="108">
        <f t="shared" si="838"/>
        <v>9647</v>
      </c>
      <c r="AS675" s="108">
        <f t="shared" si="838"/>
        <v>0</v>
      </c>
      <c r="AT675" s="108">
        <f t="shared" si="838"/>
        <v>9647</v>
      </c>
      <c r="AU675" s="96"/>
      <c r="AV675" s="96"/>
      <c r="AW675" s="96"/>
      <c r="AX675" s="108">
        <f>AX676</f>
        <v>9647</v>
      </c>
      <c r="AY675" s="108">
        <f>AY676</f>
        <v>9647</v>
      </c>
      <c r="AZ675" s="97"/>
      <c r="BA675" s="97"/>
      <c r="BB675" s="108">
        <f>BB676</f>
        <v>9647</v>
      </c>
      <c r="BC675" s="108">
        <f>BC676</f>
        <v>9647</v>
      </c>
      <c r="BD675" s="108">
        <f t="shared" si="839"/>
        <v>0</v>
      </c>
      <c r="BE675" s="108">
        <f t="shared" si="839"/>
        <v>0</v>
      </c>
      <c r="BF675" s="108">
        <f t="shared" si="839"/>
        <v>9647</v>
      </c>
      <c r="BG675" s="108">
        <f t="shared" si="839"/>
        <v>9647</v>
      </c>
      <c r="BH675" s="108">
        <f t="shared" si="839"/>
        <v>0</v>
      </c>
      <c r="BI675" s="108">
        <f t="shared" si="839"/>
        <v>0</v>
      </c>
      <c r="BJ675" s="108">
        <f t="shared" si="839"/>
        <v>9647</v>
      </c>
      <c r="BK675" s="108">
        <f t="shared" si="839"/>
        <v>9647</v>
      </c>
      <c r="BL675" s="108">
        <f t="shared" si="839"/>
        <v>0</v>
      </c>
      <c r="BM675" s="108">
        <f t="shared" si="839"/>
        <v>0</v>
      </c>
      <c r="BN675" s="108">
        <f t="shared" si="839"/>
        <v>9647</v>
      </c>
      <c r="BO675" s="108">
        <f t="shared" si="839"/>
        <v>9647</v>
      </c>
      <c r="BP675" s="108">
        <f t="shared" si="839"/>
        <v>0</v>
      </c>
      <c r="BQ675" s="108">
        <f t="shared" si="839"/>
        <v>0</v>
      </c>
      <c r="BR675" s="108">
        <f t="shared" si="839"/>
        <v>9647</v>
      </c>
      <c r="BS675" s="108"/>
      <c r="BT675" s="108">
        <f t="shared" si="839"/>
        <v>9647</v>
      </c>
      <c r="BU675" s="108">
        <f>BU676</f>
        <v>0</v>
      </c>
      <c r="BV675" s="108">
        <f>BV676</f>
        <v>0</v>
      </c>
      <c r="BW675" s="108">
        <f t="shared" si="840"/>
        <v>9647</v>
      </c>
      <c r="BX675" s="108"/>
      <c r="BY675" s="108">
        <f t="shared" si="840"/>
        <v>9647</v>
      </c>
    </row>
    <row r="676" spans="1:77" s="2" customFormat="1" ht="33.75">
      <c r="A676" s="118"/>
      <c r="B676" s="137" t="s">
        <v>35</v>
      </c>
      <c r="C676" s="106" t="s">
        <v>55</v>
      </c>
      <c r="D676" s="106" t="s">
        <v>55</v>
      </c>
      <c r="E676" s="111" t="s">
        <v>110</v>
      </c>
      <c r="F676" s="106" t="s">
        <v>36</v>
      </c>
      <c r="G676" s="108">
        <f>H676+I676</f>
        <v>4617</v>
      </c>
      <c r="H676" s="108">
        <v>4617</v>
      </c>
      <c r="I676" s="108"/>
      <c r="J676" s="112">
        <f>K676-G676</f>
        <v>4296</v>
      </c>
      <c r="K676" s="112">
        <v>8913</v>
      </c>
      <c r="L676" s="112"/>
      <c r="M676" s="112"/>
      <c r="N676" s="108">
        <v>9837</v>
      </c>
      <c r="O676" s="103"/>
      <c r="P676" s="112"/>
      <c r="Q676" s="112">
        <f>P676+N676</f>
        <v>9837</v>
      </c>
      <c r="R676" s="112">
        <f>O676</f>
        <v>0</v>
      </c>
      <c r="S676" s="112">
        <f>T676-Q676</f>
        <v>-2906</v>
      </c>
      <c r="T676" s="112">
        <v>6931</v>
      </c>
      <c r="U676" s="112">
        <f>R676</f>
        <v>0</v>
      </c>
      <c r="V676" s="112">
        <v>6931</v>
      </c>
      <c r="W676" s="112"/>
      <c r="X676" s="112"/>
      <c r="Y676" s="112">
        <f>W676+T676</f>
        <v>6931</v>
      </c>
      <c r="Z676" s="112">
        <f>X676+V676</f>
        <v>6931</v>
      </c>
      <c r="AA676" s="112"/>
      <c r="AB676" s="112"/>
      <c r="AC676" s="112">
        <f>AA676+Y676</f>
        <v>6931</v>
      </c>
      <c r="AD676" s="112">
        <f>AB676+Z676</f>
        <v>6931</v>
      </c>
      <c r="AE676" s="112"/>
      <c r="AF676" s="112"/>
      <c r="AG676" s="112"/>
      <c r="AH676" s="112">
        <f>AE676+AC676</f>
        <v>6931</v>
      </c>
      <c r="AI676" s="112"/>
      <c r="AJ676" s="112">
        <f>AG676+AD676</f>
        <v>6931</v>
      </c>
      <c r="AK676" s="151"/>
      <c r="AL676" s="151"/>
      <c r="AM676" s="112">
        <f>AK676+AH676</f>
        <v>6931</v>
      </c>
      <c r="AN676" s="112">
        <f>AI676</f>
        <v>0</v>
      </c>
      <c r="AO676" s="112">
        <f>AJ676</f>
        <v>6931</v>
      </c>
      <c r="AP676" s="112">
        <f>AR676-AO676</f>
        <v>2716</v>
      </c>
      <c r="AQ676" s="112"/>
      <c r="AR676" s="112">
        <v>9647</v>
      </c>
      <c r="AS676" s="112"/>
      <c r="AT676" s="112">
        <v>9647</v>
      </c>
      <c r="AU676" s="96"/>
      <c r="AV676" s="96"/>
      <c r="AW676" s="96"/>
      <c r="AX676" s="112">
        <v>9647</v>
      </c>
      <c r="AY676" s="112">
        <v>9647</v>
      </c>
      <c r="AZ676" s="97"/>
      <c r="BA676" s="97"/>
      <c r="BB676" s="112">
        <v>9647</v>
      </c>
      <c r="BC676" s="112">
        <v>9647</v>
      </c>
      <c r="BD676" s="138"/>
      <c r="BE676" s="139"/>
      <c r="BF676" s="112">
        <f>BD676+BB676</f>
        <v>9647</v>
      </c>
      <c r="BG676" s="112">
        <f>BE676+BC676</f>
        <v>9647</v>
      </c>
      <c r="BH676" s="138"/>
      <c r="BI676" s="139"/>
      <c r="BJ676" s="112">
        <f>BH676+BF676</f>
        <v>9647</v>
      </c>
      <c r="BK676" s="112">
        <f>BI676+BG676</f>
        <v>9647</v>
      </c>
      <c r="BL676" s="138"/>
      <c r="BM676" s="139"/>
      <c r="BN676" s="112">
        <f>BL676+BJ676</f>
        <v>9647</v>
      </c>
      <c r="BO676" s="112">
        <f>BM676+BK676</f>
        <v>9647</v>
      </c>
      <c r="BP676" s="140"/>
      <c r="BQ676" s="140"/>
      <c r="BR676" s="108">
        <f>BN676+BP676</f>
        <v>9647</v>
      </c>
      <c r="BS676" s="108"/>
      <c r="BT676" s="108">
        <f>BO676+BQ676</f>
        <v>9647</v>
      </c>
      <c r="BU676" s="140"/>
      <c r="BV676" s="140"/>
      <c r="BW676" s="108">
        <f>BR676+BU676</f>
        <v>9647</v>
      </c>
      <c r="BX676" s="108"/>
      <c r="BY676" s="108">
        <f>BT676+BV676</f>
        <v>9647</v>
      </c>
    </row>
    <row r="677" spans="1:77" s="2" customFormat="1" ht="37.5">
      <c r="A677" s="118"/>
      <c r="B677" s="168" t="s">
        <v>337</v>
      </c>
      <c r="C677" s="100" t="s">
        <v>54</v>
      </c>
      <c r="D677" s="100" t="s">
        <v>29</v>
      </c>
      <c r="E677" s="101"/>
      <c r="F677" s="100"/>
      <c r="G677" s="108"/>
      <c r="H677" s="108"/>
      <c r="I677" s="108"/>
      <c r="J677" s="112"/>
      <c r="K677" s="112"/>
      <c r="L677" s="112"/>
      <c r="M677" s="112"/>
      <c r="N677" s="108"/>
      <c r="O677" s="103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51"/>
      <c r="AL677" s="151"/>
      <c r="AM677" s="112"/>
      <c r="AN677" s="112"/>
      <c r="AO677" s="117"/>
      <c r="AP677" s="117">
        <f>AP678</f>
        <v>400</v>
      </c>
      <c r="AQ677" s="117">
        <f aca="true" t="shared" si="841" ref="AQ677:AT678">AQ678</f>
        <v>0</v>
      </c>
      <c r="AR677" s="117">
        <f t="shared" si="841"/>
        <v>400</v>
      </c>
      <c r="AS677" s="117">
        <f t="shared" si="841"/>
        <v>0</v>
      </c>
      <c r="AT677" s="117">
        <f t="shared" si="841"/>
        <v>400</v>
      </c>
      <c r="AU677" s="96"/>
      <c r="AV677" s="96"/>
      <c r="AW677" s="96"/>
      <c r="AX677" s="117">
        <f>AX678</f>
        <v>400</v>
      </c>
      <c r="AY677" s="117">
        <f>AY678</f>
        <v>400</v>
      </c>
      <c r="AZ677" s="97"/>
      <c r="BA677" s="97"/>
      <c r="BB677" s="117">
        <f>BB678</f>
        <v>400</v>
      </c>
      <c r="BC677" s="117">
        <f>BC678</f>
        <v>400</v>
      </c>
      <c r="BD677" s="117">
        <f aca="true" t="shared" si="842" ref="BD677:BW678">BD678</f>
        <v>0</v>
      </c>
      <c r="BE677" s="117">
        <f t="shared" si="842"/>
        <v>0</v>
      </c>
      <c r="BF677" s="117">
        <f t="shared" si="842"/>
        <v>400</v>
      </c>
      <c r="BG677" s="117">
        <f t="shared" si="842"/>
        <v>400</v>
      </c>
      <c r="BH677" s="117">
        <f t="shared" si="842"/>
        <v>0</v>
      </c>
      <c r="BI677" s="117">
        <f t="shared" si="842"/>
        <v>0</v>
      </c>
      <c r="BJ677" s="117">
        <f t="shared" si="842"/>
        <v>400</v>
      </c>
      <c r="BK677" s="117">
        <f t="shared" si="842"/>
        <v>400</v>
      </c>
      <c r="BL677" s="117">
        <f t="shared" si="842"/>
        <v>0</v>
      </c>
      <c r="BM677" s="117">
        <f t="shared" si="842"/>
        <v>0</v>
      </c>
      <c r="BN677" s="117">
        <f t="shared" si="842"/>
        <v>400</v>
      </c>
      <c r="BO677" s="117">
        <f t="shared" si="842"/>
        <v>400</v>
      </c>
      <c r="BP677" s="117">
        <f t="shared" si="842"/>
        <v>0</v>
      </c>
      <c r="BQ677" s="117">
        <f t="shared" si="842"/>
        <v>0</v>
      </c>
      <c r="BR677" s="117">
        <f t="shared" si="842"/>
        <v>400</v>
      </c>
      <c r="BS677" s="117"/>
      <c r="BT677" s="117">
        <f t="shared" si="842"/>
        <v>400</v>
      </c>
      <c r="BU677" s="117">
        <f t="shared" si="842"/>
        <v>0</v>
      </c>
      <c r="BV677" s="117">
        <f>BV678</f>
        <v>0</v>
      </c>
      <c r="BW677" s="117">
        <f t="shared" si="842"/>
        <v>400</v>
      </c>
      <c r="BX677" s="117"/>
      <c r="BY677" s="117">
        <f aca="true" t="shared" si="843" ref="BW677:BY678">BY678</f>
        <v>400</v>
      </c>
    </row>
    <row r="678" spans="1:77" s="2" customFormat="1" ht="33.75">
      <c r="A678" s="118"/>
      <c r="B678" s="137" t="s">
        <v>95</v>
      </c>
      <c r="C678" s="106" t="s">
        <v>54</v>
      </c>
      <c r="D678" s="106" t="s">
        <v>29</v>
      </c>
      <c r="E678" s="111" t="s">
        <v>129</v>
      </c>
      <c r="F678" s="106"/>
      <c r="G678" s="108"/>
      <c r="H678" s="108"/>
      <c r="I678" s="108"/>
      <c r="J678" s="112"/>
      <c r="K678" s="112"/>
      <c r="L678" s="112"/>
      <c r="M678" s="112"/>
      <c r="N678" s="108"/>
      <c r="O678" s="103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51"/>
      <c r="AL678" s="151"/>
      <c r="AM678" s="112"/>
      <c r="AN678" s="112"/>
      <c r="AO678" s="112"/>
      <c r="AP678" s="112">
        <f>AP679</f>
        <v>400</v>
      </c>
      <c r="AQ678" s="112">
        <f t="shared" si="841"/>
        <v>0</v>
      </c>
      <c r="AR678" s="112">
        <f t="shared" si="841"/>
        <v>400</v>
      </c>
      <c r="AS678" s="112">
        <f t="shared" si="841"/>
        <v>0</v>
      </c>
      <c r="AT678" s="112">
        <f t="shared" si="841"/>
        <v>400</v>
      </c>
      <c r="AU678" s="96"/>
      <c r="AV678" s="96"/>
      <c r="AW678" s="96"/>
      <c r="AX678" s="112">
        <f>AX679</f>
        <v>400</v>
      </c>
      <c r="AY678" s="112">
        <f>AY679</f>
        <v>400</v>
      </c>
      <c r="AZ678" s="97"/>
      <c r="BA678" s="97"/>
      <c r="BB678" s="112">
        <f>BB679</f>
        <v>400</v>
      </c>
      <c r="BC678" s="112">
        <f>BC679</f>
        <v>400</v>
      </c>
      <c r="BD678" s="112">
        <f t="shared" si="842"/>
        <v>0</v>
      </c>
      <c r="BE678" s="112">
        <f t="shared" si="842"/>
        <v>0</v>
      </c>
      <c r="BF678" s="112">
        <f t="shared" si="842"/>
        <v>400</v>
      </c>
      <c r="BG678" s="112">
        <f t="shared" si="842"/>
        <v>400</v>
      </c>
      <c r="BH678" s="112">
        <f t="shared" si="842"/>
        <v>0</v>
      </c>
      <c r="BI678" s="112">
        <f t="shared" si="842"/>
        <v>0</v>
      </c>
      <c r="BJ678" s="112">
        <f t="shared" si="842"/>
        <v>400</v>
      </c>
      <c r="BK678" s="112">
        <f t="shared" si="842"/>
        <v>400</v>
      </c>
      <c r="BL678" s="112">
        <f t="shared" si="842"/>
        <v>0</v>
      </c>
      <c r="BM678" s="112">
        <f t="shared" si="842"/>
        <v>0</v>
      </c>
      <c r="BN678" s="112">
        <f t="shared" si="842"/>
        <v>400</v>
      </c>
      <c r="BO678" s="112">
        <f t="shared" si="842"/>
        <v>400</v>
      </c>
      <c r="BP678" s="112">
        <f t="shared" si="842"/>
        <v>0</v>
      </c>
      <c r="BQ678" s="112">
        <f t="shared" si="842"/>
        <v>0</v>
      </c>
      <c r="BR678" s="112">
        <f t="shared" si="842"/>
        <v>400</v>
      </c>
      <c r="BS678" s="112"/>
      <c r="BT678" s="112">
        <f t="shared" si="842"/>
        <v>400</v>
      </c>
      <c r="BU678" s="112">
        <f>BU679</f>
        <v>0</v>
      </c>
      <c r="BV678" s="112">
        <f>BV679</f>
        <v>0</v>
      </c>
      <c r="BW678" s="112">
        <f t="shared" si="843"/>
        <v>400</v>
      </c>
      <c r="BX678" s="112"/>
      <c r="BY678" s="112">
        <f t="shared" si="843"/>
        <v>400</v>
      </c>
    </row>
    <row r="679" spans="1:77" s="2" customFormat="1" ht="66.75">
      <c r="A679" s="118"/>
      <c r="B679" s="137" t="s">
        <v>38</v>
      </c>
      <c r="C679" s="106" t="s">
        <v>54</v>
      </c>
      <c r="D679" s="106" t="s">
        <v>29</v>
      </c>
      <c r="E679" s="111" t="s">
        <v>129</v>
      </c>
      <c r="F679" s="106" t="s">
        <v>39</v>
      </c>
      <c r="G679" s="108"/>
      <c r="H679" s="108"/>
      <c r="I679" s="108"/>
      <c r="J679" s="112"/>
      <c r="K679" s="112"/>
      <c r="L679" s="112"/>
      <c r="M679" s="112"/>
      <c r="N679" s="108"/>
      <c r="O679" s="103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51"/>
      <c r="AL679" s="151"/>
      <c r="AM679" s="112"/>
      <c r="AN679" s="112"/>
      <c r="AO679" s="112"/>
      <c r="AP679" s="112">
        <f>AR679-AO679</f>
        <v>400</v>
      </c>
      <c r="AQ679" s="112"/>
      <c r="AR679" s="112">
        <v>400</v>
      </c>
      <c r="AS679" s="112"/>
      <c r="AT679" s="112">
        <v>400</v>
      </c>
      <c r="AU679" s="96"/>
      <c r="AV679" s="96"/>
      <c r="AW679" s="96"/>
      <c r="AX679" s="112">
        <v>400</v>
      </c>
      <c r="AY679" s="112">
        <v>400</v>
      </c>
      <c r="AZ679" s="97"/>
      <c r="BA679" s="97"/>
      <c r="BB679" s="112">
        <v>400</v>
      </c>
      <c r="BC679" s="112">
        <v>400</v>
      </c>
      <c r="BD679" s="138"/>
      <c r="BE679" s="139"/>
      <c r="BF679" s="112">
        <f>BD679+BB679</f>
        <v>400</v>
      </c>
      <c r="BG679" s="112">
        <f>BE679+BC679</f>
        <v>400</v>
      </c>
      <c r="BH679" s="138"/>
      <c r="BI679" s="139"/>
      <c r="BJ679" s="112">
        <f>BH679+BF679</f>
        <v>400</v>
      </c>
      <c r="BK679" s="112">
        <f>BI679+BG679</f>
        <v>400</v>
      </c>
      <c r="BL679" s="138"/>
      <c r="BM679" s="139"/>
      <c r="BN679" s="112">
        <f>BL679+BJ679</f>
        <v>400</v>
      </c>
      <c r="BO679" s="112">
        <f>BM679+BK679</f>
        <v>400</v>
      </c>
      <c r="BP679" s="140"/>
      <c r="BQ679" s="140"/>
      <c r="BR679" s="108">
        <f>BN679+BP679</f>
        <v>400</v>
      </c>
      <c r="BS679" s="108"/>
      <c r="BT679" s="108">
        <f>BO679+BQ679</f>
        <v>400</v>
      </c>
      <c r="BU679" s="140"/>
      <c r="BV679" s="140"/>
      <c r="BW679" s="108">
        <f>BR679+BU679</f>
        <v>400</v>
      </c>
      <c r="BX679" s="108"/>
      <c r="BY679" s="108">
        <f>BT679+BV679</f>
        <v>400</v>
      </c>
    </row>
    <row r="680" spans="1:77" s="2" customFormat="1" ht="37.5">
      <c r="A680" s="98"/>
      <c r="B680" s="99" t="s">
        <v>94</v>
      </c>
      <c r="C680" s="100" t="s">
        <v>54</v>
      </c>
      <c r="D680" s="100" t="s">
        <v>55</v>
      </c>
      <c r="E680" s="101"/>
      <c r="F680" s="100"/>
      <c r="G680" s="117">
        <f aca="true" t="shared" si="844" ref="G680:W681">G681</f>
        <v>11448</v>
      </c>
      <c r="H680" s="117">
        <f t="shared" si="844"/>
        <v>11448</v>
      </c>
      <c r="I680" s="117">
        <f t="shared" si="844"/>
        <v>0</v>
      </c>
      <c r="J680" s="117">
        <f t="shared" si="844"/>
        <v>10380</v>
      </c>
      <c r="K680" s="117">
        <f t="shared" si="844"/>
        <v>21828</v>
      </c>
      <c r="L680" s="117">
        <f t="shared" si="844"/>
        <v>0</v>
      </c>
      <c r="M680" s="117"/>
      <c r="N680" s="117">
        <f t="shared" si="844"/>
        <v>23378</v>
      </c>
      <c r="O680" s="117">
        <f t="shared" si="844"/>
        <v>0</v>
      </c>
      <c r="P680" s="117">
        <f t="shared" si="844"/>
        <v>0</v>
      </c>
      <c r="Q680" s="117">
        <f t="shared" si="844"/>
        <v>23378</v>
      </c>
      <c r="R680" s="117">
        <f t="shared" si="844"/>
        <v>0</v>
      </c>
      <c r="S680" s="117">
        <f aca="true" t="shared" si="845" ref="S680:Z680">S681+S683</f>
        <v>-16033</v>
      </c>
      <c r="T680" s="117">
        <f t="shared" si="845"/>
        <v>7345</v>
      </c>
      <c r="U680" s="117">
        <f t="shared" si="845"/>
        <v>0</v>
      </c>
      <c r="V680" s="117">
        <f t="shared" si="845"/>
        <v>7345</v>
      </c>
      <c r="W680" s="117">
        <f t="shared" si="845"/>
        <v>0</v>
      </c>
      <c r="X680" s="117">
        <f t="shared" si="845"/>
        <v>0</v>
      </c>
      <c r="Y680" s="117">
        <f t="shared" si="845"/>
        <v>7345</v>
      </c>
      <c r="Z680" s="117">
        <f t="shared" si="845"/>
        <v>7345</v>
      </c>
      <c r="AA680" s="117">
        <f aca="true" t="shared" si="846" ref="AA680:AJ680">AA681+AA683</f>
        <v>0</v>
      </c>
      <c r="AB680" s="117">
        <f t="shared" si="846"/>
        <v>0</v>
      </c>
      <c r="AC680" s="117">
        <f t="shared" si="846"/>
        <v>7345</v>
      </c>
      <c r="AD680" s="117">
        <f t="shared" si="846"/>
        <v>7345</v>
      </c>
      <c r="AE680" s="117">
        <f t="shared" si="846"/>
        <v>0</v>
      </c>
      <c r="AF680" s="117"/>
      <c r="AG680" s="117">
        <f t="shared" si="846"/>
        <v>0</v>
      </c>
      <c r="AH680" s="117">
        <f t="shared" si="846"/>
        <v>7345</v>
      </c>
      <c r="AI680" s="117"/>
      <c r="AJ680" s="117">
        <f t="shared" si="846"/>
        <v>7345</v>
      </c>
      <c r="AK680" s="117">
        <f aca="true" t="shared" si="847" ref="AK680:AT680">AK681+AK683</f>
        <v>0</v>
      </c>
      <c r="AL680" s="117">
        <f t="shared" si="847"/>
        <v>0</v>
      </c>
      <c r="AM680" s="117">
        <f t="shared" si="847"/>
        <v>7345</v>
      </c>
      <c r="AN680" s="117">
        <f t="shared" si="847"/>
        <v>0</v>
      </c>
      <c r="AO680" s="117">
        <f t="shared" si="847"/>
        <v>7345</v>
      </c>
      <c r="AP680" s="117">
        <f>AP681+AP683</f>
        <v>-3096</v>
      </c>
      <c r="AQ680" s="117">
        <f t="shared" si="847"/>
        <v>0</v>
      </c>
      <c r="AR680" s="117">
        <f t="shared" si="847"/>
        <v>4249</v>
      </c>
      <c r="AS680" s="117">
        <f t="shared" si="847"/>
        <v>0</v>
      </c>
      <c r="AT680" s="117">
        <f t="shared" si="847"/>
        <v>4249</v>
      </c>
      <c r="AU680" s="96"/>
      <c r="AV680" s="96"/>
      <c r="AW680" s="96"/>
      <c r="AX680" s="117">
        <f>AX681+AX683</f>
        <v>4249</v>
      </c>
      <c r="AY680" s="117">
        <f>AY681+AY683</f>
        <v>4249</v>
      </c>
      <c r="AZ680" s="97"/>
      <c r="BA680" s="97"/>
      <c r="BB680" s="117">
        <f aca="true" t="shared" si="848" ref="BB680:BG680">BB681+BB683</f>
        <v>4249</v>
      </c>
      <c r="BC680" s="117">
        <f t="shared" si="848"/>
        <v>4249</v>
      </c>
      <c r="BD680" s="117">
        <f t="shared" si="848"/>
        <v>0</v>
      </c>
      <c r="BE680" s="117">
        <f t="shared" si="848"/>
        <v>0</v>
      </c>
      <c r="BF680" s="117">
        <f t="shared" si="848"/>
        <v>4249</v>
      </c>
      <c r="BG680" s="117">
        <f t="shared" si="848"/>
        <v>4249</v>
      </c>
      <c r="BH680" s="117">
        <f aca="true" t="shared" si="849" ref="BH680:BT680">BH681+BH683</f>
        <v>0</v>
      </c>
      <c r="BI680" s="117">
        <f t="shared" si="849"/>
        <v>0</v>
      </c>
      <c r="BJ680" s="117">
        <f t="shared" si="849"/>
        <v>4249</v>
      </c>
      <c r="BK680" s="117">
        <f t="shared" si="849"/>
        <v>4249</v>
      </c>
      <c r="BL680" s="117">
        <f t="shared" si="849"/>
        <v>0</v>
      </c>
      <c r="BM680" s="117">
        <f t="shared" si="849"/>
        <v>0</v>
      </c>
      <c r="BN680" s="117">
        <f t="shared" si="849"/>
        <v>4249</v>
      </c>
      <c r="BO680" s="117">
        <f t="shared" si="849"/>
        <v>4249</v>
      </c>
      <c r="BP680" s="117">
        <f t="shared" si="849"/>
        <v>0</v>
      </c>
      <c r="BQ680" s="117">
        <f t="shared" si="849"/>
        <v>0</v>
      </c>
      <c r="BR680" s="117">
        <f t="shared" si="849"/>
        <v>4249</v>
      </c>
      <c r="BS680" s="117"/>
      <c r="BT680" s="117">
        <f t="shared" si="849"/>
        <v>4249</v>
      </c>
      <c r="BU680" s="117">
        <f>BU681+BU683</f>
        <v>0</v>
      </c>
      <c r="BV680" s="117">
        <f>BV681+BV683</f>
        <v>0</v>
      </c>
      <c r="BW680" s="117">
        <f>BW681+BW683</f>
        <v>4249</v>
      </c>
      <c r="BX680" s="117"/>
      <c r="BY680" s="117">
        <f>BY681+BY683</f>
        <v>4249</v>
      </c>
    </row>
    <row r="681" spans="1:77" ht="33">
      <c r="A681" s="104"/>
      <c r="B681" s="105" t="s">
        <v>95</v>
      </c>
      <c r="C681" s="106" t="s">
        <v>54</v>
      </c>
      <c r="D681" s="106" t="s">
        <v>55</v>
      </c>
      <c r="E681" s="111" t="s">
        <v>129</v>
      </c>
      <c r="F681" s="106"/>
      <c r="G681" s="112">
        <f t="shared" si="844"/>
        <v>11448</v>
      </c>
      <c r="H681" s="112">
        <f t="shared" si="844"/>
        <v>11448</v>
      </c>
      <c r="I681" s="112">
        <f t="shared" si="844"/>
        <v>0</v>
      </c>
      <c r="J681" s="112">
        <f t="shared" si="844"/>
        <v>10380</v>
      </c>
      <c r="K681" s="112">
        <f t="shared" si="844"/>
        <v>21828</v>
      </c>
      <c r="L681" s="112">
        <f t="shared" si="844"/>
        <v>0</v>
      </c>
      <c r="M681" s="112"/>
      <c r="N681" s="112">
        <f t="shared" si="844"/>
        <v>23378</v>
      </c>
      <c r="O681" s="112">
        <f t="shared" si="844"/>
        <v>0</v>
      </c>
      <c r="P681" s="112">
        <f t="shared" si="844"/>
        <v>0</v>
      </c>
      <c r="Q681" s="112">
        <f t="shared" si="844"/>
        <v>23378</v>
      </c>
      <c r="R681" s="112">
        <f t="shared" si="844"/>
        <v>0</v>
      </c>
      <c r="S681" s="112">
        <f t="shared" si="844"/>
        <v>-23378</v>
      </c>
      <c r="T681" s="112">
        <f t="shared" si="844"/>
        <v>0</v>
      </c>
      <c r="U681" s="112">
        <f t="shared" si="844"/>
        <v>0</v>
      </c>
      <c r="V681" s="112">
        <f t="shared" si="844"/>
        <v>0</v>
      </c>
      <c r="W681" s="112">
        <f t="shared" si="844"/>
        <v>0</v>
      </c>
      <c r="X681" s="112">
        <f aca="true" t="shared" si="850" ref="X681:AT681">X682</f>
        <v>0</v>
      </c>
      <c r="Y681" s="112">
        <f t="shared" si="850"/>
        <v>0</v>
      </c>
      <c r="Z681" s="112">
        <f t="shared" si="850"/>
        <v>0</v>
      </c>
      <c r="AA681" s="112">
        <f t="shared" si="850"/>
        <v>0</v>
      </c>
      <c r="AB681" s="112">
        <f t="shared" si="850"/>
        <v>0</v>
      </c>
      <c r="AC681" s="112">
        <f t="shared" si="850"/>
        <v>0</v>
      </c>
      <c r="AD681" s="112">
        <f t="shared" si="850"/>
        <v>0</v>
      </c>
      <c r="AE681" s="112">
        <f t="shared" si="850"/>
        <v>0</v>
      </c>
      <c r="AF681" s="112"/>
      <c r="AG681" s="112">
        <f t="shared" si="850"/>
        <v>0</v>
      </c>
      <c r="AH681" s="112">
        <f t="shared" si="850"/>
        <v>0</v>
      </c>
      <c r="AI681" s="112"/>
      <c r="AJ681" s="112">
        <f t="shared" si="850"/>
        <v>0</v>
      </c>
      <c r="AK681" s="112">
        <f t="shared" si="850"/>
        <v>0</v>
      </c>
      <c r="AL681" s="112">
        <f t="shared" si="850"/>
        <v>0</v>
      </c>
      <c r="AM681" s="112">
        <f t="shared" si="850"/>
        <v>0</v>
      </c>
      <c r="AN681" s="112">
        <f t="shared" si="850"/>
        <v>0</v>
      </c>
      <c r="AO681" s="112">
        <f t="shared" si="850"/>
        <v>0</v>
      </c>
      <c r="AP681" s="112">
        <f t="shared" si="850"/>
        <v>0</v>
      </c>
      <c r="AQ681" s="112">
        <f t="shared" si="850"/>
        <v>0</v>
      </c>
      <c r="AR681" s="112">
        <f t="shared" si="850"/>
        <v>0</v>
      </c>
      <c r="AS681" s="112">
        <f t="shared" si="850"/>
        <v>0</v>
      </c>
      <c r="AT681" s="112">
        <f t="shared" si="850"/>
        <v>4249</v>
      </c>
      <c r="AU681" s="96"/>
      <c r="AV681" s="96"/>
      <c r="AW681" s="96"/>
      <c r="AX681" s="112">
        <f>AX682</f>
        <v>0</v>
      </c>
      <c r="AY681" s="112">
        <f>AY682</f>
        <v>4249</v>
      </c>
      <c r="AZ681" s="97"/>
      <c r="BA681" s="97"/>
      <c r="BB681" s="112">
        <f aca="true" t="shared" si="851" ref="BB681:BY681">BB682</f>
        <v>0</v>
      </c>
      <c r="BC681" s="112">
        <f t="shared" si="851"/>
        <v>4249</v>
      </c>
      <c r="BD681" s="112">
        <f t="shared" si="851"/>
        <v>0</v>
      </c>
      <c r="BE681" s="112">
        <f t="shared" si="851"/>
        <v>0</v>
      </c>
      <c r="BF681" s="112">
        <f t="shared" si="851"/>
        <v>0</v>
      </c>
      <c r="BG681" s="112">
        <f t="shared" si="851"/>
        <v>4249</v>
      </c>
      <c r="BH681" s="112">
        <f t="shared" si="851"/>
        <v>0</v>
      </c>
      <c r="BI681" s="112">
        <f t="shared" si="851"/>
        <v>0</v>
      </c>
      <c r="BJ681" s="112">
        <f t="shared" si="851"/>
        <v>0</v>
      </c>
      <c r="BK681" s="112">
        <f t="shared" si="851"/>
        <v>4249</v>
      </c>
      <c r="BL681" s="112">
        <f t="shared" si="851"/>
        <v>0</v>
      </c>
      <c r="BM681" s="112">
        <f t="shared" si="851"/>
        <v>0</v>
      </c>
      <c r="BN681" s="112">
        <f t="shared" si="851"/>
        <v>0</v>
      </c>
      <c r="BO681" s="112">
        <f t="shared" si="851"/>
        <v>4249</v>
      </c>
      <c r="BP681" s="112">
        <f t="shared" si="851"/>
        <v>0</v>
      </c>
      <c r="BQ681" s="112">
        <f t="shared" si="851"/>
        <v>0</v>
      </c>
      <c r="BR681" s="112">
        <f t="shared" si="851"/>
        <v>0</v>
      </c>
      <c r="BS681" s="112"/>
      <c r="BT681" s="112">
        <f t="shared" si="851"/>
        <v>4249</v>
      </c>
      <c r="BU681" s="112">
        <f t="shared" si="851"/>
        <v>0</v>
      </c>
      <c r="BV681" s="112">
        <f t="shared" si="851"/>
        <v>0</v>
      </c>
      <c r="BW681" s="112">
        <f t="shared" si="851"/>
        <v>0</v>
      </c>
      <c r="BX681" s="112"/>
      <c r="BY681" s="112">
        <f t="shared" si="851"/>
        <v>4249</v>
      </c>
    </row>
    <row r="682" spans="1:77" ht="66">
      <c r="A682" s="104"/>
      <c r="B682" s="105" t="s">
        <v>38</v>
      </c>
      <c r="C682" s="106" t="s">
        <v>54</v>
      </c>
      <c r="D682" s="106" t="s">
        <v>55</v>
      </c>
      <c r="E682" s="111" t="s">
        <v>129</v>
      </c>
      <c r="F682" s="106" t="s">
        <v>39</v>
      </c>
      <c r="G682" s="112">
        <f>H682+I682</f>
        <v>11448</v>
      </c>
      <c r="H682" s="112">
        <v>11448</v>
      </c>
      <c r="I682" s="112"/>
      <c r="J682" s="112">
        <f>K682-G682</f>
        <v>10380</v>
      </c>
      <c r="K682" s="112">
        <v>21828</v>
      </c>
      <c r="L682" s="112"/>
      <c r="M682" s="112"/>
      <c r="N682" s="112">
        <v>23378</v>
      </c>
      <c r="O682" s="109"/>
      <c r="P682" s="112"/>
      <c r="Q682" s="112">
        <f>P682+N682</f>
        <v>23378</v>
      </c>
      <c r="R682" s="112">
        <f>O682</f>
        <v>0</v>
      </c>
      <c r="S682" s="112">
        <f>T682-Q682</f>
        <v>-23378</v>
      </c>
      <c r="T682" s="112"/>
      <c r="U682" s="112">
        <f>R682</f>
        <v>0</v>
      </c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  <c r="AL682" s="112"/>
      <c r="AM682" s="112"/>
      <c r="AN682" s="112"/>
      <c r="AO682" s="112"/>
      <c r="AP682" s="112">
        <f>AR682-AO682</f>
        <v>0</v>
      </c>
      <c r="AQ682" s="112"/>
      <c r="AR682" s="112"/>
      <c r="AS682" s="112"/>
      <c r="AT682" s="112">
        <v>4249</v>
      </c>
      <c r="AU682" s="96"/>
      <c r="AV682" s="96"/>
      <c r="AW682" s="96"/>
      <c r="AX682" s="112"/>
      <c r="AY682" s="112">
        <v>4249</v>
      </c>
      <c r="AZ682" s="97"/>
      <c r="BA682" s="97"/>
      <c r="BB682" s="112"/>
      <c r="BC682" s="112">
        <v>4249</v>
      </c>
      <c r="BD682" s="114"/>
      <c r="BE682" s="115"/>
      <c r="BF682" s="112">
        <f>BD682+BB682</f>
        <v>0</v>
      </c>
      <c r="BG682" s="112">
        <f>BE682+BC682</f>
        <v>4249</v>
      </c>
      <c r="BH682" s="114"/>
      <c r="BI682" s="115"/>
      <c r="BJ682" s="112">
        <f>BH682+BF682</f>
        <v>0</v>
      </c>
      <c r="BK682" s="112">
        <f>BI682+BG682</f>
        <v>4249</v>
      </c>
      <c r="BL682" s="114"/>
      <c r="BM682" s="115"/>
      <c r="BN682" s="112">
        <f>BL682+BJ682</f>
        <v>0</v>
      </c>
      <c r="BO682" s="112">
        <f>BM682+BK682</f>
        <v>4249</v>
      </c>
      <c r="BP682" s="116"/>
      <c r="BQ682" s="116"/>
      <c r="BR682" s="108">
        <f>BN682+BP682</f>
        <v>0</v>
      </c>
      <c r="BS682" s="108"/>
      <c r="BT682" s="108">
        <f>BO682+BQ682</f>
        <v>4249</v>
      </c>
      <c r="BU682" s="116"/>
      <c r="BV682" s="116"/>
      <c r="BW682" s="108">
        <f>BR682+BU682</f>
        <v>0</v>
      </c>
      <c r="BX682" s="108"/>
      <c r="BY682" s="108">
        <f>BT682+BV682</f>
        <v>4249</v>
      </c>
    </row>
    <row r="683" spans="1:77" s="10" customFormat="1" ht="33">
      <c r="A683" s="104"/>
      <c r="B683" s="220" t="s">
        <v>79</v>
      </c>
      <c r="C683" s="106" t="s">
        <v>54</v>
      </c>
      <c r="D683" s="106" t="s">
        <v>55</v>
      </c>
      <c r="E683" s="106" t="s">
        <v>117</v>
      </c>
      <c r="F683" s="106"/>
      <c r="G683" s="112"/>
      <c r="H683" s="112"/>
      <c r="I683" s="112"/>
      <c r="J683" s="112"/>
      <c r="K683" s="112"/>
      <c r="L683" s="112"/>
      <c r="M683" s="112"/>
      <c r="N683" s="112"/>
      <c r="O683" s="109"/>
      <c r="P683" s="112"/>
      <c r="Q683" s="112"/>
      <c r="R683" s="112"/>
      <c r="S683" s="112">
        <f aca="true" t="shared" si="852" ref="S683:Z683">S684+S685</f>
        <v>7345</v>
      </c>
      <c r="T683" s="112">
        <f t="shared" si="852"/>
        <v>7345</v>
      </c>
      <c r="U683" s="112">
        <f t="shared" si="852"/>
        <v>0</v>
      </c>
      <c r="V683" s="112">
        <f t="shared" si="852"/>
        <v>7345</v>
      </c>
      <c r="W683" s="112">
        <f t="shared" si="852"/>
        <v>0</v>
      </c>
      <c r="X683" s="112">
        <f t="shared" si="852"/>
        <v>0</v>
      </c>
      <c r="Y683" s="112">
        <f t="shared" si="852"/>
        <v>7345</v>
      </c>
      <c r="Z683" s="112">
        <f t="shared" si="852"/>
        <v>7345</v>
      </c>
      <c r="AA683" s="112">
        <f aca="true" t="shared" si="853" ref="AA683:AJ683">AA684+AA685</f>
        <v>0</v>
      </c>
      <c r="AB683" s="112">
        <f t="shared" si="853"/>
        <v>0</v>
      </c>
      <c r="AC683" s="112">
        <f t="shared" si="853"/>
        <v>7345</v>
      </c>
      <c r="AD683" s="112">
        <f t="shared" si="853"/>
        <v>7345</v>
      </c>
      <c r="AE683" s="112">
        <f t="shared" si="853"/>
        <v>0</v>
      </c>
      <c r="AF683" s="112"/>
      <c r="AG683" s="112">
        <f t="shared" si="853"/>
        <v>0</v>
      </c>
      <c r="AH683" s="112">
        <f t="shared" si="853"/>
        <v>7345</v>
      </c>
      <c r="AI683" s="112"/>
      <c r="AJ683" s="112">
        <f t="shared" si="853"/>
        <v>7345</v>
      </c>
      <c r="AK683" s="112">
        <f aca="true" t="shared" si="854" ref="AK683:AT683">AK684+AK685</f>
        <v>0</v>
      </c>
      <c r="AL683" s="112">
        <f t="shared" si="854"/>
        <v>0</v>
      </c>
      <c r="AM683" s="112">
        <f t="shared" si="854"/>
        <v>7345</v>
      </c>
      <c r="AN683" s="112">
        <f t="shared" si="854"/>
        <v>0</v>
      </c>
      <c r="AO683" s="112">
        <f t="shared" si="854"/>
        <v>7345</v>
      </c>
      <c r="AP683" s="112">
        <f t="shared" si="854"/>
        <v>-3096</v>
      </c>
      <c r="AQ683" s="112">
        <f t="shared" si="854"/>
        <v>0</v>
      </c>
      <c r="AR683" s="112">
        <f t="shared" si="854"/>
        <v>4249</v>
      </c>
      <c r="AS683" s="112">
        <f t="shared" si="854"/>
        <v>0</v>
      </c>
      <c r="AT683" s="112">
        <f t="shared" si="854"/>
        <v>0</v>
      </c>
      <c r="AU683" s="96"/>
      <c r="AV683" s="96"/>
      <c r="AW683" s="96"/>
      <c r="AX683" s="112">
        <f>AX684+AX685</f>
        <v>4249</v>
      </c>
      <c r="AY683" s="112">
        <f>AY684+AY685</f>
        <v>0</v>
      </c>
      <c r="AZ683" s="97"/>
      <c r="BA683" s="97"/>
      <c r="BB683" s="112">
        <f aca="true" t="shared" si="855" ref="BB683:BG683">BB684+BB685</f>
        <v>4249</v>
      </c>
      <c r="BC683" s="112">
        <f t="shared" si="855"/>
        <v>0</v>
      </c>
      <c r="BD683" s="112">
        <f t="shared" si="855"/>
        <v>0</v>
      </c>
      <c r="BE683" s="112">
        <f t="shared" si="855"/>
        <v>0</v>
      </c>
      <c r="BF683" s="112">
        <f t="shared" si="855"/>
        <v>4249</v>
      </c>
      <c r="BG683" s="112">
        <f t="shared" si="855"/>
        <v>0</v>
      </c>
      <c r="BH683" s="112">
        <f aca="true" t="shared" si="856" ref="BH683:BN683">BH684+BH685</f>
        <v>0</v>
      </c>
      <c r="BI683" s="112">
        <f t="shared" si="856"/>
        <v>0</v>
      </c>
      <c r="BJ683" s="112">
        <f t="shared" si="856"/>
        <v>4249</v>
      </c>
      <c r="BK683" s="112">
        <f t="shared" si="856"/>
        <v>0</v>
      </c>
      <c r="BL683" s="112">
        <f t="shared" si="856"/>
        <v>0</v>
      </c>
      <c r="BM683" s="112">
        <f t="shared" si="856"/>
        <v>0</v>
      </c>
      <c r="BN683" s="112">
        <f t="shared" si="856"/>
        <v>4249</v>
      </c>
      <c r="BO683" s="112">
        <f>BO684+BO685</f>
        <v>0</v>
      </c>
      <c r="BP683" s="112">
        <f>BP684+BP685</f>
        <v>0</v>
      </c>
      <c r="BQ683" s="112">
        <f>BQ684+BQ685</f>
        <v>0</v>
      </c>
      <c r="BR683" s="112">
        <f>BR684+BR685</f>
        <v>4249</v>
      </c>
      <c r="BS683" s="112"/>
      <c r="BT683" s="112">
        <f>BT684+BT685</f>
        <v>0</v>
      </c>
      <c r="BU683" s="112">
        <f>BU684+BU685</f>
        <v>0</v>
      </c>
      <c r="BV683" s="112">
        <f>BV684+BV685</f>
        <v>0</v>
      </c>
      <c r="BW683" s="112">
        <f>BW684+BW685</f>
        <v>4249</v>
      </c>
      <c r="BX683" s="112"/>
      <c r="BY683" s="112">
        <f>BY684+BY685</f>
        <v>0</v>
      </c>
    </row>
    <row r="684" spans="1:77" ht="66" hidden="1">
      <c r="A684" s="104"/>
      <c r="B684" s="214" t="s">
        <v>38</v>
      </c>
      <c r="C684" s="106" t="s">
        <v>54</v>
      </c>
      <c r="D684" s="106" t="s">
        <v>55</v>
      </c>
      <c r="E684" s="106" t="s">
        <v>117</v>
      </c>
      <c r="F684" s="106" t="s">
        <v>39</v>
      </c>
      <c r="G684" s="112"/>
      <c r="H684" s="112"/>
      <c r="I684" s="112"/>
      <c r="J684" s="112"/>
      <c r="K684" s="112"/>
      <c r="L684" s="112"/>
      <c r="M684" s="112"/>
      <c r="N684" s="112"/>
      <c r="O684" s="109"/>
      <c r="P684" s="112"/>
      <c r="Q684" s="112"/>
      <c r="R684" s="112"/>
      <c r="S684" s="112">
        <f>T684-Q684</f>
        <v>0</v>
      </c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3"/>
      <c r="AL684" s="113"/>
      <c r="AM684" s="126"/>
      <c r="AN684" s="126"/>
      <c r="AO684" s="126"/>
      <c r="AP684" s="112"/>
      <c r="AQ684" s="112"/>
      <c r="AR684" s="112"/>
      <c r="AS684" s="112"/>
      <c r="AT684" s="112"/>
      <c r="AU684" s="96"/>
      <c r="AV684" s="96"/>
      <c r="AW684" s="96"/>
      <c r="AX684" s="112"/>
      <c r="AY684" s="112"/>
      <c r="AZ684" s="97"/>
      <c r="BA684" s="97"/>
      <c r="BB684" s="112"/>
      <c r="BC684" s="112"/>
      <c r="BD684" s="112"/>
      <c r="BE684" s="112"/>
      <c r="BF684" s="112"/>
      <c r="BG684" s="112"/>
      <c r="BH684" s="112"/>
      <c r="BI684" s="112"/>
      <c r="BJ684" s="112"/>
      <c r="BK684" s="112"/>
      <c r="BL684" s="112"/>
      <c r="BM684" s="112"/>
      <c r="BN684" s="112"/>
      <c r="BO684" s="112"/>
      <c r="BP684" s="112"/>
      <c r="BQ684" s="112"/>
      <c r="BR684" s="112"/>
      <c r="BS684" s="112"/>
      <c r="BT684" s="112"/>
      <c r="BU684" s="112"/>
      <c r="BV684" s="112"/>
      <c r="BW684" s="112"/>
      <c r="BX684" s="112"/>
      <c r="BY684" s="112"/>
    </row>
    <row r="685" spans="1:77" ht="49.5">
      <c r="A685" s="104"/>
      <c r="B685" s="137" t="s">
        <v>305</v>
      </c>
      <c r="C685" s="106" t="s">
        <v>54</v>
      </c>
      <c r="D685" s="106" t="s">
        <v>55</v>
      </c>
      <c r="E685" s="106" t="s">
        <v>281</v>
      </c>
      <c r="F685" s="106"/>
      <c r="G685" s="112"/>
      <c r="H685" s="112"/>
      <c r="I685" s="112"/>
      <c r="J685" s="112"/>
      <c r="K685" s="112"/>
      <c r="L685" s="112"/>
      <c r="M685" s="112"/>
      <c r="N685" s="112"/>
      <c r="O685" s="109"/>
      <c r="P685" s="112"/>
      <c r="Q685" s="112"/>
      <c r="R685" s="112"/>
      <c r="S685" s="112">
        <f aca="true" t="shared" si="857" ref="S685:AT685">S686</f>
        <v>7345</v>
      </c>
      <c r="T685" s="112">
        <f t="shared" si="857"/>
        <v>7345</v>
      </c>
      <c r="U685" s="112">
        <f t="shared" si="857"/>
        <v>0</v>
      </c>
      <c r="V685" s="112">
        <f t="shared" si="857"/>
        <v>7345</v>
      </c>
      <c r="W685" s="112">
        <f t="shared" si="857"/>
        <v>0</v>
      </c>
      <c r="X685" s="112">
        <f t="shared" si="857"/>
        <v>0</v>
      </c>
      <c r="Y685" s="112">
        <f t="shared" si="857"/>
        <v>7345</v>
      </c>
      <c r="Z685" s="112">
        <f t="shared" si="857"/>
        <v>7345</v>
      </c>
      <c r="AA685" s="112">
        <f t="shared" si="857"/>
        <v>0</v>
      </c>
      <c r="AB685" s="112">
        <f t="shared" si="857"/>
        <v>0</v>
      </c>
      <c r="AC685" s="112">
        <f t="shared" si="857"/>
        <v>7345</v>
      </c>
      <c r="AD685" s="112">
        <f t="shared" si="857"/>
        <v>7345</v>
      </c>
      <c r="AE685" s="112">
        <f t="shared" si="857"/>
        <v>0</v>
      </c>
      <c r="AF685" s="112"/>
      <c r="AG685" s="112">
        <f t="shared" si="857"/>
        <v>0</v>
      </c>
      <c r="AH685" s="112">
        <f t="shared" si="857"/>
        <v>7345</v>
      </c>
      <c r="AI685" s="112"/>
      <c r="AJ685" s="112">
        <f t="shared" si="857"/>
        <v>7345</v>
      </c>
      <c r="AK685" s="112">
        <f t="shared" si="857"/>
        <v>0</v>
      </c>
      <c r="AL685" s="112">
        <f t="shared" si="857"/>
        <v>0</v>
      </c>
      <c r="AM685" s="112">
        <f t="shared" si="857"/>
        <v>7345</v>
      </c>
      <c r="AN685" s="112">
        <f t="shared" si="857"/>
        <v>0</v>
      </c>
      <c r="AO685" s="112">
        <f t="shared" si="857"/>
        <v>7345</v>
      </c>
      <c r="AP685" s="112">
        <f t="shared" si="857"/>
        <v>-3096</v>
      </c>
      <c r="AQ685" s="112">
        <f t="shared" si="857"/>
        <v>0</v>
      </c>
      <c r="AR685" s="112">
        <f t="shared" si="857"/>
        <v>4249</v>
      </c>
      <c r="AS685" s="112">
        <f t="shared" si="857"/>
        <v>0</v>
      </c>
      <c r="AT685" s="112">
        <f t="shared" si="857"/>
        <v>0</v>
      </c>
      <c r="AU685" s="96"/>
      <c r="AV685" s="96"/>
      <c r="AW685" s="96"/>
      <c r="AX685" s="112">
        <f>AX686</f>
        <v>4249</v>
      </c>
      <c r="AY685" s="112">
        <f>AY686</f>
        <v>0</v>
      </c>
      <c r="AZ685" s="97"/>
      <c r="BA685" s="97"/>
      <c r="BB685" s="112">
        <f aca="true" t="shared" si="858" ref="BB685:BY685">BB686</f>
        <v>4249</v>
      </c>
      <c r="BC685" s="112">
        <f t="shared" si="858"/>
        <v>0</v>
      </c>
      <c r="BD685" s="112">
        <f t="shared" si="858"/>
        <v>0</v>
      </c>
      <c r="BE685" s="112">
        <f t="shared" si="858"/>
        <v>0</v>
      </c>
      <c r="BF685" s="112">
        <f t="shared" si="858"/>
        <v>4249</v>
      </c>
      <c r="BG685" s="112">
        <f t="shared" si="858"/>
        <v>0</v>
      </c>
      <c r="BH685" s="112">
        <f t="shared" si="858"/>
        <v>0</v>
      </c>
      <c r="BI685" s="112">
        <f t="shared" si="858"/>
        <v>0</v>
      </c>
      <c r="BJ685" s="112">
        <f t="shared" si="858"/>
        <v>4249</v>
      </c>
      <c r="BK685" s="112">
        <f t="shared" si="858"/>
        <v>0</v>
      </c>
      <c r="BL685" s="112">
        <f t="shared" si="858"/>
        <v>0</v>
      </c>
      <c r="BM685" s="112">
        <f t="shared" si="858"/>
        <v>0</v>
      </c>
      <c r="BN685" s="112">
        <f t="shared" si="858"/>
        <v>4249</v>
      </c>
      <c r="BO685" s="112">
        <f t="shared" si="858"/>
        <v>0</v>
      </c>
      <c r="BP685" s="112">
        <f t="shared" si="858"/>
        <v>0</v>
      </c>
      <c r="BQ685" s="112">
        <f t="shared" si="858"/>
        <v>0</v>
      </c>
      <c r="BR685" s="112">
        <f t="shared" si="858"/>
        <v>4249</v>
      </c>
      <c r="BS685" s="112"/>
      <c r="BT685" s="112">
        <f t="shared" si="858"/>
        <v>0</v>
      </c>
      <c r="BU685" s="112">
        <f t="shared" si="858"/>
        <v>0</v>
      </c>
      <c r="BV685" s="112">
        <f t="shared" si="858"/>
        <v>0</v>
      </c>
      <c r="BW685" s="112">
        <f t="shared" si="858"/>
        <v>4249</v>
      </c>
      <c r="BX685" s="112"/>
      <c r="BY685" s="112">
        <f t="shared" si="858"/>
        <v>0</v>
      </c>
    </row>
    <row r="686" spans="1:77" ht="66">
      <c r="A686" s="104"/>
      <c r="B686" s="105" t="s">
        <v>38</v>
      </c>
      <c r="C686" s="106" t="s">
        <v>54</v>
      </c>
      <c r="D686" s="106" t="s">
        <v>55</v>
      </c>
      <c r="E686" s="106" t="s">
        <v>281</v>
      </c>
      <c r="F686" s="106" t="s">
        <v>39</v>
      </c>
      <c r="G686" s="112"/>
      <c r="H686" s="112"/>
      <c r="I686" s="112"/>
      <c r="J686" s="112"/>
      <c r="K686" s="112"/>
      <c r="L686" s="112"/>
      <c r="M686" s="112"/>
      <c r="N686" s="112"/>
      <c r="O686" s="109"/>
      <c r="P686" s="112"/>
      <c r="Q686" s="112"/>
      <c r="R686" s="112"/>
      <c r="S686" s="112">
        <f>T686-Q686</f>
        <v>7345</v>
      </c>
      <c r="T686" s="112">
        <v>7345</v>
      </c>
      <c r="U686" s="112"/>
      <c r="V686" s="112">
        <v>7345</v>
      </c>
      <c r="W686" s="112"/>
      <c r="X686" s="112"/>
      <c r="Y686" s="112">
        <f>W686+T686</f>
        <v>7345</v>
      </c>
      <c r="Z686" s="112">
        <f>X686+V686</f>
        <v>7345</v>
      </c>
      <c r="AA686" s="112"/>
      <c r="AB686" s="112"/>
      <c r="AC686" s="112">
        <f>AA686+Y686</f>
        <v>7345</v>
      </c>
      <c r="AD686" s="112">
        <f>AB686+Z686</f>
        <v>7345</v>
      </c>
      <c r="AE686" s="112"/>
      <c r="AF686" s="112"/>
      <c r="AG686" s="112"/>
      <c r="AH686" s="112">
        <f>AE686+AC686</f>
        <v>7345</v>
      </c>
      <c r="AI686" s="112"/>
      <c r="AJ686" s="112">
        <f>AG686+AD686</f>
        <v>7345</v>
      </c>
      <c r="AK686" s="113"/>
      <c r="AL686" s="113"/>
      <c r="AM686" s="112">
        <f>AK686+AH686</f>
        <v>7345</v>
      </c>
      <c r="AN686" s="112">
        <f>AI686</f>
        <v>0</v>
      </c>
      <c r="AO686" s="112">
        <f>AJ686</f>
        <v>7345</v>
      </c>
      <c r="AP686" s="112">
        <f>AR686-AO686</f>
        <v>-3096</v>
      </c>
      <c r="AQ686" s="112"/>
      <c r="AR686" s="112">
        <v>4249</v>
      </c>
      <c r="AS686" s="112"/>
      <c r="AT686" s="112"/>
      <c r="AU686" s="96"/>
      <c r="AV686" s="96"/>
      <c r="AW686" s="96"/>
      <c r="AX686" s="112">
        <v>4249</v>
      </c>
      <c r="AY686" s="112"/>
      <c r="AZ686" s="97"/>
      <c r="BA686" s="97"/>
      <c r="BB686" s="112">
        <v>4249</v>
      </c>
      <c r="BC686" s="112"/>
      <c r="BD686" s="114"/>
      <c r="BE686" s="115"/>
      <c r="BF686" s="112">
        <f>BD686+BB686</f>
        <v>4249</v>
      </c>
      <c r="BG686" s="112">
        <f>BE686+BC686</f>
        <v>0</v>
      </c>
      <c r="BH686" s="114"/>
      <c r="BI686" s="115"/>
      <c r="BJ686" s="112">
        <f>BH686+BF686</f>
        <v>4249</v>
      </c>
      <c r="BK686" s="112">
        <f>BI686+BG686</f>
        <v>0</v>
      </c>
      <c r="BL686" s="114"/>
      <c r="BM686" s="115"/>
      <c r="BN686" s="112">
        <f>BL686+BJ686</f>
        <v>4249</v>
      </c>
      <c r="BO686" s="112">
        <f>BM686+BK686</f>
        <v>0</v>
      </c>
      <c r="BP686" s="112"/>
      <c r="BQ686" s="112">
        <f>BO686+BM686</f>
        <v>0</v>
      </c>
      <c r="BR686" s="112">
        <f>BP686+BN686</f>
        <v>4249</v>
      </c>
      <c r="BS686" s="112"/>
      <c r="BT686" s="112">
        <f>BQ686+BO686</f>
        <v>0</v>
      </c>
      <c r="BU686" s="112"/>
      <c r="BV686" s="112"/>
      <c r="BW686" s="108">
        <f>BR686+BU686</f>
        <v>4249</v>
      </c>
      <c r="BX686" s="108"/>
      <c r="BY686" s="112">
        <f>BV686+BT686</f>
        <v>0</v>
      </c>
    </row>
    <row r="687" spans="1:77" s="2" customFormat="1" ht="37.5">
      <c r="A687" s="98"/>
      <c r="B687" s="99" t="s">
        <v>75</v>
      </c>
      <c r="C687" s="100" t="s">
        <v>1</v>
      </c>
      <c r="D687" s="100" t="s">
        <v>30</v>
      </c>
      <c r="E687" s="144"/>
      <c r="F687" s="100"/>
      <c r="G687" s="117">
        <f>G688</f>
        <v>1</v>
      </c>
      <c r="H687" s="117">
        <f>H688</f>
        <v>1</v>
      </c>
      <c r="I687" s="117">
        <f aca="true" t="shared" si="859" ref="I687:X688">I688</f>
        <v>0</v>
      </c>
      <c r="J687" s="117">
        <f t="shared" si="859"/>
        <v>-1</v>
      </c>
      <c r="K687" s="117">
        <f t="shared" si="859"/>
        <v>0</v>
      </c>
      <c r="L687" s="117">
        <f t="shared" si="859"/>
        <v>0</v>
      </c>
      <c r="M687" s="117"/>
      <c r="N687" s="117">
        <f>N688</f>
        <v>0</v>
      </c>
      <c r="O687" s="117">
        <f t="shared" si="859"/>
        <v>0</v>
      </c>
      <c r="P687" s="117">
        <f t="shared" si="859"/>
        <v>0</v>
      </c>
      <c r="Q687" s="117">
        <f t="shared" si="859"/>
        <v>0</v>
      </c>
      <c r="R687" s="117">
        <f t="shared" si="859"/>
        <v>0</v>
      </c>
      <c r="S687" s="112"/>
      <c r="T687" s="117">
        <f t="shared" si="859"/>
        <v>0</v>
      </c>
      <c r="U687" s="117">
        <f t="shared" si="859"/>
        <v>0</v>
      </c>
      <c r="V687" s="117">
        <f t="shared" si="859"/>
        <v>0</v>
      </c>
      <c r="W687" s="117">
        <f t="shared" si="859"/>
        <v>0</v>
      </c>
      <c r="X687" s="117">
        <f t="shared" si="859"/>
        <v>0</v>
      </c>
      <c r="Y687" s="117">
        <f aca="true" t="shared" si="860" ref="W687:AJ688">Y688</f>
        <v>0</v>
      </c>
      <c r="Z687" s="117">
        <f t="shared" si="860"/>
        <v>0</v>
      </c>
      <c r="AA687" s="117">
        <f t="shared" si="860"/>
        <v>0</v>
      </c>
      <c r="AB687" s="117">
        <f t="shared" si="860"/>
        <v>0</v>
      </c>
      <c r="AC687" s="117">
        <f t="shared" si="860"/>
        <v>0</v>
      </c>
      <c r="AD687" s="117">
        <f t="shared" si="860"/>
        <v>0</v>
      </c>
      <c r="AE687" s="117">
        <f t="shared" si="860"/>
        <v>0</v>
      </c>
      <c r="AF687" s="117"/>
      <c r="AG687" s="117">
        <f t="shared" si="860"/>
        <v>0</v>
      </c>
      <c r="AH687" s="117">
        <f t="shared" si="860"/>
        <v>0</v>
      </c>
      <c r="AI687" s="117"/>
      <c r="AJ687" s="117">
        <f t="shared" si="860"/>
        <v>0</v>
      </c>
      <c r="AK687" s="151"/>
      <c r="AL687" s="151"/>
      <c r="AM687" s="151"/>
      <c r="AN687" s="151"/>
      <c r="AO687" s="151"/>
      <c r="AP687" s="117">
        <f>AP688+AP690</f>
        <v>1211</v>
      </c>
      <c r="AQ687" s="117">
        <f>AQ688+AQ690</f>
        <v>0</v>
      </c>
      <c r="AR687" s="117">
        <f>AR688+AR690</f>
        <v>1211</v>
      </c>
      <c r="AS687" s="117">
        <f>AS688+AS690</f>
        <v>0</v>
      </c>
      <c r="AT687" s="117">
        <f>AT688+AT690</f>
        <v>1211</v>
      </c>
      <c r="AU687" s="96"/>
      <c r="AV687" s="96"/>
      <c r="AW687" s="96"/>
      <c r="AX687" s="117">
        <f>AX688+AX690</f>
        <v>1211</v>
      </c>
      <c r="AY687" s="117">
        <f>AY688+AY690</f>
        <v>1211</v>
      </c>
      <c r="AZ687" s="97"/>
      <c r="BA687" s="97"/>
      <c r="BB687" s="117">
        <f aca="true" t="shared" si="861" ref="BB687:BG687">BB688+BB690</f>
        <v>1211</v>
      </c>
      <c r="BC687" s="117">
        <f t="shared" si="861"/>
        <v>1211</v>
      </c>
      <c r="BD687" s="117">
        <f t="shared" si="861"/>
        <v>0</v>
      </c>
      <c r="BE687" s="117">
        <f t="shared" si="861"/>
        <v>0</v>
      </c>
      <c r="BF687" s="117">
        <f t="shared" si="861"/>
        <v>1211</v>
      </c>
      <c r="BG687" s="117">
        <f t="shared" si="861"/>
        <v>1211</v>
      </c>
      <c r="BH687" s="117">
        <f aca="true" t="shared" si="862" ref="BH687:BO687">BH688+BH690</f>
        <v>0</v>
      </c>
      <c r="BI687" s="117">
        <f t="shared" si="862"/>
        <v>0</v>
      </c>
      <c r="BJ687" s="117">
        <f t="shared" si="862"/>
        <v>1211</v>
      </c>
      <c r="BK687" s="117">
        <f t="shared" si="862"/>
        <v>1211</v>
      </c>
      <c r="BL687" s="117">
        <f t="shared" si="862"/>
        <v>0</v>
      </c>
      <c r="BM687" s="117">
        <f t="shared" si="862"/>
        <v>0</v>
      </c>
      <c r="BN687" s="117">
        <f t="shared" si="862"/>
        <v>1211</v>
      </c>
      <c r="BO687" s="117">
        <f t="shared" si="862"/>
        <v>1211</v>
      </c>
      <c r="BP687" s="117">
        <f>BP688+BP690</f>
        <v>0</v>
      </c>
      <c r="BQ687" s="117">
        <f>BQ688+BQ690</f>
        <v>0</v>
      </c>
      <c r="BR687" s="117">
        <f>BR688+BR690</f>
        <v>1211</v>
      </c>
      <c r="BS687" s="117"/>
      <c r="BT687" s="117">
        <f>BT688+BT690</f>
        <v>1211</v>
      </c>
      <c r="BU687" s="117">
        <f>BU688+BU690</f>
        <v>0</v>
      </c>
      <c r="BV687" s="117">
        <f>BV688+BV690</f>
        <v>0</v>
      </c>
      <c r="BW687" s="117">
        <f>BW688+BW690</f>
        <v>1211</v>
      </c>
      <c r="BX687" s="117"/>
      <c r="BY687" s="117">
        <f>BY688+BY690</f>
        <v>1211</v>
      </c>
    </row>
    <row r="688" spans="1:77" ht="16.5">
      <c r="A688" s="104"/>
      <c r="B688" s="105" t="s">
        <v>84</v>
      </c>
      <c r="C688" s="106" t="s">
        <v>1</v>
      </c>
      <c r="D688" s="106" t="s">
        <v>30</v>
      </c>
      <c r="E688" s="143" t="s">
        <v>161</v>
      </c>
      <c r="F688" s="106"/>
      <c r="G688" s="112">
        <f>G689</f>
        <v>1</v>
      </c>
      <c r="H688" s="112">
        <f>H689</f>
        <v>1</v>
      </c>
      <c r="I688" s="112">
        <f t="shared" si="859"/>
        <v>0</v>
      </c>
      <c r="J688" s="112">
        <f t="shared" si="859"/>
        <v>-1</v>
      </c>
      <c r="K688" s="112">
        <f t="shared" si="859"/>
        <v>0</v>
      </c>
      <c r="L688" s="112">
        <f t="shared" si="859"/>
        <v>0</v>
      </c>
      <c r="M688" s="112"/>
      <c r="N688" s="112">
        <f>N689</f>
        <v>0</v>
      </c>
      <c r="O688" s="112">
        <f t="shared" si="859"/>
        <v>0</v>
      </c>
      <c r="P688" s="112">
        <f t="shared" si="859"/>
        <v>0</v>
      </c>
      <c r="Q688" s="112">
        <f t="shared" si="859"/>
        <v>0</v>
      </c>
      <c r="R688" s="112">
        <f t="shared" si="859"/>
        <v>0</v>
      </c>
      <c r="S688" s="112"/>
      <c r="T688" s="112">
        <f t="shared" si="859"/>
        <v>0</v>
      </c>
      <c r="U688" s="112">
        <f t="shared" si="859"/>
        <v>0</v>
      </c>
      <c r="V688" s="112">
        <f t="shared" si="859"/>
        <v>0</v>
      </c>
      <c r="W688" s="112">
        <f t="shared" si="860"/>
        <v>0</v>
      </c>
      <c r="X688" s="112">
        <f t="shared" si="860"/>
        <v>0</v>
      </c>
      <c r="Y688" s="112">
        <f t="shared" si="860"/>
        <v>0</v>
      </c>
      <c r="Z688" s="112">
        <f t="shared" si="860"/>
        <v>0</v>
      </c>
      <c r="AA688" s="112">
        <f t="shared" si="860"/>
        <v>0</v>
      </c>
      <c r="AB688" s="112">
        <f t="shared" si="860"/>
        <v>0</v>
      </c>
      <c r="AC688" s="112">
        <f t="shared" si="860"/>
        <v>0</v>
      </c>
      <c r="AD688" s="112">
        <f t="shared" si="860"/>
        <v>0</v>
      </c>
      <c r="AE688" s="112">
        <f t="shared" si="860"/>
        <v>0</v>
      </c>
      <c r="AF688" s="112"/>
      <c r="AG688" s="112">
        <f t="shared" si="860"/>
        <v>0</v>
      </c>
      <c r="AH688" s="112">
        <f t="shared" si="860"/>
        <v>0</v>
      </c>
      <c r="AI688" s="112"/>
      <c r="AJ688" s="112">
        <f t="shared" si="860"/>
        <v>0</v>
      </c>
      <c r="AK688" s="113"/>
      <c r="AL688" s="113"/>
      <c r="AM688" s="113"/>
      <c r="AN688" s="113"/>
      <c r="AO688" s="113"/>
      <c r="AP688" s="112">
        <f>AP689</f>
        <v>1211</v>
      </c>
      <c r="AQ688" s="112">
        <f>AQ689</f>
        <v>0</v>
      </c>
      <c r="AR688" s="112">
        <f>AR689</f>
        <v>1211</v>
      </c>
      <c r="AS688" s="112">
        <f>AS689</f>
        <v>0</v>
      </c>
      <c r="AT688" s="112">
        <f>AT689</f>
        <v>1211</v>
      </c>
      <c r="AU688" s="96"/>
      <c r="AV688" s="96"/>
      <c r="AW688" s="96"/>
      <c r="AX688" s="112">
        <f>AX689</f>
        <v>1211</v>
      </c>
      <c r="AY688" s="112">
        <f>AY689</f>
        <v>1211</v>
      </c>
      <c r="AZ688" s="97"/>
      <c r="BA688" s="97"/>
      <c r="BB688" s="112">
        <f aca="true" t="shared" si="863" ref="BB688:BY688">BB689</f>
        <v>1211</v>
      </c>
      <c r="BC688" s="112">
        <f t="shared" si="863"/>
        <v>1211</v>
      </c>
      <c r="BD688" s="112">
        <f t="shared" si="863"/>
        <v>0</v>
      </c>
      <c r="BE688" s="112">
        <f t="shared" si="863"/>
        <v>0</v>
      </c>
      <c r="BF688" s="112">
        <f t="shared" si="863"/>
        <v>1211</v>
      </c>
      <c r="BG688" s="112">
        <f t="shared" si="863"/>
        <v>1211</v>
      </c>
      <c r="BH688" s="112">
        <f t="shared" si="863"/>
        <v>0</v>
      </c>
      <c r="BI688" s="112">
        <f t="shared" si="863"/>
        <v>0</v>
      </c>
      <c r="BJ688" s="112">
        <f t="shared" si="863"/>
        <v>1211</v>
      </c>
      <c r="BK688" s="112">
        <f t="shared" si="863"/>
        <v>1211</v>
      </c>
      <c r="BL688" s="112">
        <f t="shared" si="863"/>
        <v>0</v>
      </c>
      <c r="BM688" s="112">
        <f t="shared" si="863"/>
        <v>0</v>
      </c>
      <c r="BN688" s="112">
        <f t="shared" si="863"/>
        <v>1211</v>
      </c>
      <c r="BO688" s="112">
        <f t="shared" si="863"/>
        <v>1211</v>
      </c>
      <c r="BP688" s="112">
        <f t="shared" si="863"/>
        <v>0</v>
      </c>
      <c r="BQ688" s="112">
        <f t="shared" si="863"/>
        <v>0</v>
      </c>
      <c r="BR688" s="112">
        <f t="shared" si="863"/>
        <v>1211</v>
      </c>
      <c r="BS688" s="112"/>
      <c r="BT688" s="112">
        <f t="shared" si="863"/>
        <v>1211</v>
      </c>
      <c r="BU688" s="112">
        <f t="shared" si="863"/>
        <v>0</v>
      </c>
      <c r="BV688" s="112">
        <f t="shared" si="863"/>
        <v>0</v>
      </c>
      <c r="BW688" s="112">
        <f t="shared" si="863"/>
        <v>1211</v>
      </c>
      <c r="BX688" s="112"/>
      <c r="BY688" s="112">
        <f t="shared" si="863"/>
        <v>1211</v>
      </c>
    </row>
    <row r="689" spans="1:77" ht="16.5">
      <c r="A689" s="104"/>
      <c r="B689" s="105" t="s">
        <v>185</v>
      </c>
      <c r="C689" s="106" t="s">
        <v>1</v>
      </c>
      <c r="D689" s="106" t="s">
        <v>30</v>
      </c>
      <c r="E689" s="143" t="s">
        <v>174</v>
      </c>
      <c r="F689" s="106" t="s">
        <v>76</v>
      </c>
      <c r="G689" s="112">
        <f>H689</f>
        <v>1</v>
      </c>
      <c r="H689" s="112">
        <v>1</v>
      </c>
      <c r="I689" s="112"/>
      <c r="J689" s="112">
        <f>K689-G689</f>
        <v>-1</v>
      </c>
      <c r="K689" s="112"/>
      <c r="L689" s="112"/>
      <c r="M689" s="112"/>
      <c r="N689" s="112"/>
      <c r="O689" s="109"/>
      <c r="P689" s="112"/>
      <c r="Q689" s="112">
        <f>P689+N689</f>
        <v>0</v>
      </c>
      <c r="R689" s="112">
        <f>O689</f>
        <v>0</v>
      </c>
      <c r="S689" s="112"/>
      <c r="T689" s="112">
        <f aca="true" t="shared" si="864" ref="T689:Z689">Q689</f>
        <v>0</v>
      </c>
      <c r="U689" s="112">
        <f t="shared" si="864"/>
        <v>0</v>
      </c>
      <c r="V689" s="112">
        <f t="shared" si="864"/>
        <v>0</v>
      </c>
      <c r="W689" s="112">
        <f t="shared" si="864"/>
        <v>0</v>
      </c>
      <c r="X689" s="112">
        <f t="shared" si="864"/>
        <v>0</v>
      </c>
      <c r="Y689" s="112">
        <f t="shared" si="864"/>
        <v>0</v>
      </c>
      <c r="Z689" s="112">
        <f t="shared" si="864"/>
        <v>0</v>
      </c>
      <c r="AA689" s="112">
        <f>X689</f>
        <v>0</v>
      </c>
      <c r="AB689" s="112">
        <f>Y689</f>
        <v>0</v>
      </c>
      <c r="AC689" s="112">
        <f>Z689</f>
        <v>0</v>
      </c>
      <c r="AD689" s="112">
        <f>AA689</f>
        <v>0</v>
      </c>
      <c r="AE689" s="112">
        <f>AB689</f>
        <v>0</v>
      </c>
      <c r="AF689" s="112"/>
      <c r="AG689" s="112">
        <f>AC689</f>
        <v>0</v>
      </c>
      <c r="AH689" s="112">
        <f>AD689</f>
        <v>0</v>
      </c>
      <c r="AI689" s="112"/>
      <c r="AJ689" s="112">
        <f>AE689</f>
        <v>0</v>
      </c>
      <c r="AK689" s="113"/>
      <c r="AL689" s="113"/>
      <c r="AM689" s="113"/>
      <c r="AN689" s="113"/>
      <c r="AO689" s="113"/>
      <c r="AP689" s="112">
        <f>AR689-AO689</f>
        <v>1211</v>
      </c>
      <c r="AQ689" s="112"/>
      <c r="AR689" s="112">
        <f>1+1210</f>
        <v>1211</v>
      </c>
      <c r="AS689" s="112"/>
      <c r="AT689" s="112">
        <f>1+1210</f>
        <v>1211</v>
      </c>
      <c r="AU689" s="96"/>
      <c r="AV689" s="96"/>
      <c r="AW689" s="96"/>
      <c r="AX689" s="112">
        <f>1+1210</f>
        <v>1211</v>
      </c>
      <c r="AY689" s="112">
        <f>1+1210</f>
        <v>1211</v>
      </c>
      <c r="AZ689" s="97"/>
      <c r="BA689" s="97"/>
      <c r="BB689" s="112">
        <f>1+1210</f>
        <v>1211</v>
      </c>
      <c r="BC689" s="112">
        <f>1+1210</f>
        <v>1211</v>
      </c>
      <c r="BD689" s="114"/>
      <c r="BE689" s="115"/>
      <c r="BF689" s="112">
        <f>BD689+BB689</f>
        <v>1211</v>
      </c>
      <c r="BG689" s="112">
        <f>BE689+BC689</f>
        <v>1211</v>
      </c>
      <c r="BH689" s="114"/>
      <c r="BI689" s="115"/>
      <c r="BJ689" s="112">
        <f>BH689+BF689</f>
        <v>1211</v>
      </c>
      <c r="BK689" s="112">
        <f>BI689+BG689</f>
        <v>1211</v>
      </c>
      <c r="BL689" s="114"/>
      <c r="BM689" s="115"/>
      <c r="BN689" s="112">
        <f>BL689+BJ689</f>
        <v>1211</v>
      </c>
      <c r="BO689" s="112">
        <f>BM689+BK689</f>
        <v>1211</v>
      </c>
      <c r="BP689" s="116"/>
      <c r="BQ689" s="116"/>
      <c r="BR689" s="108">
        <f>BN689+BP689</f>
        <v>1211</v>
      </c>
      <c r="BS689" s="108"/>
      <c r="BT689" s="108">
        <f>BO689+BQ689</f>
        <v>1211</v>
      </c>
      <c r="BU689" s="116"/>
      <c r="BV689" s="116"/>
      <c r="BW689" s="108">
        <f>BR689+BU689</f>
        <v>1211</v>
      </c>
      <c r="BX689" s="108"/>
      <c r="BY689" s="108">
        <f>BT689+BV689</f>
        <v>1211</v>
      </c>
    </row>
    <row r="690" spans="1:77" ht="33" hidden="1">
      <c r="A690" s="104"/>
      <c r="B690" s="105" t="s">
        <v>338</v>
      </c>
      <c r="C690" s="106" t="s">
        <v>1</v>
      </c>
      <c r="D690" s="106" t="s">
        <v>30</v>
      </c>
      <c r="E690" s="143" t="s">
        <v>339</v>
      </c>
      <c r="F690" s="106"/>
      <c r="G690" s="112"/>
      <c r="H690" s="112"/>
      <c r="I690" s="112"/>
      <c r="J690" s="112"/>
      <c r="K690" s="112"/>
      <c r="L690" s="112"/>
      <c r="M690" s="112"/>
      <c r="N690" s="112"/>
      <c r="O690" s="109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3"/>
      <c r="AL690" s="113"/>
      <c r="AM690" s="113"/>
      <c r="AN690" s="113"/>
      <c r="AO690" s="113"/>
      <c r="AP690" s="112">
        <f>AP691</f>
        <v>0</v>
      </c>
      <c r="AQ690" s="112">
        <f aca="true" t="shared" si="865" ref="AQ690:AT691">AQ691</f>
        <v>0</v>
      </c>
      <c r="AR690" s="112">
        <f t="shared" si="865"/>
        <v>0</v>
      </c>
      <c r="AS690" s="112">
        <f t="shared" si="865"/>
        <v>0</v>
      </c>
      <c r="AT690" s="112">
        <f t="shared" si="865"/>
        <v>0</v>
      </c>
      <c r="AU690" s="96"/>
      <c r="AV690" s="96"/>
      <c r="AW690" s="96"/>
      <c r="AX690" s="112">
        <f>AX691</f>
        <v>0</v>
      </c>
      <c r="AY690" s="112">
        <f>AY691</f>
        <v>0</v>
      </c>
      <c r="AZ690" s="97"/>
      <c r="BA690" s="97"/>
      <c r="BB690" s="112">
        <f>BB691</f>
        <v>0</v>
      </c>
      <c r="BC690" s="112">
        <f>BC691</f>
        <v>0</v>
      </c>
      <c r="BD690" s="114"/>
      <c r="BE690" s="115"/>
      <c r="BF690" s="125"/>
      <c r="BG690" s="125"/>
      <c r="BH690" s="114"/>
      <c r="BI690" s="115"/>
      <c r="BJ690" s="125"/>
      <c r="BK690" s="125"/>
      <c r="BL690" s="114"/>
      <c r="BM690" s="115"/>
      <c r="BN690" s="125"/>
      <c r="BO690" s="125"/>
      <c r="BP690" s="116"/>
      <c r="BQ690" s="116"/>
      <c r="BR690" s="116"/>
      <c r="BS690" s="116"/>
      <c r="BT690" s="116"/>
      <c r="BU690" s="116"/>
      <c r="BV690" s="116"/>
      <c r="BW690" s="116"/>
      <c r="BX690" s="116"/>
      <c r="BY690" s="116"/>
    </row>
    <row r="691" spans="1:77" ht="115.5" hidden="1">
      <c r="A691" s="104"/>
      <c r="B691" s="105" t="s">
        <v>340</v>
      </c>
      <c r="C691" s="106" t="s">
        <v>1</v>
      </c>
      <c r="D691" s="106" t="s">
        <v>30</v>
      </c>
      <c r="E691" s="143" t="s">
        <v>341</v>
      </c>
      <c r="F691" s="106"/>
      <c r="G691" s="112"/>
      <c r="H691" s="112"/>
      <c r="I691" s="112"/>
      <c r="J691" s="112"/>
      <c r="K691" s="112"/>
      <c r="L691" s="112"/>
      <c r="M691" s="112"/>
      <c r="N691" s="112"/>
      <c r="O691" s="109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3"/>
      <c r="AL691" s="113"/>
      <c r="AM691" s="113"/>
      <c r="AN691" s="113"/>
      <c r="AO691" s="113"/>
      <c r="AP691" s="112">
        <f>AP692</f>
        <v>0</v>
      </c>
      <c r="AQ691" s="112">
        <f t="shared" si="865"/>
        <v>0</v>
      </c>
      <c r="AR691" s="112">
        <f t="shared" si="865"/>
        <v>0</v>
      </c>
      <c r="AS691" s="112">
        <f t="shared" si="865"/>
        <v>0</v>
      </c>
      <c r="AT691" s="112">
        <f t="shared" si="865"/>
        <v>0</v>
      </c>
      <c r="AU691" s="96"/>
      <c r="AV691" s="96"/>
      <c r="AW691" s="96"/>
      <c r="AX691" s="112">
        <f>AX692</f>
        <v>0</v>
      </c>
      <c r="AY691" s="112">
        <f>AY692</f>
        <v>0</v>
      </c>
      <c r="AZ691" s="97"/>
      <c r="BA691" s="97"/>
      <c r="BB691" s="112">
        <f>BB692</f>
        <v>0</v>
      </c>
      <c r="BC691" s="112">
        <f>BC692</f>
        <v>0</v>
      </c>
      <c r="BD691" s="114"/>
      <c r="BE691" s="115"/>
      <c r="BF691" s="125"/>
      <c r="BG691" s="125"/>
      <c r="BH691" s="114"/>
      <c r="BI691" s="115"/>
      <c r="BJ691" s="125"/>
      <c r="BK691" s="125"/>
      <c r="BL691" s="114"/>
      <c r="BM691" s="115"/>
      <c r="BN691" s="125"/>
      <c r="BO691" s="125"/>
      <c r="BP691" s="116"/>
      <c r="BQ691" s="116"/>
      <c r="BR691" s="116"/>
      <c r="BS691" s="116"/>
      <c r="BT691" s="116"/>
      <c r="BU691" s="116"/>
      <c r="BV691" s="116"/>
      <c r="BW691" s="116"/>
      <c r="BX691" s="116"/>
      <c r="BY691" s="116"/>
    </row>
    <row r="692" spans="1:77" ht="16.5" hidden="1">
      <c r="A692" s="104"/>
      <c r="B692" s="105" t="s">
        <v>185</v>
      </c>
      <c r="C692" s="106" t="s">
        <v>1</v>
      </c>
      <c r="D692" s="106" t="s">
        <v>30</v>
      </c>
      <c r="E692" s="143" t="s">
        <v>341</v>
      </c>
      <c r="F692" s="106" t="s">
        <v>76</v>
      </c>
      <c r="G692" s="112"/>
      <c r="H692" s="112"/>
      <c r="I692" s="112"/>
      <c r="J692" s="112"/>
      <c r="K692" s="112"/>
      <c r="L692" s="112"/>
      <c r="M692" s="112"/>
      <c r="N692" s="112"/>
      <c r="O692" s="109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3"/>
      <c r="AL692" s="113"/>
      <c r="AM692" s="113"/>
      <c r="AN692" s="113"/>
      <c r="AO692" s="113"/>
      <c r="AP692" s="112">
        <f>AR692-AO692</f>
        <v>0</v>
      </c>
      <c r="AQ692" s="112"/>
      <c r="AR692" s="112"/>
      <c r="AS692" s="112"/>
      <c r="AT692" s="112"/>
      <c r="AU692" s="96"/>
      <c r="AV692" s="96"/>
      <c r="AW692" s="96"/>
      <c r="AX692" s="112"/>
      <c r="AY692" s="112"/>
      <c r="AZ692" s="97"/>
      <c r="BA692" s="97"/>
      <c r="BB692" s="112"/>
      <c r="BC692" s="112"/>
      <c r="BD692" s="114"/>
      <c r="BE692" s="115"/>
      <c r="BF692" s="125"/>
      <c r="BG692" s="125"/>
      <c r="BH692" s="114"/>
      <c r="BI692" s="115"/>
      <c r="BJ692" s="125"/>
      <c r="BK692" s="125"/>
      <c r="BL692" s="114"/>
      <c r="BM692" s="115"/>
      <c r="BN692" s="125"/>
      <c r="BO692" s="125"/>
      <c r="BP692" s="116"/>
      <c r="BQ692" s="116"/>
      <c r="BR692" s="116"/>
      <c r="BS692" s="116"/>
      <c r="BT692" s="116"/>
      <c r="BU692" s="116"/>
      <c r="BV692" s="116"/>
      <c r="BW692" s="116"/>
      <c r="BX692" s="116"/>
      <c r="BY692" s="116"/>
    </row>
    <row r="693" spans="1:77" s="5" customFormat="1" ht="37.5" hidden="1">
      <c r="A693" s="223"/>
      <c r="B693" s="99" t="s">
        <v>80</v>
      </c>
      <c r="C693" s="100" t="s">
        <v>1</v>
      </c>
      <c r="D693" s="100" t="s">
        <v>54</v>
      </c>
      <c r="E693" s="143"/>
      <c r="F693" s="106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>
        <f aca="true" t="shared" si="866" ref="AC693:AR696">AC694</f>
        <v>858</v>
      </c>
      <c r="AD693" s="94">
        <f t="shared" si="866"/>
        <v>0</v>
      </c>
      <c r="AE693" s="94">
        <f t="shared" si="866"/>
        <v>0</v>
      </c>
      <c r="AF693" s="94"/>
      <c r="AG693" s="94">
        <f t="shared" si="866"/>
        <v>0</v>
      </c>
      <c r="AH693" s="94">
        <f t="shared" si="866"/>
        <v>858</v>
      </c>
      <c r="AI693" s="94"/>
      <c r="AJ693" s="94">
        <f t="shared" si="866"/>
        <v>0</v>
      </c>
      <c r="AK693" s="94">
        <f t="shared" si="866"/>
        <v>0</v>
      </c>
      <c r="AL693" s="94">
        <f t="shared" si="866"/>
        <v>0</v>
      </c>
      <c r="AM693" s="94">
        <f t="shared" si="866"/>
        <v>858</v>
      </c>
      <c r="AN693" s="94">
        <f t="shared" si="866"/>
        <v>0</v>
      </c>
      <c r="AO693" s="94">
        <f t="shared" si="866"/>
        <v>0</v>
      </c>
      <c r="AP693" s="94">
        <f t="shared" si="866"/>
        <v>0</v>
      </c>
      <c r="AQ693" s="94">
        <f t="shared" si="866"/>
        <v>0</v>
      </c>
      <c r="AR693" s="94">
        <f t="shared" si="866"/>
        <v>0</v>
      </c>
      <c r="AS693" s="94">
        <f aca="true" t="shared" si="867" ref="AQ693:AT696">AS694</f>
        <v>0</v>
      </c>
      <c r="AT693" s="94">
        <f t="shared" si="867"/>
        <v>0</v>
      </c>
      <c r="AU693" s="96"/>
      <c r="AV693" s="96"/>
      <c r="AW693" s="96"/>
      <c r="AX693" s="94">
        <f aca="true" t="shared" si="868" ref="AX693:BC696">AX694</f>
        <v>0</v>
      </c>
      <c r="AY693" s="94">
        <f t="shared" si="868"/>
        <v>0</v>
      </c>
      <c r="AZ693" s="97"/>
      <c r="BA693" s="97"/>
      <c r="BB693" s="94">
        <f t="shared" si="868"/>
        <v>0</v>
      </c>
      <c r="BC693" s="94">
        <f t="shared" si="868"/>
        <v>0</v>
      </c>
      <c r="BD693" s="159"/>
      <c r="BE693" s="160"/>
      <c r="BF693" s="169"/>
      <c r="BG693" s="169"/>
      <c r="BH693" s="159"/>
      <c r="BI693" s="160"/>
      <c r="BJ693" s="169"/>
      <c r="BK693" s="169"/>
      <c r="BL693" s="159"/>
      <c r="BM693" s="160"/>
      <c r="BN693" s="169"/>
      <c r="BO693" s="169"/>
      <c r="BP693" s="161"/>
      <c r="BQ693" s="161"/>
      <c r="BR693" s="161"/>
      <c r="BS693" s="161"/>
      <c r="BT693" s="161"/>
      <c r="BU693" s="161"/>
      <c r="BV693" s="161"/>
      <c r="BW693" s="161"/>
      <c r="BX693" s="161"/>
      <c r="BY693" s="161"/>
    </row>
    <row r="694" spans="1:77" s="5" customFormat="1" ht="33.75" hidden="1">
      <c r="A694" s="223"/>
      <c r="B694" s="137" t="s">
        <v>79</v>
      </c>
      <c r="C694" s="106" t="s">
        <v>1</v>
      </c>
      <c r="D694" s="106" t="s">
        <v>54</v>
      </c>
      <c r="E694" s="143" t="s">
        <v>117</v>
      </c>
      <c r="F694" s="106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112">
        <f t="shared" si="866"/>
        <v>858</v>
      </c>
      <c r="AD694" s="112">
        <f t="shared" si="866"/>
        <v>0</v>
      </c>
      <c r="AE694" s="112">
        <f t="shared" si="866"/>
        <v>0</v>
      </c>
      <c r="AF694" s="112"/>
      <c r="AG694" s="112">
        <f t="shared" si="866"/>
        <v>0</v>
      </c>
      <c r="AH694" s="112">
        <f t="shared" si="866"/>
        <v>858</v>
      </c>
      <c r="AI694" s="112"/>
      <c r="AJ694" s="112">
        <f t="shared" si="866"/>
        <v>0</v>
      </c>
      <c r="AK694" s="112">
        <f t="shared" si="866"/>
        <v>0</v>
      </c>
      <c r="AL694" s="112">
        <f t="shared" si="866"/>
        <v>0</v>
      </c>
      <c r="AM694" s="112">
        <f t="shared" si="866"/>
        <v>858</v>
      </c>
      <c r="AN694" s="112">
        <f t="shared" si="866"/>
        <v>0</v>
      </c>
      <c r="AO694" s="112">
        <f t="shared" si="866"/>
        <v>0</v>
      </c>
      <c r="AP694" s="112">
        <f t="shared" si="866"/>
        <v>0</v>
      </c>
      <c r="AQ694" s="112">
        <f t="shared" si="867"/>
        <v>0</v>
      </c>
      <c r="AR694" s="112">
        <f t="shared" si="867"/>
        <v>0</v>
      </c>
      <c r="AS694" s="112">
        <f t="shared" si="867"/>
        <v>0</v>
      </c>
      <c r="AT694" s="112">
        <f t="shared" si="867"/>
        <v>0</v>
      </c>
      <c r="AU694" s="96"/>
      <c r="AV694" s="96"/>
      <c r="AW694" s="96"/>
      <c r="AX694" s="112">
        <f t="shared" si="868"/>
        <v>0</v>
      </c>
      <c r="AY694" s="112">
        <f t="shared" si="868"/>
        <v>0</v>
      </c>
      <c r="AZ694" s="97"/>
      <c r="BA694" s="97"/>
      <c r="BB694" s="112">
        <f t="shared" si="868"/>
        <v>0</v>
      </c>
      <c r="BC694" s="112">
        <f t="shared" si="868"/>
        <v>0</v>
      </c>
      <c r="BD694" s="159"/>
      <c r="BE694" s="160"/>
      <c r="BF694" s="169"/>
      <c r="BG694" s="169"/>
      <c r="BH694" s="159"/>
      <c r="BI694" s="160"/>
      <c r="BJ694" s="169"/>
      <c r="BK694" s="169"/>
      <c r="BL694" s="159"/>
      <c r="BM694" s="160"/>
      <c r="BN694" s="169"/>
      <c r="BO694" s="169"/>
      <c r="BP694" s="161"/>
      <c r="BQ694" s="161"/>
      <c r="BR694" s="161"/>
      <c r="BS694" s="161"/>
      <c r="BT694" s="161"/>
      <c r="BU694" s="161"/>
      <c r="BV694" s="161"/>
      <c r="BW694" s="161"/>
      <c r="BX694" s="161"/>
      <c r="BY694" s="161"/>
    </row>
    <row r="695" spans="1:77" s="5" customFormat="1" ht="99.75" hidden="1">
      <c r="A695" s="223"/>
      <c r="B695" s="105" t="s">
        <v>275</v>
      </c>
      <c r="C695" s="106" t="s">
        <v>1</v>
      </c>
      <c r="D695" s="106" t="s">
        <v>54</v>
      </c>
      <c r="E695" s="143" t="s">
        <v>276</v>
      </c>
      <c r="F695" s="106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112">
        <f t="shared" si="866"/>
        <v>858</v>
      </c>
      <c r="AD695" s="112">
        <f t="shared" si="866"/>
        <v>0</v>
      </c>
      <c r="AE695" s="112">
        <f t="shared" si="866"/>
        <v>0</v>
      </c>
      <c r="AF695" s="112"/>
      <c r="AG695" s="112">
        <f t="shared" si="866"/>
        <v>0</v>
      </c>
      <c r="AH695" s="112">
        <f t="shared" si="866"/>
        <v>858</v>
      </c>
      <c r="AI695" s="112"/>
      <c r="AJ695" s="112">
        <f t="shared" si="866"/>
        <v>0</v>
      </c>
      <c r="AK695" s="112">
        <f t="shared" si="866"/>
        <v>0</v>
      </c>
      <c r="AL695" s="112">
        <f t="shared" si="866"/>
        <v>0</v>
      </c>
      <c r="AM695" s="112">
        <f t="shared" si="866"/>
        <v>858</v>
      </c>
      <c r="AN695" s="112">
        <f t="shared" si="866"/>
        <v>0</v>
      </c>
      <c r="AO695" s="112">
        <f t="shared" si="866"/>
        <v>0</v>
      </c>
      <c r="AP695" s="112">
        <f t="shared" si="866"/>
        <v>0</v>
      </c>
      <c r="AQ695" s="112">
        <f t="shared" si="867"/>
        <v>0</v>
      </c>
      <c r="AR695" s="112">
        <f t="shared" si="867"/>
        <v>0</v>
      </c>
      <c r="AS695" s="112">
        <f t="shared" si="867"/>
        <v>0</v>
      </c>
      <c r="AT695" s="112">
        <f t="shared" si="867"/>
        <v>0</v>
      </c>
      <c r="AU695" s="96"/>
      <c r="AV695" s="96"/>
      <c r="AW695" s="96"/>
      <c r="AX695" s="112">
        <f t="shared" si="868"/>
        <v>0</v>
      </c>
      <c r="AY695" s="112">
        <f t="shared" si="868"/>
        <v>0</v>
      </c>
      <c r="AZ695" s="97"/>
      <c r="BA695" s="97"/>
      <c r="BB695" s="112">
        <f t="shared" si="868"/>
        <v>0</v>
      </c>
      <c r="BC695" s="112">
        <f t="shared" si="868"/>
        <v>0</v>
      </c>
      <c r="BD695" s="159"/>
      <c r="BE695" s="160"/>
      <c r="BF695" s="169"/>
      <c r="BG695" s="169"/>
      <c r="BH695" s="159"/>
      <c r="BI695" s="160"/>
      <c r="BJ695" s="169"/>
      <c r="BK695" s="169"/>
      <c r="BL695" s="159"/>
      <c r="BM695" s="160"/>
      <c r="BN695" s="169"/>
      <c r="BO695" s="169"/>
      <c r="BP695" s="161"/>
      <c r="BQ695" s="161"/>
      <c r="BR695" s="161"/>
      <c r="BS695" s="161"/>
      <c r="BT695" s="161"/>
      <c r="BU695" s="161"/>
      <c r="BV695" s="161"/>
      <c r="BW695" s="161"/>
      <c r="BX695" s="161"/>
      <c r="BY695" s="161"/>
    </row>
    <row r="696" spans="1:77" s="5" customFormat="1" ht="66" hidden="1">
      <c r="A696" s="223"/>
      <c r="B696" s="141" t="s">
        <v>290</v>
      </c>
      <c r="C696" s="106" t="s">
        <v>1</v>
      </c>
      <c r="D696" s="106" t="s">
        <v>54</v>
      </c>
      <c r="E696" s="111" t="s">
        <v>277</v>
      </c>
      <c r="F696" s="106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112">
        <f t="shared" si="866"/>
        <v>858</v>
      </c>
      <c r="AD696" s="112">
        <f t="shared" si="866"/>
        <v>0</v>
      </c>
      <c r="AE696" s="112">
        <f t="shared" si="866"/>
        <v>0</v>
      </c>
      <c r="AF696" s="112"/>
      <c r="AG696" s="112">
        <f t="shared" si="866"/>
        <v>0</v>
      </c>
      <c r="AH696" s="112">
        <f t="shared" si="866"/>
        <v>858</v>
      </c>
      <c r="AI696" s="112"/>
      <c r="AJ696" s="112">
        <f t="shared" si="866"/>
        <v>0</v>
      </c>
      <c r="AK696" s="112">
        <f t="shared" si="866"/>
        <v>0</v>
      </c>
      <c r="AL696" s="112">
        <f t="shared" si="866"/>
        <v>0</v>
      </c>
      <c r="AM696" s="112">
        <f t="shared" si="866"/>
        <v>858</v>
      </c>
      <c r="AN696" s="112">
        <f t="shared" si="866"/>
        <v>0</v>
      </c>
      <c r="AO696" s="112">
        <f t="shared" si="866"/>
        <v>0</v>
      </c>
      <c r="AP696" s="112">
        <f t="shared" si="866"/>
        <v>0</v>
      </c>
      <c r="AQ696" s="112">
        <f t="shared" si="867"/>
        <v>0</v>
      </c>
      <c r="AR696" s="112">
        <f t="shared" si="867"/>
        <v>0</v>
      </c>
      <c r="AS696" s="112">
        <f t="shared" si="867"/>
        <v>0</v>
      </c>
      <c r="AT696" s="112">
        <f t="shared" si="867"/>
        <v>0</v>
      </c>
      <c r="AU696" s="96"/>
      <c r="AV696" s="96"/>
      <c r="AW696" s="96"/>
      <c r="AX696" s="112">
        <f t="shared" si="868"/>
        <v>0</v>
      </c>
      <c r="AY696" s="112">
        <f t="shared" si="868"/>
        <v>0</v>
      </c>
      <c r="AZ696" s="97"/>
      <c r="BA696" s="97"/>
      <c r="BB696" s="112">
        <f t="shared" si="868"/>
        <v>0</v>
      </c>
      <c r="BC696" s="112">
        <f t="shared" si="868"/>
        <v>0</v>
      </c>
      <c r="BD696" s="159"/>
      <c r="BE696" s="160"/>
      <c r="BF696" s="169"/>
      <c r="BG696" s="169"/>
      <c r="BH696" s="159"/>
      <c r="BI696" s="160"/>
      <c r="BJ696" s="169"/>
      <c r="BK696" s="169"/>
      <c r="BL696" s="159"/>
      <c r="BM696" s="160"/>
      <c r="BN696" s="169"/>
      <c r="BO696" s="169"/>
      <c r="BP696" s="161"/>
      <c r="BQ696" s="161"/>
      <c r="BR696" s="161"/>
      <c r="BS696" s="161"/>
      <c r="BT696" s="161"/>
      <c r="BU696" s="161"/>
      <c r="BV696" s="161"/>
      <c r="BW696" s="161"/>
      <c r="BX696" s="161"/>
      <c r="BY696" s="161"/>
    </row>
    <row r="697" spans="1:77" s="5" customFormat="1" ht="66.75" hidden="1">
      <c r="A697" s="223"/>
      <c r="B697" s="105" t="s">
        <v>38</v>
      </c>
      <c r="C697" s="106" t="s">
        <v>1</v>
      </c>
      <c r="D697" s="106" t="s">
        <v>54</v>
      </c>
      <c r="E697" s="143" t="s">
        <v>277</v>
      </c>
      <c r="F697" s="106" t="s">
        <v>39</v>
      </c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112">
        <v>858</v>
      </c>
      <c r="AD697" s="94"/>
      <c r="AE697" s="94"/>
      <c r="AF697" s="94"/>
      <c r="AG697" s="94"/>
      <c r="AH697" s="112">
        <f>AE697+AC697</f>
        <v>858</v>
      </c>
      <c r="AI697" s="112"/>
      <c r="AJ697" s="112">
        <f>AG697+AD697</f>
        <v>0</v>
      </c>
      <c r="AK697" s="169"/>
      <c r="AL697" s="169"/>
      <c r="AM697" s="112">
        <f>AK697+AH697</f>
        <v>858</v>
      </c>
      <c r="AN697" s="112">
        <f>AI697</f>
        <v>0</v>
      </c>
      <c r="AO697" s="112">
        <f>AJ697</f>
        <v>0</v>
      </c>
      <c r="AP697" s="112">
        <f>AR697-AO697</f>
        <v>0</v>
      </c>
      <c r="AQ697" s="112"/>
      <c r="AR697" s="112"/>
      <c r="AS697" s="112"/>
      <c r="AT697" s="112"/>
      <c r="AU697" s="96"/>
      <c r="AV697" s="96"/>
      <c r="AW697" s="96"/>
      <c r="AX697" s="112"/>
      <c r="AY697" s="112"/>
      <c r="AZ697" s="97"/>
      <c r="BA697" s="97"/>
      <c r="BB697" s="112"/>
      <c r="BC697" s="112"/>
      <c r="BD697" s="159"/>
      <c r="BE697" s="160"/>
      <c r="BF697" s="169"/>
      <c r="BG697" s="169"/>
      <c r="BH697" s="159"/>
      <c r="BI697" s="160"/>
      <c r="BJ697" s="169"/>
      <c r="BK697" s="169"/>
      <c r="BL697" s="159"/>
      <c r="BM697" s="160"/>
      <c r="BN697" s="169"/>
      <c r="BO697" s="169"/>
      <c r="BP697" s="161"/>
      <c r="BQ697" s="161"/>
      <c r="BR697" s="161"/>
      <c r="BS697" s="161"/>
      <c r="BT697" s="161"/>
      <c r="BU697" s="161"/>
      <c r="BV697" s="161"/>
      <c r="BW697" s="161"/>
      <c r="BX697" s="161"/>
      <c r="BY697" s="161"/>
    </row>
    <row r="698" spans="1:77" s="5" customFormat="1" ht="40.5">
      <c r="A698" s="223"/>
      <c r="B698" s="90" t="s">
        <v>390</v>
      </c>
      <c r="C698" s="91"/>
      <c r="D698" s="91"/>
      <c r="E698" s="92"/>
      <c r="F698" s="93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>
        <v>460000</v>
      </c>
      <c r="R698" s="94"/>
      <c r="S698" s="94">
        <f>T698-Q698</f>
        <v>-213694</v>
      </c>
      <c r="T698" s="94">
        <v>246306</v>
      </c>
      <c r="U698" s="94"/>
      <c r="V698" s="94">
        <v>284324</v>
      </c>
      <c r="W698" s="94"/>
      <c r="X698" s="94"/>
      <c r="Y698" s="94">
        <f>W698+T698</f>
        <v>246306</v>
      </c>
      <c r="Z698" s="94">
        <f>X698+V698</f>
        <v>284324</v>
      </c>
      <c r="AA698" s="94"/>
      <c r="AB698" s="94"/>
      <c r="AC698" s="94">
        <f>AA698+Y698-7021-1500</f>
        <v>237785</v>
      </c>
      <c r="AD698" s="94">
        <f>AB698+Z698</f>
        <v>284324</v>
      </c>
      <c r="AE698" s="94"/>
      <c r="AF698" s="94"/>
      <c r="AG698" s="94"/>
      <c r="AH698" s="94">
        <f>AE698+AC698</f>
        <v>237785</v>
      </c>
      <c r="AI698" s="94"/>
      <c r="AJ698" s="94">
        <f>AG698+AD698</f>
        <v>284324</v>
      </c>
      <c r="AK698" s="169"/>
      <c r="AL698" s="169"/>
      <c r="AM698" s="94">
        <f>AH698-47380</f>
        <v>190405</v>
      </c>
      <c r="AN698" s="170"/>
      <c r="AO698" s="94">
        <f>AJ698-6263</f>
        <v>278061</v>
      </c>
      <c r="AP698" s="94">
        <f>AR698-AO698</f>
        <v>272051</v>
      </c>
      <c r="AQ698" s="112"/>
      <c r="AR698" s="94">
        <v>550112</v>
      </c>
      <c r="AS698" s="94"/>
      <c r="AT698" s="94">
        <v>517213</v>
      </c>
      <c r="AU698" s="96"/>
      <c r="AV698" s="96"/>
      <c r="AW698" s="96">
        <v>-70808</v>
      </c>
      <c r="AX698" s="94">
        <f>AR698+AW698</f>
        <v>479304</v>
      </c>
      <c r="AY698" s="94">
        <v>517213</v>
      </c>
      <c r="AZ698" s="97">
        <v>603</v>
      </c>
      <c r="BA698" s="97">
        <v>603</v>
      </c>
      <c r="BB698" s="94">
        <f>AX698+AZ698</f>
        <v>479907</v>
      </c>
      <c r="BC698" s="94">
        <f>AY698+BA698</f>
        <v>517816</v>
      </c>
      <c r="BD698" s="224">
        <v>-50000</v>
      </c>
      <c r="BE698" s="160"/>
      <c r="BF698" s="94">
        <f>BD698+BB698</f>
        <v>429907</v>
      </c>
      <c r="BG698" s="94">
        <f>BE698+BC698</f>
        <v>517816</v>
      </c>
      <c r="BH698" s="224"/>
      <c r="BI698" s="160"/>
      <c r="BJ698" s="94">
        <f>BH698+BF698</f>
        <v>429907</v>
      </c>
      <c r="BK698" s="94">
        <f>BI698+BG698</f>
        <v>517816</v>
      </c>
      <c r="BL698" s="224">
        <f>5452-6500</f>
        <v>-1048</v>
      </c>
      <c r="BM698" s="224">
        <f>17134-2400</f>
        <v>14734</v>
      </c>
      <c r="BN698" s="94">
        <f>BL698+BJ698</f>
        <v>428859</v>
      </c>
      <c r="BO698" s="94">
        <f>BM698+BK698</f>
        <v>532550</v>
      </c>
      <c r="BP698" s="161"/>
      <c r="BQ698" s="161"/>
      <c r="BR698" s="94">
        <f>BN698+BP698</f>
        <v>428859</v>
      </c>
      <c r="BS698" s="94"/>
      <c r="BT698" s="94">
        <f>BO698+BQ698</f>
        <v>532550</v>
      </c>
      <c r="BU698" s="94">
        <v>-25293</v>
      </c>
      <c r="BV698" s="161"/>
      <c r="BW698" s="94">
        <f>BR698+BU698</f>
        <v>403566</v>
      </c>
      <c r="BX698" s="94"/>
      <c r="BY698" s="94">
        <f>BT698+BV698</f>
        <v>532550</v>
      </c>
    </row>
    <row r="699" spans="1:77" s="5" customFormat="1" ht="20.25">
      <c r="A699" s="223"/>
      <c r="B699" s="90"/>
      <c r="C699" s="91"/>
      <c r="D699" s="91"/>
      <c r="E699" s="92"/>
      <c r="F699" s="93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169"/>
      <c r="AL699" s="169"/>
      <c r="AM699" s="169"/>
      <c r="AN699" s="169"/>
      <c r="AO699" s="169"/>
      <c r="AP699" s="225"/>
      <c r="AQ699" s="225"/>
      <c r="AR699" s="225"/>
      <c r="AS699" s="225"/>
      <c r="AT699" s="225"/>
      <c r="AU699" s="96"/>
      <c r="AV699" s="96"/>
      <c r="AW699" s="96"/>
      <c r="AX699" s="225"/>
      <c r="AY699" s="225"/>
      <c r="AZ699" s="97"/>
      <c r="BA699" s="97"/>
      <c r="BB699" s="225"/>
      <c r="BC699" s="225"/>
      <c r="BD699" s="159"/>
      <c r="BE699" s="160"/>
      <c r="BF699" s="169"/>
      <c r="BG699" s="169"/>
      <c r="BH699" s="159"/>
      <c r="BI699" s="160"/>
      <c r="BJ699" s="169"/>
      <c r="BK699" s="169"/>
      <c r="BL699" s="159"/>
      <c r="BM699" s="160"/>
      <c r="BN699" s="169"/>
      <c r="BO699" s="169"/>
      <c r="BP699" s="161"/>
      <c r="BQ699" s="161"/>
      <c r="BR699" s="161"/>
      <c r="BS699" s="161"/>
      <c r="BT699" s="161"/>
      <c r="BU699" s="161"/>
      <c r="BV699" s="161"/>
      <c r="BW699" s="161"/>
      <c r="BX699" s="161"/>
      <c r="BY699" s="161"/>
    </row>
    <row r="700" spans="1:77" s="2" customFormat="1" ht="20.25">
      <c r="A700" s="98"/>
      <c r="B700" s="90" t="s">
        <v>125</v>
      </c>
      <c r="C700" s="226"/>
      <c r="D700" s="226"/>
      <c r="E700" s="101"/>
      <c r="F700" s="100"/>
      <c r="G700" s="117"/>
      <c r="H700" s="94" t="e">
        <f>#REF!+H698</f>
        <v>#REF!</v>
      </c>
      <c r="I700" s="94" t="e">
        <f>#REF!+I698</f>
        <v>#REF!</v>
      </c>
      <c r="J700" s="94" t="e">
        <f>#REF!+J698</f>
        <v>#REF!</v>
      </c>
      <c r="K700" s="94" t="e">
        <f>#REF!+K698</f>
        <v>#REF!</v>
      </c>
      <c r="L700" s="94" t="e">
        <f>#REF!+L698</f>
        <v>#REF!</v>
      </c>
      <c r="M700" s="94" t="e">
        <f>#REF!+M698</f>
        <v>#REF!</v>
      </c>
      <c r="N700" s="94" t="e">
        <f>#REF!+N698</f>
        <v>#REF!</v>
      </c>
      <c r="O700" s="94" t="e">
        <f>#REF!+O698</f>
        <v>#REF!</v>
      </c>
      <c r="P700" s="94" t="e">
        <f>#REF!+P698</f>
        <v>#REF!</v>
      </c>
      <c r="Q700" s="94" t="e">
        <f>#REF!+Q698</f>
        <v>#REF!</v>
      </c>
      <c r="R700" s="210"/>
      <c r="S700" s="94" t="e">
        <f>S698+#REF!</f>
        <v>#REF!</v>
      </c>
      <c r="T700" s="94" t="e">
        <f>T698+#REF!</f>
        <v>#REF!</v>
      </c>
      <c r="U700" s="94" t="e">
        <f>U698+#REF!</f>
        <v>#REF!</v>
      </c>
      <c r="V700" s="94" t="e">
        <f>V698+#REF!</f>
        <v>#REF!</v>
      </c>
      <c r="W700" s="94" t="e">
        <f>W698+#REF!</f>
        <v>#REF!</v>
      </c>
      <c r="X700" s="94" t="e">
        <f>X698+#REF!</f>
        <v>#REF!</v>
      </c>
      <c r="Y700" s="94" t="e">
        <f>Y698+#REF!</f>
        <v>#REF!</v>
      </c>
      <c r="Z700" s="94" t="e">
        <f>Z698+#REF!</f>
        <v>#REF!</v>
      </c>
      <c r="AA700" s="94" t="e">
        <f>AA698+#REF!</f>
        <v>#REF!</v>
      </c>
      <c r="AB700" s="94" t="e">
        <f>AB698+#REF!</f>
        <v>#REF!</v>
      </c>
      <c r="AC700" s="94" t="e">
        <f>AC698+#REF!</f>
        <v>#REF!</v>
      </c>
      <c r="AD700" s="94" t="e">
        <f>AD698+#REF!</f>
        <v>#REF!</v>
      </c>
      <c r="AE700" s="94" t="e">
        <f>AE698+#REF!</f>
        <v>#REF!</v>
      </c>
      <c r="AF700" s="94" t="e">
        <f>AF698+#REF!</f>
        <v>#REF!</v>
      </c>
      <c r="AG700" s="94" t="e">
        <f>AG698+#REF!</f>
        <v>#REF!</v>
      </c>
      <c r="AH700" s="94">
        <f aca="true" t="shared" si="869" ref="AH700:AO700">AH17+AH32+AH99+AH126+AH138+AH151+AH170+AH188+AH234+AH269+AH312+AH356+AH394+AH474+AH502+AH526+AH568+AH606+AH698</f>
        <v>5526773</v>
      </c>
      <c r="AI700" s="94">
        <f t="shared" si="869"/>
        <v>3566</v>
      </c>
      <c r="AJ700" s="94">
        <f t="shared" si="869"/>
        <v>5561225</v>
      </c>
      <c r="AK700" s="94" t="e">
        <f t="shared" si="869"/>
        <v>#REF!</v>
      </c>
      <c r="AL700" s="94" t="e">
        <f t="shared" si="869"/>
        <v>#REF!</v>
      </c>
      <c r="AM700" s="94">
        <f t="shared" si="869"/>
        <v>5526773</v>
      </c>
      <c r="AN700" s="94">
        <f t="shared" si="869"/>
        <v>3566</v>
      </c>
      <c r="AO700" s="94">
        <f t="shared" si="869"/>
        <v>5561225</v>
      </c>
      <c r="AP700" s="94">
        <f>AP17+AP32+AP99+AP126+AP138+AP151+AP170+AP188+AP234+AP269+AP312+AP356+AP394+AP474+AP502+AP526+AP568+AP606+AP698+AP183+AP560</f>
        <v>805806</v>
      </c>
      <c r="AQ700" s="94">
        <f>AQ17+AQ32+AQ99+AQ126+AQ138+AQ151+AQ170+AQ188+AQ234+AQ269+AQ312+AQ356+AQ394+AQ474+AQ502+AQ526+AQ568+AQ606+AQ698+AQ183+AQ560</f>
        <v>0</v>
      </c>
      <c r="AR700" s="94">
        <f>AR17+AR32+AR99+AR126+AR138+AR151+AR170+AR188+AR234+AR269+AR312+AR356+AR394+AR474+AR502+AR526+AR568+AR606+AR698+AR183+AR560</f>
        <v>6367031</v>
      </c>
      <c r="AS700" s="94">
        <f>AS17+AS32+AS99+AS126+AS138+AS151+AS170+AS188+AS234+AS269+AS312+AS356+AS394+AS474+AS502+AS526+AS568+AS606+AS698+AS183+AS560</f>
        <v>0</v>
      </c>
      <c r="AT700" s="94">
        <f>AT17+AT32+AT99+AT126+AT138+AT151+AT170+AT188+AT234+AT269+AT312+AT356+AT394+AT474+AT502+AT526+AT568+AT606+AT698+AT183+AT560</f>
        <v>6317811</v>
      </c>
      <c r="AU700" s="96"/>
      <c r="AV700" s="96"/>
      <c r="AW700" s="94">
        <f aca="true" t="shared" si="870" ref="AW700:BT700">AW17+AW32+AW99+AW126+AW138+AW151+AW170+AW188+AW234+AW269+AW312+AW356+AW394+AW474+AW502+AW526+AW568+AW606+AW698+AW183+AW560</f>
        <v>-70808</v>
      </c>
      <c r="AX700" s="94">
        <f t="shared" si="870"/>
        <v>6296223</v>
      </c>
      <c r="AY700" s="94">
        <f t="shared" si="870"/>
        <v>6317811</v>
      </c>
      <c r="AZ700" s="94">
        <f t="shared" si="870"/>
        <v>0</v>
      </c>
      <c r="BA700" s="94">
        <f t="shared" si="870"/>
        <v>0</v>
      </c>
      <c r="BB700" s="94">
        <f t="shared" si="870"/>
        <v>6296223</v>
      </c>
      <c r="BC700" s="94">
        <f t="shared" si="870"/>
        <v>6317811</v>
      </c>
      <c r="BD700" s="94">
        <f t="shared" si="870"/>
        <v>0</v>
      </c>
      <c r="BE700" s="94">
        <f t="shared" si="870"/>
        <v>0</v>
      </c>
      <c r="BF700" s="94">
        <f t="shared" si="870"/>
        <v>6296223</v>
      </c>
      <c r="BG700" s="94">
        <f t="shared" si="870"/>
        <v>6317811</v>
      </c>
      <c r="BH700" s="94">
        <f t="shared" si="870"/>
        <v>0</v>
      </c>
      <c r="BI700" s="94">
        <f t="shared" si="870"/>
        <v>0</v>
      </c>
      <c r="BJ700" s="94">
        <f t="shared" si="870"/>
        <v>6296223</v>
      </c>
      <c r="BK700" s="94">
        <f t="shared" si="870"/>
        <v>6317811</v>
      </c>
      <c r="BL700" s="94">
        <f t="shared" si="870"/>
        <v>63500</v>
      </c>
      <c r="BM700" s="94">
        <f t="shared" si="870"/>
        <v>67600</v>
      </c>
      <c r="BN700" s="94">
        <f t="shared" si="870"/>
        <v>6366223</v>
      </c>
      <c r="BO700" s="94">
        <f t="shared" si="870"/>
        <v>6387811</v>
      </c>
      <c r="BP700" s="94">
        <f t="shared" si="870"/>
        <v>70511</v>
      </c>
      <c r="BQ700" s="94">
        <f t="shared" si="870"/>
        <v>0</v>
      </c>
      <c r="BR700" s="94">
        <f t="shared" si="870"/>
        <v>6436734</v>
      </c>
      <c r="BS700" s="94">
        <f t="shared" si="870"/>
        <v>70511</v>
      </c>
      <c r="BT700" s="94">
        <f t="shared" si="870"/>
        <v>6387811</v>
      </c>
      <c r="BU700" s="94">
        <f>BU17+BU32+BU99+BU126+BU138+BU151+BU170+BU188+BU234+BU269+BU312+BU356+BU394+BU474+BU502+BU526+BU568+BU606+BU698+BU183+BU560</f>
        <v>0</v>
      </c>
      <c r="BV700" s="94">
        <f>BV17+BV32+BV99+BV126+BV138+BV151+BV170+BV188+BV234+BV269+BV312+BV356+BV394+BV474+BV502+BV526+BV568+BV606+BV698+BV183+BV560</f>
        <v>0</v>
      </c>
      <c r="BW700" s="94">
        <f>BW17+BW32+BW99+BW126+BW138+BW151+BW170+BW188+BW234+BW269+BW312+BW356+BW394+BW474+BW502+BW526+BW568+BW606+BW698+BW183+BW560</f>
        <v>6436734</v>
      </c>
      <c r="BX700" s="94">
        <f>BX17+BX32+BX99+BX126+BX138+BX151+BX170+BX188+BX234+BX269+BX312+BX356+BX394+BX474+BX502+BX526+BX568+BX606+BX698+BX183+BX560</f>
        <v>70511</v>
      </c>
      <c r="BY700" s="94">
        <f>BY17+BY32+BY99+BY126+BY138+BY151+BY170+BY188+BY234+BY269+BY312+BY356+BY394+BY474+BY502+BY526+BY568+BY606+BY698+BY183+BY560</f>
        <v>6387811</v>
      </c>
    </row>
    <row r="701" spans="1:77" ht="16.5">
      <c r="A701" s="104"/>
      <c r="B701" s="105"/>
      <c r="C701" s="227"/>
      <c r="D701" s="227"/>
      <c r="E701" s="111"/>
      <c r="F701" s="106"/>
      <c r="G701" s="112"/>
      <c r="H701" s="112"/>
      <c r="I701" s="112"/>
      <c r="J701" s="127"/>
      <c r="K701" s="127"/>
      <c r="L701" s="127"/>
      <c r="M701" s="127"/>
      <c r="N701" s="112"/>
      <c r="O701" s="109"/>
      <c r="P701" s="109"/>
      <c r="Q701" s="127"/>
      <c r="R701" s="127"/>
      <c r="S701" s="112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13"/>
      <c r="AL701" s="113"/>
      <c r="AM701" s="113"/>
      <c r="AN701" s="113"/>
      <c r="AO701" s="113"/>
      <c r="AP701" s="128"/>
      <c r="AQ701" s="128"/>
      <c r="AR701" s="128"/>
      <c r="AS701" s="128"/>
      <c r="AT701" s="128"/>
      <c r="AU701" s="96"/>
      <c r="AV701" s="96"/>
      <c r="AW701" s="96"/>
      <c r="AX701" s="128"/>
      <c r="AY701" s="128"/>
      <c r="AZ701" s="97"/>
      <c r="BA701" s="97"/>
      <c r="BB701" s="128"/>
      <c r="BC701" s="128"/>
      <c r="BD701" s="114"/>
      <c r="BE701" s="115"/>
      <c r="BF701" s="114"/>
      <c r="BG701" s="114"/>
      <c r="BH701" s="114"/>
      <c r="BI701" s="115"/>
      <c r="BJ701" s="115"/>
      <c r="BK701" s="115"/>
      <c r="BL701" s="114"/>
      <c r="BM701" s="115"/>
      <c r="BN701" s="115"/>
      <c r="BO701" s="115"/>
      <c r="BP701" s="116"/>
      <c r="BQ701" s="116"/>
      <c r="BR701" s="116"/>
      <c r="BS701" s="116"/>
      <c r="BT701" s="116"/>
      <c r="BU701" s="116"/>
      <c r="BV701" s="116"/>
      <c r="BW701" s="116"/>
      <c r="BX701" s="116"/>
      <c r="BY701" s="116"/>
    </row>
    <row r="702" spans="1:39" ht="79.5" customHeight="1">
      <c r="A702" s="78"/>
      <c r="B702" s="19"/>
      <c r="C702" s="20"/>
      <c r="D702" s="20"/>
      <c r="E702" s="21"/>
      <c r="F702" s="22"/>
      <c r="G702" s="23"/>
      <c r="H702" s="23"/>
      <c r="I702" s="23"/>
      <c r="N702" s="23"/>
      <c r="AM702" s="50"/>
    </row>
    <row r="703" spans="1:72" s="240" customFormat="1" ht="22.5">
      <c r="A703" s="283" t="s">
        <v>312</v>
      </c>
      <c r="B703" s="283"/>
      <c r="C703" s="228"/>
      <c r="D703" s="228"/>
      <c r="E703" s="229"/>
      <c r="F703" s="230"/>
      <c r="G703" s="231"/>
      <c r="H703" s="231"/>
      <c r="I703" s="231"/>
      <c r="J703" s="232"/>
      <c r="K703" s="232"/>
      <c r="L703" s="232"/>
      <c r="M703" s="232"/>
      <c r="N703" s="231"/>
      <c r="O703" s="233"/>
      <c r="P703" s="233"/>
      <c r="Q703" s="232"/>
      <c r="R703" s="232"/>
      <c r="S703" s="233"/>
      <c r="T703" s="233"/>
      <c r="U703" s="233"/>
      <c r="V703" s="233"/>
      <c r="W703" s="232"/>
      <c r="X703" s="232"/>
      <c r="Y703" s="232"/>
      <c r="Z703" s="232"/>
      <c r="AA703" s="234"/>
      <c r="AB703" s="234"/>
      <c r="AC703" s="234"/>
      <c r="AD703" s="234"/>
      <c r="AE703" s="234"/>
      <c r="AF703" s="234"/>
      <c r="AG703" s="234"/>
      <c r="AH703" s="234"/>
      <c r="AI703" s="234"/>
      <c r="AJ703" s="234"/>
      <c r="AK703" s="234"/>
      <c r="AL703" s="234"/>
      <c r="AM703" s="235"/>
      <c r="AN703" s="234"/>
      <c r="AO703" s="234"/>
      <c r="AP703" s="235"/>
      <c r="AQ703" s="235"/>
      <c r="AR703" s="235"/>
      <c r="AS703" s="235"/>
      <c r="AT703" s="235"/>
      <c r="AU703" s="236"/>
      <c r="AV703" s="236"/>
      <c r="AW703" s="236"/>
      <c r="AX703" s="236"/>
      <c r="AY703" s="236"/>
      <c r="AZ703" s="237"/>
      <c r="BA703" s="237"/>
      <c r="BB703" s="238"/>
      <c r="BC703" s="238"/>
      <c r="BD703" s="238"/>
      <c r="BE703" s="239"/>
      <c r="BF703" s="238"/>
      <c r="BG703" s="236"/>
      <c r="BN703" s="309" t="s">
        <v>313</v>
      </c>
      <c r="BO703" s="309"/>
      <c r="BP703" s="309"/>
      <c r="BQ703" s="309"/>
      <c r="BR703" s="309"/>
      <c r="BS703" s="309"/>
      <c r="BT703" s="309"/>
    </row>
    <row r="704" spans="1:78" s="240" customFormat="1" ht="22.5">
      <c r="A704" s="283" t="s">
        <v>310</v>
      </c>
      <c r="B704" s="283"/>
      <c r="C704" s="228"/>
      <c r="D704" s="228"/>
      <c r="E704" s="229"/>
      <c r="F704" s="230"/>
      <c r="G704" s="231"/>
      <c r="H704" s="231"/>
      <c r="I704" s="231"/>
      <c r="J704" s="232"/>
      <c r="K704" s="232"/>
      <c r="L704" s="232"/>
      <c r="M704" s="232"/>
      <c r="N704" s="231"/>
      <c r="O704" s="233"/>
      <c r="P704" s="233"/>
      <c r="Q704" s="232"/>
      <c r="R704" s="232"/>
      <c r="S704" s="233"/>
      <c r="T704" s="233"/>
      <c r="U704" s="233"/>
      <c r="V704" s="233"/>
      <c r="W704" s="232"/>
      <c r="X704" s="232"/>
      <c r="Y704" s="232"/>
      <c r="Z704" s="232"/>
      <c r="AA704" s="234"/>
      <c r="AB704" s="234"/>
      <c r="AC704" s="234"/>
      <c r="AD704" s="234"/>
      <c r="AE704" s="234"/>
      <c r="AF704" s="234"/>
      <c r="AG704" s="234"/>
      <c r="AH704" s="234"/>
      <c r="AI704" s="234"/>
      <c r="AJ704" s="234"/>
      <c r="AK704" s="234"/>
      <c r="AL704" s="234"/>
      <c r="AM704" s="235"/>
      <c r="AN704" s="234"/>
      <c r="AO704" s="234"/>
      <c r="AP704" s="235"/>
      <c r="AQ704" s="235"/>
      <c r="AR704" s="235"/>
      <c r="AS704" s="235"/>
      <c r="AT704" s="235"/>
      <c r="AU704" s="236"/>
      <c r="AV704" s="236"/>
      <c r="AW704" s="236"/>
      <c r="AX704" s="236"/>
      <c r="AY704" s="236"/>
      <c r="AZ704" s="237"/>
      <c r="BA704" s="237"/>
      <c r="BB704" s="238"/>
      <c r="BC704" s="238"/>
      <c r="BD704" s="238"/>
      <c r="BE704" s="239"/>
      <c r="BF704" s="238"/>
      <c r="BG704" s="236"/>
      <c r="BN704" s="309"/>
      <c r="BO704" s="309"/>
      <c r="BP704" s="309"/>
      <c r="BQ704" s="309"/>
      <c r="BR704" s="309"/>
      <c r="BS704" s="309"/>
      <c r="BT704" s="309"/>
      <c r="BY704" s="241" t="s">
        <v>313</v>
      </c>
      <c r="BZ704" s="241"/>
    </row>
    <row r="705" spans="3:72" ht="20.25">
      <c r="C705" s="80"/>
      <c r="D705" s="80"/>
      <c r="E705" s="80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81"/>
      <c r="AF705" s="81"/>
      <c r="AG705" s="81"/>
      <c r="AH705" s="81"/>
      <c r="AI705" s="81"/>
      <c r="AJ705" s="81"/>
      <c r="AK705" s="81"/>
      <c r="AL705" s="49"/>
      <c r="AM705" s="49"/>
      <c r="AN705" s="81"/>
      <c r="AO705" s="49">
        <f>AO700+AP700</f>
        <v>6367031</v>
      </c>
      <c r="AP705" s="49"/>
      <c r="AQ705" s="49"/>
      <c r="AR705" s="49"/>
      <c r="AS705" s="49"/>
      <c r="AT705" s="49"/>
      <c r="AU705" s="82"/>
      <c r="AV705" s="82"/>
      <c r="AW705" s="82"/>
      <c r="AX705" s="74"/>
      <c r="AY705" s="74"/>
      <c r="AZ705" s="23"/>
      <c r="BA705" s="23"/>
      <c r="BB705" s="74"/>
      <c r="BC705" s="74"/>
      <c r="BD705" s="74"/>
      <c r="BE705" s="75"/>
      <c r="BF705" s="74"/>
      <c r="BG705" s="74"/>
      <c r="BH705" s="75"/>
      <c r="BI705" s="75"/>
      <c r="BJ705" s="75"/>
      <c r="BK705" s="75"/>
      <c r="BL705" s="75"/>
      <c r="BM705" s="75"/>
      <c r="BN705" s="309"/>
      <c r="BO705" s="309"/>
      <c r="BP705" s="309"/>
      <c r="BQ705" s="309"/>
      <c r="BR705" s="309"/>
      <c r="BS705" s="309"/>
      <c r="BT705" s="309"/>
    </row>
    <row r="706" spans="3:72" ht="20.25">
      <c r="C706" s="80"/>
      <c r="D706" s="80"/>
      <c r="E706" s="80"/>
      <c r="F706" s="16"/>
      <c r="G706" s="16"/>
      <c r="H706" s="16" t="s">
        <v>311</v>
      </c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264" t="s">
        <v>313</v>
      </c>
      <c r="AD706" s="264"/>
      <c r="AE706" s="81"/>
      <c r="AF706" s="81"/>
      <c r="AG706" s="81"/>
      <c r="AH706" s="264" t="s">
        <v>313</v>
      </c>
      <c r="AI706" s="264"/>
      <c r="AJ706" s="264"/>
      <c r="AK706" s="81"/>
      <c r="AL706" s="81"/>
      <c r="AM706" s="81"/>
      <c r="AN706" s="264"/>
      <c r="AO706" s="264"/>
      <c r="AP706" s="83"/>
      <c r="AQ706" s="83"/>
      <c r="AR706" s="261" t="s">
        <v>313</v>
      </c>
      <c r="AS706" s="261"/>
      <c r="AT706" s="261"/>
      <c r="AU706" s="82"/>
      <c r="AV706" s="82"/>
      <c r="AW706" s="82"/>
      <c r="AX706" s="74"/>
      <c r="AY706" s="74"/>
      <c r="AZ706" s="84"/>
      <c r="BA706" s="84"/>
      <c r="BB706" s="261" t="s">
        <v>313</v>
      </c>
      <c r="BC706" s="261"/>
      <c r="BD706" s="74"/>
      <c r="BE706" s="75"/>
      <c r="BF706" s="258" t="s">
        <v>313</v>
      </c>
      <c r="BG706" s="258"/>
      <c r="BH706" s="75"/>
      <c r="BI706" s="75"/>
      <c r="BJ706" s="258"/>
      <c r="BK706" s="258"/>
      <c r="BL706" s="75"/>
      <c r="BM706" s="75"/>
      <c r="BN706" s="309"/>
      <c r="BO706" s="309"/>
      <c r="BP706" s="309"/>
      <c r="BQ706" s="309"/>
      <c r="BR706" s="309"/>
      <c r="BS706" s="309"/>
      <c r="BT706" s="309"/>
    </row>
    <row r="707" spans="47:72" ht="16.5">
      <c r="AU707" s="72"/>
      <c r="AV707" s="72"/>
      <c r="AW707" s="72"/>
      <c r="AX707" s="73"/>
      <c r="AY707" s="73"/>
      <c r="AZ707" s="23"/>
      <c r="BA707" s="23"/>
      <c r="BB707" s="74"/>
      <c r="BC707" s="74"/>
      <c r="BD707" s="74"/>
      <c r="BE707" s="75"/>
      <c r="BF707" s="74"/>
      <c r="BG707" s="73"/>
      <c r="BN707" s="309"/>
      <c r="BO707" s="309"/>
      <c r="BP707" s="309"/>
      <c r="BQ707" s="309"/>
      <c r="BR707" s="309"/>
      <c r="BS707" s="309"/>
      <c r="BT707" s="309"/>
    </row>
    <row r="708" spans="6:72" ht="16.5">
      <c r="F708" s="24"/>
      <c r="G708" s="26"/>
      <c r="H708" s="26"/>
      <c r="I708" s="26"/>
      <c r="J708" s="25"/>
      <c r="N708" s="26"/>
      <c r="AH708" s="50"/>
      <c r="AI708" s="50"/>
      <c r="AJ708" s="50"/>
      <c r="BN708" s="309"/>
      <c r="BO708" s="309"/>
      <c r="BP708" s="309"/>
      <c r="BQ708" s="309"/>
      <c r="BR708" s="309"/>
      <c r="BS708" s="309"/>
      <c r="BT708" s="309"/>
    </row>
    <row r="709" spans="6:72" ht="16.5">
      <c r="F709" s="24"/>
      <c r="G709" s="26"/>
      <c r="H709" s="26"/>
      <c r="I709" s="26"/>
      <c r="J709" s="25"/>
      <c r="N709" s="26"/>
      <c r="BN709" s="309"/>
      <c r="BO709" s="309"/>
      <c r="BP709" s="309"/>
      <c r="BQ709" s="309"/>
      <c r="BR709" s="309"/>
      <c r="BS709" s="309"/>
      <c r="BT709" s="309"/>
    </row>
    <row r="710" spans="6:72" ht="16.5">
      <c r="F710" s="24"/>
      <c r="G710" s="26"/>
      <c r="H710" s="26"/>
      <c r="I710" s="26"/>
      <c r="N710" s="26"/>
      <c r="BN710" s="309"/>
      <c r="BO710" s="309"/>
      <c r="BP710" s="309"/>
      <c r="BQ710" s="309"/>
      <c r="BR710" s="309"/>
      <c r="BS710" s="309"/>
      <c r="BT710" s="309"/>
    </row>
    <row r="711" spans="6:39" ht="16.5">
      <c r="F711" s="24"/>
      <c r="G711" s="26"/>
      <c r="H711" s="26"/>
      <c r="I711" s="26"/>
      <c r="J711" s="27"/>
      <c r="L711" s="14">
        <f>J729-K711</f>
        <v>0</v>
      </c>
      <c r="N711" s="26"/>
      <c r="AM711" s="50"/>
    </row>
    <row r="712" spans="6:14" ht="16.5">
      <c r="F712" s="22"/>
      <c r="G712" s="26"/>
      <c r="H712" s="26"/>
      <c r="I712" s="26"/>
      <c r="J712" s="27"/>
      <c r="N712" s="26"/>
    </row>
    <row r="713" spans="6:14" ht="16.5">
      <c r="F713" s="24"/>
      <c r="G713" s="26"/>
      <c r="H713" s="26"/>
      <c r="I713" s="26"/>
      <c r="J713" s="27"/>
      <c r="N713" s="26"/>
    </row>
    <row r="714" spans="6:14" ht="16.5">
      <c r="F714" s="24"/>
      <c r="G714" s="26"/>
      <c r="H714" s="26"/>
      <c r="I714" s="26"/>
      <c r="J714" s="27"/>
      <c r="N714" s="26"/>
    </row>
    <row r="715" spans="1:59" s="7" customFormat="1" ht="18.75">
      <c r="A715" s="77"/>
      <c r="B715" s="12"/>
      <c r="C715" s="12"/>
      <c r="D715" s="12"/>
      <c r="E715" s="13"/>
      <c r="F715" s="28"/>
      <c r="G715" s="29"/>
      <c r="H715" s="29"/>
      <c r="I715" s="29"/>
      <c r="J715" s="27"/>
      <c r="K715" s="14"/>
      <c r="L715" s="14"/>
      <c r="M715" s="14"/>
      <c r="N715" s="29"/>
      <c r="O715" s="25"/>
      <c r="P715" s="44"/>
      <c r="Q715" s="45"/>
      <c r="R715" s="14"/>
      <c r="S715" s="26"/>
      <c r="T715" s="25"/>
      <c r="U715" s="25"/>
      <c r="V715" s="25"/>
      <c r="W715" s="14"/>
      <c r="X715" s="14"/>
      <c r="Y715" s="14"/>
      <c r="Z715" s="14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50"/>
      <c r="AQ715" s="50"/>
      <c r="AR715" s="50"/>
      <c r="AS715" s="50"/>
      <c r="AT715" s="50"/>
      <c r="AU715" s="63"/>
      <c r="AV715" s="63"/>
      <c r="AW715" s="63"/>
      <c r="AX715" s="67"/>
      <c r="AY715" s="67"/>
      <c r="AZ715" s="54"/>
      <c r="BA715" s="54"/>
      <c r="BB715" s="68"/>
      <c r="BC715" s="68"/>
      <c r="BD715" s="68"/>
      <c r="BE715" s="52"/>
      <c r="BF715" s="68"/>
      <c r="BG715" s="67"/>
    </row>
    <row r="716" spans="6:10" ht="16.5">
      <c r="F716" s="28"/>
      <c r="H716" s="43"/>
      <c r="J716" s="27"/>
    </row>
    <row r="717" spans="6:14" ht="16.5">
      <c r="F717" s="24"/>
      <c r="G717" s="26"/>
      <c r="H717" s="26"/>
      <c r="I717" s="26"/>
      <c r="J717" s="27"/>
      <c r="N717" s="26"/>
    </row>
    <row r="718" spans="6:14" ht="16.5">
      <c r="F718" s="24"/>
      <c r="G718" s="26"/>
      <c r="H718" s="26"/>
      <c r="I718" s="26"/>
      <c r="J718" s="27"/>
      <c r="N718" s="26"/>
    </row>
    <row r="719" spans="6:14" ht="16.5">
      <c r="F719" s="28"/>
      <c r="G719" s="29"/>
      <c r="H719" s="29"/>
      <c r="I719" s="29"/>
      <c r="J719" s="27"/>
      <c r="N719" s="29"/>
    </row>
    <row r="720" spans="6:10" ht="16.5">
      <c r="F720" s="24"/>
      <c r="J720" s="27"/>
    </row>
    <row r="721" spans="6:14" ht="16.5">
      <c r="F721" s="24"/>
      <c r="G721" s="26"/>
      <c r="J721" s="27"/>
      <c r="N721" s="26"/>
    </row>
    <row r="722" spans="6:14" ht="16.5">
      <c r="F722" s="24"/>
      <c r="G722" s="26"/>
      <c r="J722" s="27"/>
      <c r="N722" s="26"/>
    </row>
    <row r="723" spans="6:14" ht="16.5">
      <c r="F723" s="24"/>
      <c r="G723" s="26"/>
      <c r="J723" s="27"/>
      <c r="N723" s="26"/>
    </row>
    <row r="724" spans="6:14" ht="16.5">
      <c r="F724" s="24"/>
      <c r="G724" s="26"/>
      <c r="J724" s="27"/>
      <c r="N724" s="26"/>
    </row>
    <row r="725" spans="6:14" ht="16.5">
      <c r="F725" s="24"/>
      <c r="G725" s="26"/>
      <c r="J725" s="27"/>
      <c r="N725" s="26"/>
    </row>
    <row r="726" spans="6:14" ht="16.5">
      <c r="F726" s="28"/>
      <c r="G726" s="29"/>
      <c r="H726" s="29"/>
      <c r="I726" s="29"/>
      <c r="J726" s="27"/>
      <c r="N726" s="29"/>
    </row>
    <row r="727" spans="6:10" ht="16.5">
      <c r="F727" s="24"/>
      <c r="J727" s="27"/>
    </row>
    <row r="728" spans="6:14" ht="16.5">
      <c r="F728" s="24"/>
      <c r="G728" s="26"/>
      <c r="J728" s="27"/>
      <c r="N728" s="26"/>
    </row>
    <row r="729" spans="1:59" s="8" customFormat="1" ht="16.5">
      <c r="A729" s="79"/>
      <c r="B729" s="30"/>
      <c r="C729" s="30"/>
      <c r="D729" s="30"/>
      <c r="E729" s="31"/>
      <c r="F729" s="28"/>
      <c r="G729" s="29"/>
      <c r="H729" s="34"/>
      <c r="I729" s="34"/>
      <c r="J729" s="32"/>
      <c r="K729" s="33"/>
      <c r="L729" s="33"/>
      <c r="M729" s="33"/>
      <c r="N729" s="29"/>
      <c r="O729" s="46"/>
      <c r="P729" s="46"/>
      <c r="Q729" s="33"/>
      <c r="R729" s="33"/>
      <c r="S729" s="29"/>
      <c r="T729" s="46"/>
      <c r="U729" s="46"/>
      <c r="V729" s="46"/>
      <c r="W729" s="33"/>
      <c r="X729" s="33"/>
      <c r="Y729" s="33"/>
      <c r="Z729" s="33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69"/>
      <c r="AQ729" s="69"/>
      <c r="AR729" s="69"/>
      <c r="AS729" s="69"/>
      <c r="AT729" s="69"/>
      <c r="AU729" s="66"/>
      <c r="AV729" s="66"/>
      <c r="AW729" s="66"/>
      <c r="AX729" s="70"/>
      <c r="AY729" s="70"/>
      <c r="AZ729" s="55"/>
      <c r="BA729" s="55"/>
      <c r="BB729" s="71"/>
      <c r="BC729" s="71"/>
      <c r="BD729" s="71"/>
      <c r="BE729" s="53"/>
      <c r="BF729" s="71"/>
      <c r="BG729" s="70"/>
    </row>
    <row r="730" ht="16.5">
      <c r="F730" s="24"/>
    </row>
    <row r="731" spans="6:14" ht="16.5">
      <c r="F731" s="24"/>
      <c r="G731" s="26"/>
      <c r="N731" s="26"/>
    </row>
    <row r="732" spans="6:14" ht="16.5">
      <c r="F732" s="24"/>
      <c r="G732" s="26"/>
      <c r="N732" s="26"/>
    </row>
    <row r="733" spans="6:14" ht="16.5">
      <c r="F733" s="24"/>
      <c r="G733" s="26"/>
      <c r="N733" s="26"/>
    </row>
    <row r="734" spans="6:14" ht="16.5">
      <c r="F734" s="24"/>
      <c r="G734" s="26"/>
      <c r="H734" s="26">
        <f>H674</f>
        <v>4617</v>
      </c>
      <c r="I734" s="26">
        <f>I674</f>
        <v>0</v>
      </c>
      <c r="N734" s="26"/>
    </row>
    <row r="735" spans="1:59" s="8" customFormat="1" ht="16.5">
      <c r="A735" s="79"/>
      <c r="B735" s="30"/>
      <c r="C735" s="30"/>
      <c r="D735" s="30"/>
      <c r="E735" s="31"/>
      <c r="F735" s="28"/>
      <c r="G735" s="29"/>
      <c r="H735" s="34"/>
      <c r="I735" s="34"/>
      <c r="J735" s="33"/>
      <c r="K735" s="33"/>
      <c r="L735" s="33"/>
      <c r="M735" s="33"/>
      <c r="N735" s="29"/>
      <c r="O735" s="46"/>
      <c r="P735" s="46"/>
      <c r="Q735" s="33"/>
      <c r="R735" s="33"/>
      <c r="S735" s="29"/>
      <c r="T735" s="46"/>
      <c r="U735" s="46"/>
      <c r="V735" s="46"/>
      <c r="W735" s="33"/>
      <c r="X735" s="33"/>
      <c r="Y735" s="33"/>
      <c r="Z735" s="33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69"/>
      <c r="AQ735" s="69"/>
      <c r="AR735" s="69"/>
      <c r="AS735" s="69"/>
      <c r="AT735" s="69"/>
      <c r="AU735" s="66"/>
      <c r="AV735" s="66"/>
      <c r="AW735" s="66"/>
      <c r="AX735" s="70"/>
      <c r="AY735" s="70"/>
      <c r="AZ735" s="55"/>
      <c r="BA735" s="55"/>
      <c r="BB735" s="71"/>
      <c r="BC735" s="71"/>
      <c r="BD735" s="71"/>
      <c r="BE735" s="53"/>
      <c r="BF735" s="71"/>
      <c r="BG735" s="70"/>
    </row>
    <row r="736" spans="1:59" s="8" customFormat="1" ht="16.5">
      <c r="A736" s="79"/>
      <c r="B736" s="30"/>
      <c r="C736" s="30"/>
      <c r="D736" s="30"/>
      <c r="E736" s="31"/>
      <c r="F736" s="28"/>
      <c r="G736" s="34"/>
      <c r="H736" s="34"/>
      <c r="I736" s="34"/>
      <c r="J736" s="33"/>
      <c r="K736" s="33"/>
      <c r="L736" s="33"/>
      <c r="M736" s="33"/>
      <c r="N736" s="34"/>
      <c r="O736" s="46"/>
      <c r="P736" s="46"/>
      <c r="Q736" s="33"/>
      <c r="R736" s="33"/>
      <c r="S736" s="29"/>
      <c r="T736" s="46"/>
      <c r="U736" s="46"/>
      <c r="V736" s="46"/>
      <c r="W736" s="33"/>
      <c r="X736" s="33"/>
      <c r="Y736" s="33"/>
      <c r="Z736" s="33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69"/>
      <c r="AQ736" s="69"/>
      <c r="AR736" s="69"/>
      <c r="AS736" s="69"/>
      <c r="AT736" s="69"/>
      <c r="AU736" s="66"/>
      <c r="AV736" s="66"/>
      <c r="AW736" s="66"/>
      <c r="AX736" s="70"/>
      <c r="AY736" s="70"/>
      <c r="AZ736" s="55"/>
      <c r="BA736" s="55"/>
      <c r="BB736" s="71"/>
      <c r="BC736" s="71"/>
      <c r="BD736" s="71"/>
      <c r="BE736" s="53"/>
      <c r="BF736" s="71"/>
      <c r="BG736" s="70"/>
    </row>
    <row r="737" spans="6:14" ht="16.5">
      <c r="F737" s="24"/>
      <c r="G737" s="26"/>
      <c r="H737" s="26">
        <f>H357</f>
        <v>1038669</v>
      </c>
      <c r="I737" s="26">
        <f>I357</f>
        <v>0</v>
      </c>
      <c r="N737" s="26"/>
    </row>
    <row r="738" spans="6:14" ht="16.5">
      <c r="F738" s="24"/>
      <c r="G738" s="26"/>
      <c r="H738" s="26">
        <f>H317+H360+H527</f>
        <v>1040675</v>
      </c>
      <c r="I738" s="26">
        <f>I317+I360+I527</f>
        <v>0</v>
      </c>
      <c r="N738" s="26"/>
    </row>
    <row r="739" spans="6:14" ht="16.5">
      <c r="F739" s="24"/>
      <c r="G739" s="26"/>
      <c r="H739" s="26">
        <f>H73+H166</f>
        <v>4930</v>
      </c>
      <c r="I739" s="26">
        <f>I73+I166</f>
        <v>0</v>
      </c>
      <c r="N739" s="26"/>
    </row>
    <row r="740" spans="6:14" ht="16.5">
      <c r="F740" s="24"/>
      <c r="G740" s="26"/>
      <c r="H740" s="26">
        <f>H320</f>
        <v>43777</v>
      </c>
      <c r="I740" s="26">
        <f>I320</f>
        <v>0</v>
      </c>
      <c r="N740" s="26"/>
    </row>
    <row r="741" spans="6:14" ht="16.5">
      <c r="F741" s="24"/>
      <c r="G741" s="26"/>
      <c r="H741" s="26" t="e">
        <f>H365+H475+H509</f>
        <v>#REF!</v>
      </c>
      <c r="I741" s="26" t="e">
        <f>I365+I475+I509</f>
        <v>#REF!</v>
      </c>
      <c r="N741" s="26"/>
    </row>
    <row r="742" spans="6:14" ht="16.5">
      <c r="F742" s="24"/>
      <c r="G742" s="26"/>
      <c r="H742" s="26" t="e">
        <f>#REF!+H368+H532</f>
        <v>#REF!</v>
      </c>
      <c r="I742" s="26" t="e">
        <f>#REF!+I368+I532</f>
        <v>#REF!</v>
      </c>
      <c r="N742" s="26"/>
    </row>
    <row r="743" spans="6:14" ht="16.5">
      <c r="F743" s="28"/>
      <c r="G743" s="29"/>
      <c r="H743" s="29" t="e">
        <f>SUM(H737:H742)</f>
        <v>#REF!</v>
      </c>
      <c r="I743" s="29" t="e">
        <f>SUM(I737:I742)</f>
        <v>#REF!</v>
      </c>
      <c r="N743" s="29"/>
    </row>
    <row r="744" ht="16.5">
      <c r="F744" s="24"/>
    </row>
    <row r="745" spans="6:14" ht="16.5">
      <c r="F745" s="24"/>
      <c r="G745" s="26"/>
      <c r="H745" s="26">
        <f>H330</f>
        <v>199511</v>
      </c>
      <c r="I745" s="26">
        <f>I330</f>
        <v>0</v>
      </c>
      <c r="N745" s="26"/>
    </row>
    <row r="746" spans="6:14" ht="16.5">
      <c r="F746" s="24"/>
      <c r="G746" s="26"/>
      <c r="H746" s="26">
        <f>H76</f>
        <v>4856</v>
      </c>
      <c r="I746" s="26">
        <f>I76</f>
        <v>0</v>
      </c>
      <c r="N746" s="26"/>
    </row>
    <row r="747" spans="6:14" ht="16.5">
      <c r="F747" s="24"/>
      <c r="G747" s="26"/>
      <c r="H747" s="26">
        <f>H79</f>
        <v>780</v>
      </c>
      <c r="I747" s="26">
        <f>I79</f>
        <v>0</v>
      </c>
      <c r="N747" s="26"/>
    </row>
    <row r="748" spans="6:14" ht="16.5">
      <c r="F748" s="28"/>
      <c r="G748" s="29"/>
      <c r="H748" s="29">
        <f>H745+H746+H747</f>
        <v>205147</v>
      </c>
      <c r="I748" s="29">
        <f>I745+I746+I747</f>
        <v>0</v>
      </c>
      <c r="N748" s="29"/>
    </row>
    <row r="749" ht="16.5">
      <c r="F749" s="28"/>
    </row>
    <row r="750" spans="6:14" ht="16.5">
      <c r="F750" s="24"/>
      <c r="G750" s="26"/>
      <c r="H750" s="26">
        <f>H270</f>
        <v>445615</v>
      </c>
      <c r="I750" s="26">
        <f>I270</f>
        <v>0</v>
      </c>
      <c r="N750" s="26"/>
    </row>
    <row r="751" spans="6:14" ht="16.5">
      <c r="F751" s="24"/>
      <c r="G751" s="26"/>
      <c r="H751" s="26">
        <f>H273</f>
        <v>176479</v>
      </c>
      <c r="I751" s="26">
        <f>I273</f>
        <v>0</v>
      </c>
      <c r="N751" s="26"/>
    </row>
    <row r="752" spans="6:14" ht="16.5">
      <c r="F752" s="24"/>
      <c r="G752" s="26"/>
      <c r="H752" s="26"/>
      <c r="I752" s="26"/>
      <c r="N752" s="26"/>
    </row>
    <row r="753" spans="6:14" ht="16.5">
      <c r="F753" s="24"/>
      <c r="G753" s="26"/>
      <c r="H753" s="26">
        <f>H276</f>
        <v>229141</v>
      </c>
      <c r="I753" s="26">
        <f>I276</f>
        <v>0</v>
      </c>
      <c r="N753" s="26"/>
    </row>
    <row r="754" spans="6:14" ht="16.5">
      <c r="F754" s="24"/>
      <c r="G754" s="26"/>
      <c r="H754" s="26">
        <f>H279</f>
        <v>90724</v>
      </c>
      <c r="I754" s="26">
        <f>I279</f>
        <v>0</v>
      </c>
      <c r="N754" s="26"/>
    </row>
    <row r="755" spans="6:14" ht="16.5">
      <c r="F755" s="24"/>
      <c r="G755" s="26"/>
      <c r="H755" s="26">
        <f>H537</f>
        <v>51703</v>
      </c>
      <c r="I755" s="26">
        <f>I537</f>
        <v>0</v>
      </c>
      <c r="N755" s="26"/>
    </row>
    <row r="756" spans="6:14" ht="16.5">
      <c r="F756" s="24"/>
      <c r="G756" s="26"/>
      <c r="H756" s="26">
        <f>H289</f>
        <v>229448</v>
      </c>
      <c r="I756" s="26">
        <f>I289</f>
        <v>0</v>
      </c>
      <c r="N756" s="26"/>
    </row>
    <row r="757" spans="6:14" ht="16.5">
      <c r="F757" s="28"/>
      <c r="G757" s="29"/>
      <c r="H757" s="29">
        <f>SUM(H750:H756)</f>
        <v>1223110</v>
      </c>
      <c r="I757" s="29">
        <f>SUM(I750:I756)</f>
        <v>0</v>
      </c>
      <c r="N757" s="29"/>
    </row>
    <row r="758" ht="16.5">
      <c r="F758" s="24"/>
    </row>
    <row r="759" spans="6:14" ht="16.5">
      <c r="F759" s="24"/>
      <c r="G759" s="26"/>
      <c r="H759" s="26">
        <f>H572</f>
        <v>19352</v>
      </c>
      <c r="I759" s="26">
        <f>I572</f>
        <v>0</v>
      </c>
      <c r="N759" s="26"/>
    </row>
    <row r="760" spans="6:14" ht="16.5">
      <c r="F760" s="24"/>
      <c r="G760" s="26"/>
      <c r="H760" s="26">
        <f>H575+H482</f>
        <v>67125</v>
      </c>
      <c r="I760" s="26">
        <f>I575+I482</f>
        <v>0</v>
      </c>
      <c r="N760" s="26"/>
    </row>
    <row r="761" spans="6:14" ht="16.5">
      <c r="F761" s="24"/>
      <c r="G761" s="26"/>
      <c r="H761" s="26" t="e">
        <f>H298+H487+H580+#REF!</f>
        <v>#REF!</v>
      </c>
      <c r="I761" s="26" t="e">
        <f>I298+I487+I580+#REF!</f>
        <v>#REF!</v>
      </c>
      <c r="N761" s="26"/>
    </row>
    <row r="762" spans="6:14" ht="16.5">
      <c r="F762" s="24"/>
      <c r="G762" s="26"/>
      <c r="H762" s="26" t="e">
        <f>#REF!</f>
        <v>#REF!</v>
      </c>
      <c r="I762" s="26" t="e">
        <f>#REF!</f>
        <v>#REF!</v>
      </c>
      <c r="N762" s="26"/>
    </row>
    <row r="763" spans="6:14" ht="16.5">
      <c r="F763" s="24"/>
      <c r="G763" s="26"/>
      <c r="H763" s="26">
        <f>H586+H494</f>
        <v>60400</v>
      </c>
      <c r="I763" s="26">
        <f>I586+I494</f>
        <v>0</v>
      </c>
      <c r="N763" s="26"/>
    </row>
    <row r="764" spans="6:14" ht="16.5">
      <c r="F764" s="28"/>
      <c r="G764" s="29"/>
      <c r="H764" s="29" t="e">
        <f>SUM(H759:H763)</f>
        <v>#REF!</v>
      </c>
      <c r="I764" s="29" t="e">
        <f>SUM(I759:I763)</f>
        <v>#REF!</v>
      </c>
      <c r="N764" s="29"/>
    </row>
    <row r="765" spans="7:14" ht="16.5">
      <c r="G765" s="29"/>
      <c r="H765" s="26" t="e">
        <f>H764+H757+H748+H743+H726+H719+H715+H729</f>
        <v>#REF!</v>
      </c>
      <c r="I765" s="26" t="e">
        <f>I764+I757+I748+I743+I726+I719+I715+I729</f>
        <v>#REF!</v>
      </c>
      <c r="N765" s="29"/>
    </row>
    <row r="767" spans="2:14" ht="16.5">
      <c r="B767" s="19"/>
      <c r="C767" s="22"/>
      <c r="D767" s="22"/>
      <c r="E767" s="21"/>
      <c r="F767" s="22"/>
      <c r="G767" s="23"/>
      <c r="N767" s="23"/>
    </row>
    <row r="768" spans="2:14" ht="16.5">
      <c r="B768" s="35"/>
      <c r="C768" s="35"/>
      <c r="D768" s="35"/>
      <c r="E768" s="36"/>
      <c r="F768" s="37"/>
      <c r="G768" s="37"/>
      <c r="N768" s="37"/>
    </row>
    <row r="769" spans="7:14" ht="16.5">
      <c r="G769" s="26"/>
      <c r="N769" s="26"/>
    </row>
  </sheetData>
  <sheetProtection/>
  <autoFilter ref="A12:G700"/>
  <mergeCells count="126">
    <mergeCell ref="BU12:BV12"/>
    <mergeCell ref="BU13:BU16"/>
    <mergeCell ref="BV13:BV16"/>
    <mergeCell ref="BW12:BY12"/>
    <mergeCell ref="BW13:BW16"/>
    <mergeCell ref="BX13:BX16"/>
    <mergeCell ref="BY13:BY16"/>
    <mergeCell ref="A8:BY10"/>
    <mergeCell ref="BS13:BS16"/>
    <mergeCell ref="BN703:BT710"/>
    <mergeCell ref="BJ706:BK706"/>
    <mergeCell ref="BK13:BK16"/>
    <mergeCell ref="BM13:BM16"/>
    <mergeCell ref="BN13:BN16"/>
    <mergeCell ref="BO13:BO16"/>
    <mergeCell ref="BR12:BT12"/>
    <mergeCell ref="BR13:BR16"/>
    <mergeCell ref="BH12:BI12"/>
    <mergeCell ref="BH13:BH16"/>
    <mergeCell ref="BT13:BT16"/>
    <mergeCell ref="BJ12:BK12"/>
    <mergeCell ref="BL13:BL16"/>
    <mergeCell ref="BP12:BQ12"/>
    <mergeCell ref="BP13:BP16"/>
    <mergeCell ref="BQ13:BQ16"/>
    <mergeCell ref="BI13:BI16"/>
    <mergeCell ref="BJ13:BJ16"/>
    <mergeCell ref="AJ13:AJ16"/>
    <mergeCell ref="P12:R12"/>
    <mergeCell ref="R13:R16"/>
    <mergeCell ref="AE14:AE16"/>
    <mergeCell ref="AF14:AF16"/>
    <mergeCell ref="S12:V12"/>
    <mergeCell ref="V13:V16"/>
    <mergeCell ref="AB13:AB16"/>
    <mergeCell ref="Z13:Z16"/>
    <mergeCell ref="W12:X12"/>
    <mergeCell ref="AR1:AT1"/>
    <mergeCell ref="AN1:AO1"/>
    <mergeCell ref="AA12:AB12"/>
    <mergeCell ref="X13:X16"/>
    <mergeCell ref="Y13:Y16"/>
    <mergeCell ref="AA13:AA16"/>
    <mergeCell ref="Y12:Z12"/>
    <mergeCell ref="Y1:Z1"/>
    <mergeCell ref="AK12:AK16"/>
    <mergeCell ref="AH13:AI13"/>
    <mergeCell ref="O12:O16"/>
    <mergeCell ref="S13:S16"/>
    <mergeCell ref="W13:W16"/>
    <mergeCell ref="T13:T16"/>
    <mergeCell ref="U13:U16"/>
    <mergeCell ref="K13:K16"/>
    <mergeCell ref="F12:F16"/>
    <mergeCell ref="A704:B704"/>
    <mergeCell ref="Q13:Q16"/>
    <mergeCell ref="N12:N16"/>
    <mergeCell ref="C12:C16"/>
    <mergeCell ref="D12:D16"/>
    <mergeCell ref="E12:E16"/>
    <mergeCell ref="A12:A16"/>
    <mergeCell ref="B12:B16"/>
    <mergeCell ref="J13:J16"/>
    <mergeCell ref="AE12:AG12"/>
    <mergeCell ref="AC1:AD1"/>
    <mergeCell ref="A2:BT2"/>
    <mergeCell ref="AM12:AT12"/>
    <mergeCell ref="L13:L16"/>
    <mergeCell ref="A703:B703"/>
    <mergeCell ref="H13:H16"/>
    <mergeCell ref="G12:G16"/>
    <mergeCell ref="H12:I12"/>
    <mergeCell ref="I13:I16"/>
    <mergeCell ref="AG13:AG16"/>
    <mergeCell ref="AL13:AL16"/>
    <mergeCell ref="AM14:AM16"/>
    <mergeCell ref="AH12:AJ12"/>
    <mergeCell ref="T1:V1"/>
    <mergeCell ref="AC706:AD706"/>
    <mergeCell ref="AH1:AJ1"/>
    <mergeCell ref="AC12:AD12"/>
    <mergeCell ref="AC13:AC16"/>
    <mergeCell ref="AD13:AD16"/>
    <mergeCell ref="AR706:AT706"/>
    <mergeCell ref="AH706:AJ706"/>
    <mergeCell ref="AN14:AN16"/>
    <mergeCell ref="AN706:AO706"/>
    <mergeCell ref="AP13:AP16"/>
    <mergeCell ref="AH14:AH16"/>
    <mergeCell ref="AI14:AI16"/>
    <mergeCell ref="AM13:AN13"/>
    <mergeCell ref="AO13:AO16"/>
    <mergeCell ref="AT13:AT16"/>
    <mergeCell ref="A3:BT3"/>
    <mergeCell ref="A4:BT4"/>
    <mergeCell ref="BB706:BC706"/>
    <mergeCell ref="AX13:AX16"/>
    <mergeCell ref="BB12:BC12"/>
    <mergeCell ref="BB13:BB16"/>
    <mergeCell ref="BC13:BC16"/>
    <mergeCell ref="AZ12:AZ16"/>
    <mergeCell ref="BA12:BA16"/>
    <mergeCell ref="AY13:AY16"/>
    <mergeCell ref="BF706:BG706"/>
    <mergeCell ref="BF12:BG12"/>
    <mergeCell ref="BD12:BE12"/>
    <mergeCell ref="BD13:BD16"/>
    <mergeCell ref="BE13:BE16"/>
    <mergeCell ref="BF13:BF16"/>
    <mergeCell ref="BG13:BG16"/>
    <mergeCell ref="BL12:BM12"/>
    <mergeCell ref="BN12:BO12"/>
    <mergeCell ref="A5:BT5"/>
    <mergeCell ref="A6:BT6"/>
    <mergeCell ref="A7:BT7"/>
    <mergeCell ref="AW12:AW16"/>
    <mergeCell ref="AX12:AY12"/>
    <mergeCell ref="AR13:AS16"/>
    <mergeCell ref="AE13:AF13"/>
    <mergeCell ref="J12:L12"/>
    <mergeCell ref="BX6:BY6"/>
    <mergeCell ref="BX7:BY7"/>
    <mergeCell ref="BX2:BY2"/>
    <mergeCell ref="BX3:BY3"/>
    <mergeCell ref="BX4:BY4"/>
    <mergeCell ref="BX5:BY5"/>
  </mergeCells>
  <printOptions/>
  <pageMargins left="0.5905511811023623" right="0.1968503937007874" top="0.5118110236220472" bottom="0.31496062992125984" header="0.5118110236220472" footer="0.2755905511811024"/>
  <pageSetup fitToHeight="3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2011-10-20T05:16:00Z</cp:lastPrinted>
  <dcterms:created xsi:type="dcterms:W3CDTF">2007-01-25T06:11:58Z</dcterms:created>
  <dcterms:modified xsi:type="dcterms:W3CDTF">2011-10-20T12:33:16Z</dcterms:modified>
  <cp:category/>
  <cp:version/>
  <cp:contentType/>
  <cp:contentStatus/>
</cp:coreProperties>
</file>