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2012" sheetId="1" r:id="rId1"/>
  </sheets>
  <definedNames>
    <definedName name="_xlnm.Print_Titles" localSheetId="0">'2012'!$A:$E,'2012'!$13:$15</definedName>
    <definedName name="_xlnm.Print_Area" localSheetId="0">'2012'!$A$1:$AE$753</definedName>
  </definedNames>
  <calcPr fullCalcOnLoad="1"/>
</workbook>
</file>

<file path=xl/sharedStrings.xml><?xml version="1.0" encoding="utf-8"?>
<sst xmlns="http://schemas.openxmlformats.org/spreadsheetml/2006/main" count="2977" uniqueCount="551">
  <si>
    <t>Реализация мероприятий по организации транспортного обслуживания населения в границах городского округа Тольятти</t>
  </si>
  <si>
    <t>317 00 20</t>
  </si>
  <si>
    <t>017</t>
  </si>
  <si>
    <t>Предоставление субсидий субъектам малого и среднего предпринимательства в целях возмещения затрат в связи с производством товаров, выполнением работ, оказанием услуг в части расходов на уплату первоначального взноса по договорам лизинга</t>
  </si>
  <si>
    <t>Предоставление субсидий малым инновационным предприятиям, в том числе созданным при ВУЗах</t>
  </si>
  <si>
    <t>020</t>
  </si>
  <si>
    <t xml:space="preserve">Предоставление субсидий субъектам малого и среднего предпринимательства в целях возмещения затрат на участие в зарубежных, российских выставках, форумах </t>
  </si>
  <si>
    <t>021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</si>
  <si>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</si>
  <si>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</si>
  <si>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выполнение работ в соответствии с муниципальным заданием</t>
  </si>
  <si>
    <t xml:space="preserve">Дорожное хозяйство (дорожные фонды) </t>
  </si>
  <si>
    <t>13</t>
  </si>
  <si>
    <t>КУЛЬТУРА И КИНЕМАТОГРАФИЯ</t>
  </si>
  <si>
    <t>ФИЗИЧЕСКАЯ КУЛЬТУРА И СПОРТ</t>
  </si>
  <si>
    <t>11 00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</si>
  <si>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</si>
  <si>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</si>
  <si>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</si>
  <si>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</si>
  <si>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12 00</t>
  </si>
  <si>
    <t>Периодическая печать и издательства</t>
  </si>
  <si>
    <t xml:space="preserve">Другие вопросы в области средств массовой информации </t>
  </si>
  <si>
    <t>ОБСЛУЖИВАНИЕ ГОСУДАРСТВЕННОГО И МУНИЦИПАЛЬНОГО ДОЛГА</t>
  </si>
  <si>
    <t>13 00</t>
  </si>
  <si>
    <t xml:space="preserve">Обслуживание внутреннего и муниципального долга </t>
  </si>
  <si>
    <t>Другие вопросы в области здравоохранения</t>
  </si>
  <si>
    <t>ЗДРАВООХРАНЕНИЕ</t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</si>
  <si>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</si>
  <si>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</si>
  <si>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t>795 20 00</t>
  </si>
  <si>
    <t>444 01 00</t>
  </si>
  <si>
    <t xml:space="preserve">Мероприятия в сфере средств массовой информации </t>
  </si>
  <si>
    <t>Средства массовой информации</t>
  </si>
  <si>
    <t>444 00 00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</si>
  <si>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 гг.)»</t>
    </r>
  </si>
  <si>
    <t>795 21 00</t>
  </si>
  <si>
    <t>Другие вопросы в области культуры, кинематографии</t>
  </si>
  <si>
    <t>795 02 00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</si>
  <si>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</si>
  <si>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</si>
  <si>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Больницы, клиники, госпитали, медико-санитарные части</t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</si>
  <si>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</si>
  <si>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>Субсидии на возмещение недополученных доходов при осуществлении регулярных перевозок льготных категорий граждан по внутримуниципальным маршрутам по транспортной карте жителя городского округа Тольятти</t>
  </si>
  <si>
    <t>Субсидии на возмещение затрат от перевозки пассажиров на нерентабельных рейсах по внутримуниципальным маршрутам</t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</si>
  <si>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</t>
  </si>
  <si>
    <t xml:space="preserve">317 00 04 </t>
  </si>
  <si>
    <t>Cубсидии на возмещение  недополученных доходов от перевозки пассажиров при осуществлении регулярных перевозок по внутримуниципальным маршрутам по льготному тарифу с использованием безналичной оплаты проезда</t>
  </si>
  <si>
    <t xml:space="preserve">522 00 00 </t>
  </si>
  <si>
    <t>522 56 00</t>
  </si>
  <si>
    <t>Областная целевая программа «Строительство объектов образования на территории Самарской области в 2010-2016 годах»</t>
  </si>
  <si>
    <t>Приложение №4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</si>
  <si>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2012 год</t>
  </si>
  <si>
    <t>795 05 00</t>
  </si>
  <si>
    <t>022</t>
  </si>
  <si>
    <t>024</t>
  </si>
  <si>
    <t>023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</si>
  <si>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2012-2014 годы</t>
  </si>
  <si>
    <t>521 02 00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</si>
  <si>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</si>
  <si>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Долгосрочная целевая программа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</si>
  <si>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Мероприятия в рамках реализации долгосрочной целевой программы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</si>
  <si>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025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</si>
  <si>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</si>
  <si>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795 19 00</t>
  </si>
  <si>
    <t>795 18 00</t>
  </si>
  <si>
    <t>795 28 00</t>
  </si>
  <si>
    <t>795 29 00</t>
  </si>
  <si>
    <t xml:space="preserve">Предоставление субсидий муниципальным бюджетным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</si>
  <si>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Предоставление субсидий муниципальным автономным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</si>
  <si>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департаменту образования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</si>
  <si>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департаменту социальной поддержки населения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</si>
  <si>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Долгосрочная целевая программа «Формирование в городском округе Тольятти электронного муниципалитета и реформирование системы муниципального управления на основе использования современных информационных и телекоммуникационных технологий на 2012-2013 годы» </t>
  </si>
  <si>
    <t>015</t>
  </si>
  <si>
    <t>А.И.Зверев</t>
  </si>
  <si>
    <t>Предоставление субсидий вновь созданным субъектам малого и среднего предпринимательства в целях возмещения затрат на приобретение основных средств</t>
  </si>
  <si>
    <t xml:space="preserve">Долгосрочная целевая программа «Развитие муниципальной службы в городском округе Тольятти на 2012-2014 годы»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</si>
  <si>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2012 год и плановый период 2013-2014 годов</t>
    </r>
    <r>
      <rPr>
        <sz val="13"/>
        <rFont val="Arial"/>
        <family val="2"/>
      </rPr>
      <t>»</t>
    </r>
  </si>
  <si>
    <t>Долгосрочная целевая программа «Об энергосбережении и о повышении энергетической эффективности в городском округе Тольятти на 2010-2014 гг.»</t>
  </si>
  <si>
    <t>795 13 00</t>
  </si>
  <si>
    <t>Субсидии бюджетным учреждениям в сфере транспорта</t>
  </si>
  <si>
    <t>317 00 10</t>
  </si>
  <si>
    <t>Меры по социальной поддержке населения 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</t>
  </si>
  <si>
    <t>521 07 00</t>
  </si>
  <si>
    <t>Мероприятия в области застройки территорий и мероприятия по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</si>
  <si>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338 00 02</t>
  </si>
  <si>
    <t>Субсидии бюджетным учреждениям в области строительства, архитектуры и градостроительства</t>
  </si>
  <si>
    <t>795 23 00</t>
  </si>
  <si>
    <t>795 04 02</t>
  </si>
  <si>
    <t>008</t>
  </si>
  <si>
    <t>007</t>
  </si>
  <si>
    <t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дошкольного образования</t>
  </si>
  <si>
    <t>Субсидии некоммерческим организациям (за исключением субсидий муниципальным учреждениям) в целях возмещения затрат по проектированию и реконструкции объекта капитального строительства муниципальной собственности, обеспечивающих создание дополнительных мест для обучающихся по основным общеобразовательным программам дошкольного образования</t>
  </si>
  <si>
    <t>795 04 03</t>
  </si>
  <si>
    <t>Мероприятия в рамках реализации долгосрочной целевой программы городского округа Тольятти «Дети городского округа Тольятти» на 2010-2020 годы по проектированию и реконструкции объекта капитального строительства муниципальной собственности</t>
  </si>
  <si>
    <t xml:space="preserve">Мероприятия в рамках реализации долгосрочной целевой программы городского округа Тольятти «Дети городского округа Тольятти» на 2010-2020 годы на проведение капитального ремонта и оснащение инвентарем и оборудованием зданий и помещений,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прилегающей территории </t>
  </si>
  <si>
    <t>Субсидии муниципальным учреждениям городского округа Тольятти, подведомственным департаменту образования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«Дети городского округа Тольятти» на 2010-2020 годы</t>
  </si>
  <si>
    <t>Долгосрочная целевая программа «Дети городского округа Тольятти» на 2010-2020 годы</t>
  </si>
  <si>
    <t>795 24 00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</si>
  <si>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Переселение граждан из аварийного жилищного фонда в городском округе Тольятти</t>
    </r>
    <r>
      <rPr>
        <sz val="13"/>
        <rFont val="Arial"/>
        <family val="2"/>
      </rPr>
      <t xml:space="preserve">» </t>
    </r>
    <r>
      <rPr>
        <sz val="13"/>
        <rFont val="Times New Roman"/>
        <family val="1"/>
      </rPr>
      <t>на 2011-2012 годы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</si>
  <si>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Стимулирование развития жилищного строительства в городском округе Тольятти на 2011-2015 годы</t>
    </r>
    <r>
      <rPr>
        <sz val="13"/>
        <rFont val="Arial"/>
        <family val="2"/>
      </rPr>
      <t>»</t>
    </r>
  </si>
  <si>
    <t>Дорожное хозяйство</t>
  </si>
  <si>
    <t>Содержание и управление дорожным хозяйством</t>
  </si>
  <si>
    <t>315 00 00</t>
  </si>
  <si>
    <t>315 01 00</t>
  </si>
  <si>
    <r>
      <t xml:space="preserve">Долгосрочная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2012-2020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</si>
  <si>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 xml:space="preserve">Субсидии на возмещение затрат  по капитальному ремонту общего имущества многоквартирных домов городского округа Тольятти </t>
  </si>
  <si>
    <t>350 00 05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</si>
  <si>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Замена и модернизация лифтов в многоквартирных домах городского округа Тольятти на 2012-2015 годы</t>
    </r>
    <r>
      <rPr>
        <sz val="13"/>
        <rFont val="Arial"/>
        <family val="2"/>
      </rPr>
      <t>»</t>
    </r>
  </si>
  <si>
    <t>Организация деятельности административных комиссий</t>
  </si>
  <si>
    <t>521 04 00</t>
  </si>
  <si>
    <t>Содержание органов местного самоуправления</t>
  </si>
  <si>
    <t>Организация транспортного обслуживания населения на садово-дачные массивы</t>
  </si>
  <si>
    <t>521 05 00</t>
  </si>
  <si>
    <t>Организация деятельности в сфере охраны труда</t>
  </si>
  <si>
    <t>521 08 00</t>
  </si>
  <si>
    <t>Организация деятельности в сфере охраны окружающей среды</t>
  </si>
  <si>
    <t>521 11 00</t>
  </si>
  <si>
    <t>521 12 00</t>
  </si>
  <si>
    <t>Охрана семьи и детства</t>
  </si>
  <si>
    <t>440 01 01</t>
  </si>
  <si>
    <t>440 01 00</t>
  </si>
  <si>
    <t>Мероприятия в сфере культуры и кинематографии</t>
  </si>
  <si>
    <t>520 23 00</t>
  </si>
  <si>
    <t>520 52 00</t>
  </si>
  <si>
    <t xml:space="preserve">505 55 20 </t>
  </si>
  <si>
    <t xml:space="preserve">505 55 30 </t>
  </si>
  <si>
    <t>Обеспечение мер социальной поддержки ветеранов труда и тружеников тыла</t>
  </si>
  <si>
    <t>Реализация мер социальной поддержки отдельных категорий граждан</t>
  </si>
  <si>
    <t xml:space="preserve">505 55 00 </t>
  </si>
  <si>
    <t>Обеспечение мер социальной поддержки реабилитированных лиц и лиц, признанных пострадавшими от политических репрессий</t>
  </si>
  <si>
    <t>Оказание медпомощи одиноким тяжелобольным при лечении в хосписах</t>
  </si>
  <si>
    <t>Оказание медпомощи малоимущим пенсионерам и инвалидам в отделениях сестринского ухода</t>
  </si>
  <si>
    <t>505 47 00</t>
  </si>
  <si>
    <t>505 36 00</t>
  </si>
  <si>
    <t>520 13 00</t>
  </si>
  <si>
    <t>505 05 02</t>
  </si>
  <si>
    <t>Обеспечение мер социальной поддержки тружеников тыла</t>
  </si>
  <si>
    <t>505 31 20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</si>
  <si>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«Замена и модернизация лифтов в многоквартирных домах городского округа Тольятти на 2012-2015 годы»</t>
  </si>
  <si>
    <t>795 19 01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</si>
  <si>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</t>
    </r>
    <r>
      <rPr>
        <sz val="13"/>
        <rFont val="Arial"/>
        <family val="2"/>
      </rPr>
      <t>»</t>
    </r>
  </si>
  <si>
    <t>795 26 00</t>
  </si>
  <si>
    <t>795 26 01</t>
  </si>
  <si>
    <t>795 30 00</t>
  </si>
  <si>
    <r>
      <t xml:space="preserve">Ведомственная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Установка индивидуальных и общих приборов учета потребляемых энергоресурсов (электроэнергии, горячей и холодной воды, природного газа) в муниципальных жилых помещениях городского округа Тольятти на 2011-2013 годы</t>
    </r>
    <r>
      <rPr>
        <sz val="13"/>
        <color indexed="8"/>
        <rFont val="Arial"/>
        <family val="2"/>
      </rPr>
      <t>»</t>
    </r>
  </si>
  <si>
    <r>
      <t xml:space="preserve">Долгосрочная целевая программа организации работы с детьми и молодёжью в городском округе Тольятти «Молодёжь Тольятти» на 2012-2020гг. </t>
    </r>
  </si>
  <si>
    <r>
      <t xml:space="preserve">Мероприятия в рамках реализации долгосрочной целевой программы организации работы с детьми и молодёжью в городском округе Тольятти «Молодёжь Тольятти» на 2012-2020гг. </t>
    </r>
  </si>
  <si>
    <t>Дворцы, дома культуры и мероприятия в сфере культуры и кинематографии</t>
  </si>
  <si>
    <t>Мероприятия в рамках реализации долгосрочной целевой программы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</si>
  <si>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Мероприятия в рамках реализации ведомственной целевой программы «Семья и дети городского округа Тольятти на 2012 год и плановый период 2013-2014 годов»</t>
  </si>
  <si>
    <t xml:space="preserve">Субсидии юридическим лицам (за исключением муниципальных учреждений) на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приведением размера подлежащей внесению платы граждан за коммунальные услуги в соответствие с установленными предельными индексами изменения размера платы граждан за коммунальные услуги по муниципальным образованиям Самарской области </t>
  </si>
  <si>
    <t xml:space="preserve">351 00 08 </t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</si>
  <si>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</si>
  <si>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Поддержка и совершенствование деятельности муниципальных библиотек и творческих организаций городского округа Тольятти на 2011-2013 годы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</si>
  <si>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795 25 00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</si>
  <si>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Обеспечение пожарной безопасности на объектах муниципальной собственности городского округа Тольятти на  2012-2014гг.</t>
    </r>
    <r>
      <rPr>
        <sz val="13"/>
        <rFont val="Arial"/>
        <family val="2"/>
      </rPr>
      <t>»</t>
    </r>
  </si>
  <si>
    <t>Долгосрочная целевая программа «Развитие туризма на территории городского округа Тольятти на 2011-2013гг.»</t>
  </si>
  <si>
    <t>795 22 00</t>
  </si>
  <si>
    <t>Другие вопросы в области национальной безопасности и правоохранительной деятельности</t>
  </si>
  <si>
    <t>Долгосрочная целевая программа профилактики правонарушений на территории городского округа Тольятти на 2009-2012 годы</t>
  </si>
  <si>
    <t>795 15 00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</si>
  <si>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</si>
  <si>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Противодействие коррупции в городском округе Тольятти на 2010-2012 годы</t>
    </r>
    <r>
      <rPr>
        <sz val="13"/>
        <rFont val="Arial"/>
        <family val="2"/>
      </rPr>
      <t>»</t>
    </r>
  </si>
  <si>
    <t>795 16 00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</si>
  <si>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</si>
  <si>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795 17 00</t>
  </si>
  <si>
    <t>795 06 03</t>
  </si>
  <si>
    <t>026</t>
  </si>
  <si>
    <t xml:space="preserve">Бюджетные инвестиции в рамках реализации долгосрочной целевой программы организации работы с детьми и молодёжью в городском округе Тольятти «Молодёжь Тольятти» на 2012-2020гг. </t>
  </si>
  <si>
    <t>795 13 02</t>
  </si>
  <si>
    <t>795 13 01</t>
  </si>
  <si>
    <t>435 00 01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</si>
  <si>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</si>
  <si>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521 13 00</t>
  </si>
  <si>
    <t>508 00 01</t>
  </si>
  <si>
    <t>Организация деятельности по оказанию медицинской помощи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</si>
  <si>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работ), на осуществление бюджетных инвестиций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</si>
  <si>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на осуществление бюджетных инвестиций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</si>
  <si>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</si>
  <si>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520 74 00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</si>
  <si>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</si>
  <si>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в рамках реализации долгосрочной целевой программы «Об энергосбережении и о повышении энергетической эффективности в городском округе Тольятти на 2010-2014гг.» некоммерческим организациям, обеспечивающим предоставление дошкольного образования на территории городского округа Тольятти, не являющимися бюджетными и автономными учреждениями, в целях оказания услуг по энергоаудиту</t>
  </si>
  <si>
    <t>795 19 02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</si>
  <si>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</t>
    </r>
    <r>
      <rPr>
        <sz val="13"/>
        <rFont val="Arial"/>
        <family val="2"/>
      </rPr>
      <t>»</t>
    </r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</si>
  <si>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</t>
    </r>
    <r>
      <rPr>
        <sz val="13"/>
        <rFont val="Arial"/>
        <family val="2"/>
      </rPr>
      <t>»</t>
    </r>
  </si>
  <si>
    <t>795 27 00</t>
  </si>
  <si>
    <t>795 27 01</t>
  </si>
  <si>
    <r>
      <t xml:space="preserve">Ведомственная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Восстановление поврежденных конструктивных элементов многоквартирных домов городского округа Тольятти на 2012-2014гг.</t>
    </r>
    <r>
      <rPr>
        <sz val="13"/>
        <color indexed="8"/>
        <rFont val="Arial"/>
        <family val="2"/>
      </rPr>
      <t>»</t>
    </r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</si>
  <si>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Восстановление поврежденных конструктивных элементов многоквартирных домов городского округа Тольятти на 2012-2014гг.</t>
    </r>
    <r>
      <rPr>
        <sz val="13"/>
        <color indexed="8"/>
        <rFont val="Arial"/>
        <family val="2"/>
      </rPr>
      <t>»</t>
    </r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</si>
  <si>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</si>
  <si>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>Субсидии на возмещение затрат 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</si>
  <si>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 xml:space="preserve">351 00 05 </t>
  </si>
  <si>
    <t>795 11 00</t>
  </si>
  <si>
    <t>795 11 01</t>
  </si>
  <si>
    <r>
      <t xml:space="preserve">Долгосрочная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</t>
    </r>
    <r>
      <rPr>
        <sz val="13"/>
        <color indexed="8"/>
        <rFont val="Arial"/>
        <family val="2"/>
      </rPr>
      <t>»</t>
    </r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</si>
  <si>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</si>
  <si>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352 00 00</t>
  </si>
  <si>
    <t>Бюджетные учреждения в сфере жилищно-коммунального хозяйства</t>
  </si>
  <si>
    <t xml:space="preserve">Скорая медицинская помощь </t>
  </si>
  <si>
    <t>Санаторно-оздоровительная помощь</t>
  </si>
  <si>
    <t>10</t>
  </si>
  <si>
    <t>Физическая культура и спорт</t>
  </si>
  <si>
    <t xml:space="preserve">102 00 00 </t>
  </si>
  <si>
    <t xml:space="preserve">512 00 00 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</si>
  <si>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</si>
  <si>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</si>
  <si>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</si>
  <si>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</si>
  <si>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</si>
  <si>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</si>
  <si>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</si>
  <si>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</si>
  <si>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</si>
  <si>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</si>
  <si>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Обеспечение выполнения функций казённых учреждений</t>
  </si>
  <si>
    <t xml:space="preserve">Предоставление субсидий муниципальным бюджетным учреждениям на возмещение нормативных затрат, связанных с оказанием ими муниципальных услуг (выполнением работ) </t>
  </si>
  <si>
    <t>Предоставление субсидий муниципальным бюджетным учреждениям на цели, не связанные с возмещение нормативных затрат на оказание ими муниципальных услуг (выполнение работ) физическим и (или) юридическим лицам (за исключением бюджетных инвестиций)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</si>
  <si>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</si>
  <si>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</si>
  <si>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</si>
  <si>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</si>
  <si>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</si>
  <si>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</si>
  <si>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</si>
  <si>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</si>
  <si>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</si>
  <si>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</si>
  <si>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</si>
  <si>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</si>
  <si>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</si>
  <si>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</si>
  <si>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</si>
  <si>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</si>
  <si>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</si>
  <si>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</si>
  <si>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</si>
  <si>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</si>
  <si>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</si>
  <si>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</si>
  <si>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</si>
  <si>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</si>
  <si>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</si>
  <si>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</si>
  <si>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</si>
  <si>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</si>
  <si>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</si>
  <si>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</si>
  <si>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</si>
  <si>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</si>
  <si>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</si>
  <si>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</si>
  <si>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</si>
  <si>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</si>
  <si>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</si>
  <si>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</si>
  <si>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</si>
  <si>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</si>
  <si>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</si>
  <si>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</si>
  <si>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</si>
  <si>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</si>
  <si>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</si>
  <si>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</si>
  <si>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</si>
  <si>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</si>
  <si>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</si>
  <si>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</si>
  <si>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</si>
  <si>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</si>
  <si>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Молодежная политика и оздоровление детей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</si>
  <si>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</si>
  <si>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</si>
  <si>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</si>
  <si>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</si>
  <si>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</si>
  <si>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</si>
  <si>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</si>
  <si>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</si>
  <si>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</si>
  <si>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</si>
  <si>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</si>
  <si>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</si>
  <si>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</si>
  <si>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</si>
  <si>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</si>
  <si>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</si>
  <si>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</si>
  <si>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</si>
  <si>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</si>
  <si>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</si>
  <si>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</si>
  <si>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</si>
  <si>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</si>
  <si>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</si>
  <si>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</si>
  <si>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</si>
  <si>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</si>
  <si>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</si>
  <si>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</si>
  <si>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</si>
  <si>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</si>
  <si>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</si>
  <si>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</si>
  <si>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</si>
  <si>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</si>
  <si>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</si>
  <si>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</si>
  <si>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</si>
  <si>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</si>
  <si>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</si>
  <si>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</si>
  <si>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</si>
  <si>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</si>
  <si>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</si>
  <si>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</si>
  <si>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</si>
  <si>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</si>
  <si>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повышение з/п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</si>
  <si>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</si>
  <si>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</si>
  <si>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</si>
  <si>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</si>
  <si>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</si>
  <si>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</si>
  <si>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</si>
  <si>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</si>
  <si>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</si>
  <si>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</si>
  <si>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</si>
  <si>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</si>
  <si>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</si>
  <si>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</si>
  <si>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</si>
  <si>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</si>
  <si>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</si>
  <si>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</si>
  <si>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</si>
  <si>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</si>
  <si>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</si>
  <si>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</si>
  <si>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</si>
  <si>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</si>
  <si>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закрытие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</si>
  <si>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</si>
  <si>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</si>
  <si>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</si>
  <si>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</si>
  <si>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</si>
  <si>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</si>
  <si>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</si>
  <si>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08</t>
  </si>
  <si>
    <t>Водный транспорт</t>
  </si>
  <si>
    <t>301 00 00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</si>
  <si>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</si>
  <si>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 xml:space="preserve">317 00 00 </t>
  </si>
  <si>
    <t>05</t>
  </si>
  <si>
    <t xml:space="preserve">351 00 00 </t>
  </si>
  <si>
    <t xml:space="preserve">Благоустройство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</si>
  <si>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</si>
  <si>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</si>
  <si>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</si>
  <si>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</si>
  <si>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</si>
  <si>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</si>
  <si>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</si>
  <si>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</si>
  <si>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</si>
  <si>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</si>
  <si>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</si>
  <si>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</si>
  <si>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</si>
  <si>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</si>
  <si>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</si>
  <si>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436 00 01</t>
  </si>
  <si>
    <t>436 00 02</t>
  </si>
  <si>
    <t>450 00 01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</si>
  <si>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</si>
  <si>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</si>
  <si>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</si>
  <si>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</si>
  <si>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</si>
  <si>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</si>
  <si>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</si>
  <si>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</si>
  <si>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</si>
  <si>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</si>
  <si>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</si>
  <si>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</si>
  <si>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</si>
  <si>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</si>
  <si>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</si>
  <si>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</si>
  <si>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</si>
  <si>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</si>
  <si>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</si>
  <si>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</si>
  <si>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</si>
  <si>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</si>
  <si>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</si>
  <si>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</si>
  <si>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</si>
  <si>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</si>
  <si>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Создание и организация деятельности многофункциональных центров предоставления государственных и муниципальных услуг</t>
  </si>
  <si>
    <t>520 62 00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</si>
  <si>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</si>
  <si>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</si>
  <si>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</si>
  <si>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</si>
  <si>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</si>
  <si>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</si>
  <si>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</si>
  <si>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</si>
  <si>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</si>
  <si>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</si>
  <si>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</si>
  <si>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</si>
  <si>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</si>
  <si>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</si>
  <si>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</si>
  <si>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</si>
  <si>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</si>
  <si>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</si>
  <si>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</si>
  <si>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</si>
  <si>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</si>
  <si>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</si>
  <si>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</si>
  <si>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 xml:space="preserve">городского округа 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</si>
  <si>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</si>
  <si>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</si>
  <si>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</si>
  <si>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</si>
  <si>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дополнительно</t>
  </si>
  <si>
    <t>Реализация плана мероприятий по развитию информационного общества и формированию электронного правительства в Самарской области</t>
  </si>
  <si>
    <t>330 16 00</t>
  </si>
  <si>
    <t>Приложение №2</t>
  </si>
  <si>
    <t>505 34 01</t>
  </si>
  <si>
    <t>505 34 02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</si>
  <si>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</si>
  <si>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</si>
  <si>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</si>
  <si>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092 00 01</t>
  </si>
  <si>
    <t>508 00 00</t>
  </si>
  <si>
    <t>491 00 00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</si>
  <si>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</si>
  <si>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</si>
  <si>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</si>
  <si>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</si>
  <si>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</si>
  <si>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</si>
  <si>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</si>
  <si>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 xml:space="preserve">351 00 06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</si>
  <si>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</si>
  <si>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</si>
  <si>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</si>
  <si>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</si>
  <si>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</si>
  <si>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</si>
  <si>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</si>
  <si>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перемещение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</si>
  <si>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</si>
  <si>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435 00 02</t>
  </si>
  <si>
    <t>Субсидии муниципальным учреждениям городского округа Тольятти, подведомственным департаменту образования мэрии, на  цели, не связанные с возмещением нормативных затрат на оказание ими муниципальных услуг (выполнение работ)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</si>
  <si>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</si>
  <si>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</si>
  <si>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</si>
  <si>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</si>
  <si>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</si>
  <si>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</si>
  <si>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</si>
  <si>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</si>
  <si>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t>795 09 00</t>
  </si>
  <si>
    <t xml:space="preserve">795 10 00 </t>
  </si>
  <si>
    <t xml:space="preserve">795 10 01 </t>
  </si>
  <si>
    <t>795 12 00</t>
  </si>
  <si>
    <t>795 01 01</t>
  </si>
  <si>
    <t>795 01 02</t>
  </si>
  <si>
    <t>795 07 00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</si>
  <si>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</si>
  <si>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</si>
  <si>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</si>
  <si>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t>от___________ №_____</t>
  </si>
  <si>
    <t>Ведомственная целевая экологическая программа городского округа Тольятти на 2010-2012гг.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</si>
  <si>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</si>
  <si>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</si>
  <si>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Председатель Думы </t>
  </si>
  <si>
    <t>522 42 00</t>
  </si>
  <si>
    <t>Всего</t>
  </si>
  <si>
    <t xml:space="preserve">В том числе средства выше-стоящих бюджетов 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</si>
  <si>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</si>
  <si>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</si>
  <si>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</si>
  <si>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</si>
  <si>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</si>
  <si>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795 07 02</t>
  </si>
  <si>
    <t>Обеспечение проведения выборов и референдумов</t>
  </si>
  <si>
    <t>020 00 00</t>
  </si>
  <si>
    <t>Проведение выборов и референдумов</t>
  </si>
  <si>
    <t>от 14.12.2011г. № 708</t>
  </si>
  <si>
    <t>Приложение №3</t>
  </si>
  <si>
    <t>Сумма (тыс.руб.)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</si>
  <si>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</si>
  <si>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</si>
  <si>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Обеспечение мероприятий по капитальному ремонту многоквартирных домов</t>
  </si>
  <si>
    <t>098 00 00</t>
  </si>
  <si>
    <t>Субсидии юридическим лицам (за исключением субсидий муниципальным учреждениям), индивидуальным предпринимателям и физическим лицам, осуществляющим деятельность в сфере культуры, городского округа Тольятти</t>
  </si>
  <si>
    <t>440 01 02</t>
  </si>
  <si>
    <t>коммуналка</t>
  </si>
  <si>
    <t>обл.+фед.</t>
  </si>
  <si>
    <t xml:space="preserve"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 </t>
  </si>
  <si>
    <t>Сбор, удаление отходов и очистка сточных вод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</si>
  <si>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</si>
  <si>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</si>
  <si>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Иные безвозмездные и безвозвратные перечисления</t>
  </si>
  <si>
    <t>520 00 00</t>
  </si>
  <si>
    <t xml:space="preserve">795 18 00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</si>
  <si>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</si>
  <si>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t>795 14 00</t>
  </si>
  <si>
    <t>795 04 01</t>
  </si>
  <si>
    <t>795 13 03</t>
  </si>
  <si>
    <t>Субсидии муниципальным учреждениям городского округа Тольятти, подведомственным комитету по делам молодежи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«Об энергосбережении и о повышении энергетической эффективности в городском округе Тольятти на 2010-2014гг.»</t>
  </si>
  <si>
    <t>Субсидии муниципальным учреждениям городского округа Тольятти, подведомственным департаменту образования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«Об энергосбережении и о повышении энергетической эффективности в городском округе Тольятти на 2010-2014гг.»</t>
  </si>
  <si>
    <t>795 13 04</t>
  </si>
  <si>
    <t>Субсидии муниципальным учреждениям городского округа Тольятти, подведомственным департаменту культуры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«Об энергосбережении и о повышении энергетической эффективности в городском округе Тольятти на 2010-2014гг.»</t>
  </si>
  <si>
    <t>795 21 01</t>
  </si>
  <si>
    <t>795 05 01</t>
  </si>
  <si>
    <t>Средства областного бюджета на предоставление дошкольного, общего и дополнительного образования в общеобразовательных учреждениях</t>
  </si>
  <si>
    <t>421 03 01</t>
  </si>
  <si>
    <t>421 03 02</t>
  </si>
  <si>
    <t>Средства областного бюджета на предоставление широкополосного доступа к сети Интернет муниципальным образовательным учреждениям</t>
  </si>
  <si>
    <t>421 03 00</t>
  </si>
  <si>
    <t>Предоставление субсидий муниципальным автономным учреждениям городского округа Тольятти из бюджета городского округа Тольятти на возмещение нормативных затрат, связанных с оказанием ими в соответствии с муниципальным заданием муниципальных услуг (выполнением работ), находящимся в ведомственном подчинении департамента экономического развития мэрии, в рамках реализации долгосрочной целевой программы «Поддержка и развитие малого и среднего предпринимательства городского округа Тольятти на 2010-2015 годы»</t>
  </si>
  <si>
    <t xml:space="preserve"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</t>
  </si>
  <si>
    <t>Долгосрочная целевая программа «Поддержка и развитие малого и среднего предпринимательства городского округа Тольятти на 2010-2015 годы»</t>
  </si>
  <si>
    <t>14.12.2011 №708</t>
  </si>
  <si>
    <t>Предоставление социальных выплат ветеранам Великой Отечественной войны 1941-1945 годов, вдовам инвалидов и участников Великой Отечественной войны 1941-1945 годов на проведение ремонта индивидуальных жилых домов и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</t>
  </si>
  <si>
    <t xml:space="preserve">Субсидии муниципальным автономным учреждениям городского округа Тольятти, подведомственным комитету по делам молодёжи мэрии, на возмещение нормативных затрат, связанных с оказанием ими в соответствии с муниципальным заданием муниципальных услуг (выполнением работ), в рамках реализации   долгосрочной целевой программы организации работы с детьми и молодёжью в городском округе Тольятти  «Молодёжь Тольятти» на 2012-2020гг.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</si>
  <si>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(2011-2018гг.)»</t>
    </r>
  </si>
  <si>
    <t>Субсидии муниципальным учреждениям городского округа Тольятти, подведомственным департаменту культуры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«Культура Тольятти в современных условиях (2011-2018гг.)»</t>
  </si>
  <si>
    <t>Организация деятельности в сфере обеспечения жильём отдельных категорий граждан</t>
  </si>
  <si>
    <t xml:space="preserve">Обеспечение жильём отдельных категорий граждан, установленных Федеральным законом от 12.01.1995 №5-ФЗ «О ветеранах», в соответствии с Указом Президента Российской Федерации от 07.05.2008 №714 «Об обеспечении жильём ветеранов Великой Отечественной войны 1941-1945 годов» </t>
  </si>
  <si>
    <t>Обеспечение жильём отдельных категорий граждан, установленных федеральными законами от 12.01.1995 №5-ФЗ «О ветеранах» и от 24.11.1995 №181-ФЗ «О социальной защите инвалидов в Российской Федерации»</t>
  </si>
  <si>
    <t>Обеспечение мероприятий по улучшению жилищных условий молодых семей в рамках реализации долгосрочной целевой программы городского округа Тольятти «Молодой семье-доступное жильё на 2011-2015гг.»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</si>
  <si>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</si>
  <si>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Дома ребёнка</t>
  </si>
  <si>
    <t>Выплата единовременного пособия при передаче ребёнка в семью, за исключением выплаты единовременного пособия при передаче ребёнка на усыновление (удочерение)</t>
  </si>
  <si>
    <t>Содержание ребёнка в семье опекуна и приёмной семье, а также вознаграждение, причитающееся приёмному родителю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</si>
  <si>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причинён ущерб на финансовом и фондовом рынках Российской Федерации на территории городского округа Тольятти</t>
  </si>
  <si>
    <t>29.02.2012 №_____</t>
  </si>
  <si>
    <t>Обеспечение мероприятий по улучшению жилищных условий молодых семей в рамках реализации долгосрочной целевой программы городского округа Тольятти «Молодой семье-доступное жильё» на 2011-2015гг.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</si>
</sst>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name val="Arial"/>
      <family val="2"/>
    </font>
    <font>
      <i/>
      <sz val="14"/>
      <name val="Times New Roman"/>
      <family val="1"/>
    </font>
    <font>
      <sz val="13"/>
      <color indexed="8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7" fillId="34" borderId="0" xfId="0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3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3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 wrapText="1"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3" fontId="13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left" wrapText="1"/>
    </xf>
    <xf numFmtId="3" fontId="13" fillId="0" borderId="12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1" fontId="12" fillId="0" borderId="12" xfId="0" applyNumberFormat="1" applyFont="1" applyFill="1" applyBorder="1" applyAlignment="1">
      <alignment horizontal="center" wrapText="1"/>
    </xf>
    <xf numFmtId="3" fontId="12" fillId="0" borderId="12" xfId="61" applyNumberFormat="1" applyFont="1" applyFill="1" applyBorder="1" applyAlignment="1">
      <alignment horizontal="center"/>
    </xf>
    <xf numFmtId="3" fontId="14" fillId="0" borderId="12" xfId="61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 wrapText="1"/>
    </xf>
    <xf numFmtId="1" fontId="13" fillId="0" borderId="12" xfId="0" applyNumberFormat="1" applyFont="1" applyFill="1" applyBorder="1" applyAlignment="1">
      <alignment horizontal="center" wrapText="1"/>
    </xf>
    <xf numFmtId="3" fontId="13" fillId="0" borderId="12" xfId="61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3" fontId="20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6" fillId="0" borderId="12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13" fillId="33" borderId="12" xfId="0" applyFont="1" applyFill="1" applyBorder="1" applyAlignment="1">
      <alignment horizontal="left" wrapText="1"/>
    </xf>
    <xf numFmtId="49" fontId="13" fillId="33" borderId="12" xfId="0" applyNumberFormat="1" applyFont="1" applyFill="1" applyBorder="1" applyAlignment="1">
      <alignment horizontal="center" wrapText="1"/>
    </xf>
    <xf numFmtId="1" fontId="13" fillId="33" borderId="12" xfId="0" applyNumberFormat="1" applyFont="1" applyFill="1" applyBorder="1" applyAlignment="1">
      <alignment horizontal="center" wrapText="1"/>
    </xf>
    <xf numFmtId="3" fontId="1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13" fillId="0" borderId="12" xfId="0" applyNumberFormat="1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/>
    </xf>
    <xf numFmtId="3" fontId="6" fillId="0" borderId="12" xfId="60" applyNumberFormat="1" applyFont="1" applyFill="1" applyBorder="1" applyAlignment="1">
      <alignment horizontal="center"/>
    </xf>
    <xf numFmtId="3" fontId="14" fillId="0" borderId="12" xfId="6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7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3" fontId="19" fillId="0" borderId="12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3" fillId="0" borderId="12" xfId="0" applyNumberFormat="1" applyFont="1" applyFill="1" applyBorder="1" applyAlignment="1">
      <alignment horizontal="left" wrapText="1"/>
    </xf>
    <xf numFmtId="3" fontId="12" fillId="0" borderId="12" xfId="6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3" fontId="14" fillId="0" borderId="12" xfId="0" applyNumberFormat="1" applyFont="1" applyFill="1" applyBorder="1" applyAlignment="1">
      <alignment/>
    </xf>
    <xf numFmtId="0" fontId="22" fillId="0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1" fontId="22" fillId="0" borderId="12" xfId="0" applyNumberFormat="1" applyFont="1" applyFill="1" applyBorder="1" applyAlignment="1">
      <alignment horizontal="center" wrapText="1"/>
    </xf>
    <xf numFmtId="3" fontId="6" fillId="0" borderId="12" xfId="61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 wrapText="1"/>
    </xf>
    <xf numFmtId="3" fontId="13" fillId="35" borderId="12" xfId="0" applyNumberFormat="1" applyFont="1" applyFill="1" applyBorder="1" applyAlignment="1">
      <alignment horizontal="center"/>
    </xf>
    <xf numFmtId="3" fontId="13" fillId="35" borderId="12" xfId="61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17" fillId="0" borderId="12" xfId="0" applyFont="1" applyFill="1" applyBorder="1" applyAlignment="1">
      <alignment horizontal="center" wrapText="1"/>
    </xf>
    <xf numFmtId="181" fontId="13" fillId="0" borderId="12" xfId="0" applyNumberFormat="1" applyFont="1" applyFill="1" applyBorder="1" applyAlignment="1">
      <alignment horizontal="center" wrapText="1"/>
    </xf>
    <xf numFmtId="49" fontId="17" fillId="0" borderId="12" xfId="0" applyNumberFormat="1" applyFont="1" applyFill="1" applyBorder="1" applyAlignment="1">
      <alignment horizontal="center" wrapText="1"/>
    </xf>
    <xf numFmtId="0" fontId="17" fillId="0" borderId="12" xfId="0" applyFont="1" applyFill="1" applyBorder="1" applyAlignment="1">
      <alignment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/>
    </xf>
    <xf numFmtId="3" fontId="14" fillId="0" borderId="18" xfId="0" applyNumberFormat="1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8"/>
  <sheetViews>
    <sheetView showZeros="0" tabSelected="1" view="pageBreakPreview" zoomScaleNormal="75" zoomScaleSheetLayoutView="100" zoomScalePageLayoutView="0" workbookViewId="0" topLeftCell="A640">
      <selection activeCell="E643" sqref="E643"/>
    </sheetView>
  </sheetViews>
  <sheetFormatPr defaultColWidth="9.00390625" defaultRowHeight="12.75"/>
  <cols>
    <col min="1" max="1" width="56.25390625" style="3" customWidth="1"/>
    <col min="2" max="2" width="8.625" style="4" customWidth="1"/>
    <col min="3" max="3" width="7.625" style="4" customWidth="1"/>
    <col min="4" max="4" width="12.25390625" style="5" customWidth="1"/>
    <col min="5" max="5" width="7.00390625" style="4" customWidth="1"/>
    <col min="6" max="6" width="3.125" style="1" hidden="1" customWidth="1"/>
    <col min="7" max="7" width="11.625" style="1" hidden="1" customWidth="1"/>
    <col min="8" max="8" width="11.875" style="1" hidden="1" customWidth="1"/>
    <col min="9" max="9" width="12.125" style="1" hidden="1" customWidth="1"/>
    <col min="10" max="10" width="10.375" style="1" hidden="1" customWidth="1"/>
    <col min="11" max="11" width="7.25390625" style="1" hidden="1" customWidth="1"/>
    <col min="12" max="12" width="14.25390625" style="2" hidden="1" customWidth="1"/>
    <col min="13" max="13" width="16.375" style="2" hidden="1" customWidth="1"/>
    <col min="14" max="14" width="16.00390625" style="9" hidden="1" customWidth="1"/>
    <col min="15" max="15" width="9.125" style="9" hidden="1" customWidth="1"/>
    <col min="16" max="16" width="11.75390625" style="9" hidden="1" customWidth="1"/>
    <col min="17" max="17" width="7.25390625" style="9" hidden="1" customWidth="1"/>
    <col min="18" max="18" width="15.375" style="2" hidden="1" customWidth="1"/>
    <col min="19" max="19" width="18.00390625" style="2" hidden="1" customWidth="1"/>
    <col min="20" max="20" width="22.625" style="2" hidden="1" customWidth="1"/>
    <col min="21" max="21" width="19.875" style="2" hidden="1" customWidth="1"/>
    <col min="22" max="22" width="22.00390625" style="2" hidden="1" customWidth="1"/>
    <col min="23" max="23" width="14.625" style="2" hidden="1" customWidth="1"/>
    <col min="24" max="24" width="15.375" style="2" hidden="1" customWidth="1"/>
    <col min="25" max="25" width="14.875" style="2" hidden="1" customWidth="1"/>
    <col min="26" max="26" width="22.625" style="2" hidden="1" customWidth="1"/>
    <col min="27" max="27" width="19.875" style="2" hidden="1" customWidth="1"/>
    <col min="28" max="28" width="15.00390625" style="2" hidden="1" customWidth="1"/>
    <col min="29" max="29" width="14.625" style="2" hidden="1" customWidth="1"/>
    <col min="30" max="30" width="15.375" style="2" bestFit="1" customWidth="1"/>
    <col min="31" max="31" width="15.875" style="2" customWidth="1"/>
    <col min="32" max="16384" width="9.125" style="2" customWidth="1"/>
  </cols>
  <sheetData>
    <row r="1" spans="6:31" ht="20.25">
      <c r="F1" s="132" t="s">
        <v>500</v>
      </c>
      <c r="G1" s="132"/>
      <c r="H1" s="132"/>
      <c r="I1" s="132"/>
      <c r="J1" s="132"/>
      <c r="K1" s="132"/>
      <c r="L1" s="132"/>
      <c r="M1" s="132"/>
      <c r="N1" s="25"/>
      <c r="O1" s="25"/>
      <c r="P1" s="25"/>
      <c r="Q1" s="25"/>
      <c r="R1" s="131" t="s">
        <v>436</v>
      </c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6:31" ht="20.25">
      <c r="F2" s="132" t="s">
        <v>424</v>
      </c>
      <c r="G2" s="132"/>
      <c r="H2" s="132"/>
      <c r="I2" s="132"/>
      <c r="J2" s="132"/>
      <c r="K2" s="132"/>
      <c r="L2" s="132"/>
      <c r="M2" s="132"/>
      <c r="N2" s="25"/>
      <c r="O2" s="25"/>
      <c r="P2" s="25"/>
      <c r="Q2" s="25"/>
      <c r="R2" s="131" t="s">
        <v>424</v>
      </c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6:31" ht="20.25">
      <c r="F3" s="132" t="s">
        <v>482</v>
      </c>
      <c r="G3" s="132"/>
      <c r="H3" s="132"/>
      <c r="I3" s="132"/>
      <c r="J3" s="132"/>
      <c r="K3" s="132"/>
      <c r="L3" s="132"/>
      <c r="M3" s="132"/>
      <c r="N3" s="25"/>
      <c r="O3" s="25"/>
      <c r="P3" s="25"/>
      <c r="Q3" s="25"/>
      <c r="R3" s="131" t="s">
        <v>549</v>
      </c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8:31" ht="20.25">
      <c r="R4" s="41"/>
      <c r="S4" s="41"/>
      <c r="T4" s="42"/>
      <c r="U4" s="42"/>
      <c r="V4" s="42"/>
      <c r="W4" s="42"/>
      <c r="X4" s="43"/>
      <c r="Y4" s="43"/>
      <c r="Z4" s="6"/>
      <c r="AA4" s="6"/>
      <c r="AB4" s="6"/>
      <c r="AC4" s="6"/>
      <c r="AD4" s="6"/>
      <c r="AE4" s="6"/>
    </row>
    <row r="5" spans="18:31" ht="20.25">
      <c r="R5" s="41"/>
      <c r="S5" s="41"/>
      <c r="T5" s="42"/>
      <c r="U5" s="42"/>
      <c r="V5" s="42"/>
      <c r="W5" s="42"/>
      <c r="X5" s="43"/>
      <c r="Y5" s="43"/>
      <c r="Z5" s="6"/>
      <c r="AA5" s="6"/>
      <c r="AB5" s="6"/>
      <c r="AC5" s="6"/>
      <c r="AD5" s="6"/>
      <c r="AE5" s="6"/>
    </row>
    <row r="6" spans="6:31" ht="20.25">
      <c r="F6" s="132" t="s">
        <v>51</v>
      </c>
      <c r="G6" s="132"/>
      <c r="H6" s="132"/>
      <c r="I6" s="132"/>
      <c r="J6" s="132"/>
      <c r="K6" s="132"/>
      <c r="L6" s="132"/>
      <c r="M6" s="132"/>
      <c r="N6" s="25"/>
      <c r="O6" s="25"/>
      <c r="P6" s="25"/>
      <c r="Q6" s="25"/>
      <c r="R6" s="131" t="s">
        <v>51</v>
      </c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</row>
    <row r="7" spans="6:31" ht="20.25">
      <c r="F7" s="132" t="s">
        <v>424</v>
      </c>
      <c r="G7" s="132"/>
      <c r="H7" s="132"/>
      <c r="I7" s="132"/>
      <c r="J7" s="132"/>
      <c r="K7" s="132"/>
      <c r="L7" s="132"/>
      <c r="M7" s="132"/>
      <c r="N7" s="25"/>
      <c r="O7" s="25"/>
      <c r="P7" s="25"/>
      <c r="Q7" s="25"/>
      <c r="R7" s="131" t="s">
        <v>424</v>
      </c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</row>
    <row r="8" spans="6:31" ht="20.25">
      <c r="F8" s="132" t="s">
        <v>499</v>
      </c>
      <c r="G8" s="132"/>
      <c r="H8" s="132"/>
      <c r="I8" s="132"/>
      <c r="J8" s="132"/>
      <c r="K8" s="132"/>
      <c r="L8" s="132"/>
      <c r="M8" s="132"/>
      <c r="N8" s="25"/>
      <c r="O8" s="25"/>
      <c r="P8" s="25"/>
      <c r="Q8" s="25"/>
      <c r="R8" s="131" t="s">
        <v>535</v>
      </c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</row>
    <row r="9" spans="18:31" ht="20.25"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1" spans="1:31" ht="76.5" customHeight="1">
      <c r="A11" s="168" t="s">
        <v>52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</row>
    <row r="12" ht="28.5" customHeight="1" thickBot="1"/>
    <row r="13" spans="1:31" ht="38.25" customHeight="1" thickBot="1">
      <c r="A13" s="140" t="s">
        <v>208</v>
      </c>
      <c r="B13" s="142" t="s">
        <v>323</v>
      </c>
      <c r="C13" s="144" t="s">
        <v>324</v>
      </c>
      <c r="D13" s="138" t="s">
        <v>209</v>
      </c>
      <c r="E13" s="144" t="s">
        <v>210</v>
      </c>
      <c r="F13" s="146"/>
      <c r="G13" s="147"/>
      <c r="H13" s="133" t="s">
        <v>388</v>
      </c>
      <c r="I13" s="134"/>
      <c r="J13" s="134"/>
      <c r="K13" s="135"/>
      <c r="L13" s="127" t="s">
        <v>501</v>
      </c>
      <c r="M13" s="128"/>
      <c r="N13" s="160" t="s">
        <v>388</v>
      </c>
      <c r="O13" s="161"/>
      <c r="P13" s="161"/>
      <c r="Q13" s="162"/>
      <c r="R13" s="127" t="s">
        <v>501</v>
      </c>
      <c r="S13" s="128"/>
      <c r="T13" s="164" t="s">
        <v>388</v>
      </c>
      <c r="U13" s="165"/>
      <c r="V13" s="165"/>
      <c r="W13" s="166"/>
      <c r="X13" s="127" t="s">
        <v>501</v>
      </c>
      <c r="Y13" s="128"/>
      <c r="Z13" s="164" t="s">
        <v>388</v>
      </c>
      <c r="AA13" s="165"/>
      <c r="AB13" s="165"/>
      <c r="AC13" s="166"/>
      <c r="AD13" s="127" t="s">
        <v>501</v>
      </c>
      <c r="AE13" s="128"/>
    </row>
    <row r="14" spans="1:31" ht="39.75" customHeight="1" thickBot="1">
      <c r="A14" s="141"/>
      <c r="B14" s="143"/>
      <c r="C14" s="145"/>
      <c r="D14" s="139"/>
      <c r="E14" s="145"/>
      <c r="F14" s="148">
        <v>2012</v>
      </c>
      <c r="G14" s="147"/>
      <c r="H14" s="138" t="s">
        <v>433</v>
      </c>
      <c r="I14" s="144" t="s">
        <v>508</v>
      </c>
      <c r="J14" s="155"/>
      <c r="K14" s="140" t="s">
        <v>509</v>
      </c>
      <c r="L14" s="129"/>
      <c r="M14" s="130"/>
      <c r="N14" s="151" t="s">
        <v>433</v>
      </c>
      <c r="O14" s="149" t="s">
        <v>460</v>
      </c>
      <c r="P14" s="153" t="s">
        <v>343</v>
      </c>
      <c r="Q14" s="149" t="s">
        <v>509</v>
      </c>
      <c r="R14" s="129"/>
      <c r="S14" s="130"/>
      <c r="T14" s="163" t="s">
        <v>433</v>
      </c>
      <c r="U14" s="157" t="s">
        <v>460</v>
      </c>
      <c r="V14" s="157" t="s">
        <v>318</v>
      </c>
      <c r="W14" s="157" t="s">
        <v>509</v>
      </c>
      <c r="X14" s="129"/>
      <c r="Y14" s="130"/>
      <c r="Z14" s="163" t="s">
        <v>433</v>
      </c>
      <c r="AA14" s="157" t="s">
        <v>460</v>
      </c>
      <c r="AB14" s="157"/>
      <c r="AC14" s="157" t="s">
        <v>509</v>
      </c>
      <c r="AD14" s="129"/>
      <c r="AE14" s="130"/>
    </row>
    <row r="15" spans="1:31" ht="134.25" customHeight="1">
      <c r="A15" s="141"/>
      <c r="B15" s="143"/>
      <c r="C15" s="145"/>
      <c r="D15" s="139"/>
      <c r="E15" s="145"/>
      <c r="F15" s="44" t="s">
        <v>488</v>
      </c>
      <c r="G15" s="29" t="s">
        <v>489</v>
      </c>
      <c r="H15" s="139"/>
      <c r="I15" s="145"/>
      <c r="J15" s="156"/>
      <c r="K15" s="141"/>
      <c r="L15" s="45" t="s">
        <v>488</v>
      </c>
      <c r="M15" s="28" t="s">
        <v>489</v>
      </c>
      <c r="N15" s="152"/>
      <c r="O15" s="150"/>
      <c r="P15" s="154"/>
      <c r="Q15" s="150"/>
      <c r="R15" s="45" t="s">
        <v>488</v>
      </c>
      <c r="S15" s="28" t="s">
        <v>489</v>
      </c>
      <c r="T15" s="159"/>
      <c r="U15" s="158"/>
      <c r="V15" s="158"/>
      <c r="W15" s="159"/>
      <c r="X15" s="46" t="s">
        <v>488</v>
      </c>
      <c r="Y15" s="28" t="s">
        <v>489</v>
      </c>
      <c r="Z15" s="159"/>
      <c r="AA15" s="158"/>
      <c r="AB15" s="158"/>
      <c r="AC15" s="159"/>
      <c r="AD15" s="46" t="s">
        <v>488</v>
      </c>
      <c r="AE15" s="28" t="s">
        <v>489</v>
      </c>
    </row>
    <row r="16" spans="1:31" ht="16.5" customHeight="1">
      <c r="A16" s="47"/>
      <c r="B16" s="48"/>
      <c r="C16" s="48"/>
      <c r="D16" s="49"/>
      <c r="E16" s="48"/>
      <c r="F16" s="50"/>
      <c r="G16" s="50"/>
      <c r="H16" s="50"/>
      <c r="I16" s="50"/>
      <c r="J16" s="50"/>
      <c r="K16" s="50"/>
      <c r="L16" s="50"/>
      <c r="M16" s="50"/>
      <c r="N16" s="51"/>
      <c r="O16" s="51"/>
      <c r="P16" s="51"/>
      <c r="Q16" s="51"/>
      <c r="R16" s="50"/>
      <c r="S16" s="50"/>
      <c r="T16" s="51"/>
      <c r="U16" s="51"/>
      <c r="V16" s="51"/>
      <c r="W16" s="51"/>
      <c r="X16" s="50"/>
      <c r="Y16" s="50"/>
      <c r="Z16" s="51"/>
      <c r="AA16" s="51"/>
      <c r="AB16" s="51"/>
      <c r="AC16" s="51"/>
      <c r="AD16" s="50"/>
      <c r="AE16" s="50"/>
    </row>
    <row r="17" spans="1:31" s="6" customFormat="1" ht="40.5">
      <c r="A17" s="52" t="s">
        <v>211</v>
      </c>
      <c r="B17" s="53" t="s">
        <v>212</v>
      </c>
      <c r="C17" s="53"/>
      <c r="D17" s="54"/>
      <c r="E17" s="53"/>
      <c r="F17" s="55">
        <f>F19+F23+F31+F51+F55+F59</f>
        <v>1172563</v>
      </c>
      <c r="G17" s="55">
        <f aca="true" t="shared" si="0" ref="G17:M17">G19+G23+G31+G51+G55+G59</f>
        <v>193420</v>
      </c>
      <c r="H17" s="55">
        <f t="shared" si="0"/>
        <v>0</v>
      </c>
      <c r="I17" s="55">
        <f t="shared" si="0"/>
        <v>-4771</v>
      </c>
      <c r="J17" s="55">
        <f t="shared" si="0"/>
        <v>-22938</v>
      </c>
      <c r="K17" s="55">
        <f t="shared" si="0"/>
        <v>0</v>
      </c>
      <c r="L17" s="55">
        <f t="shared" si="0"/>
        <v>1144854</v>
      </c>
      <c r="M17" s="55">
        <f t="shared" si="0"/>
        <v>193420</v>
      </c>
      <c r="N17" s="56">
        <f aca="true" t="shared" si="1" ref="N17:S17">N19+N23+N31+N51+N55+N59</f>
        <v>3133</v>
      </c>
      <c r="O17" s="56">
        <f t="shared" si="1"/>
        <v>0</v>
      </c>
      <c r="P17" s="56">
        <f t="shared" si="1"/>
        <v>0</v>
      </c>
      <c r="Q17" s="56">
        <f t="shared" si="1"/>
        <v>0</v>
      </c>
      <c r="R17" s="55">
        <f t="shared" si="1"/>
        <v>1147987</v>
      </c>
      <c r="S17" s="55">
        <f t="shared" si="1"/>
        <v>193420</v>
      </c>
      <c r="T17" s="55">
        <f aca="true" t="shared" si="2" ref="T17:Y17">T19+T23+T31+T51+T55+T59</f>
        <v>1467</v>
      </c>
      <c r="U17" s="56">
        <f t="shared" si="2"/>
        <v>0</v>
      </c>
      <c r="V17" s="55">
        <f t="shared" si="2"/>
        <v>-50000</v>
      </c>
      <c r="W17" s="55">
        <f t="shared" si="2"/>
        <v>0</v>
      </c>
      <c r="X17" s="55">
        <f t="shared" si="2"/>
        <v>1099454</v>
      </c>
      <c r="Y17" s="55">
        <f t="shared" si="2"/>
        <v>193420</v>
      </c>
      <c r="Z17" s="55">
        <f aca="true" t="shared" si="3" ref="Z17:AE17">Z19+Z23+Z31+Z51+Z55+Z59</f>
        <v>0</v>
      </c>
      <c r="AA17" s="56">
        <f t="shared" si="3"/>
        <v>0</v>
      </c>
      <c r="AB17" s="55">
        <f t="shared" si="3"/>
        <v>0</v>
      </c>
      <c r="AC17" s="55">
        <f t="shared" si="3"/>
        <v>0</v>
      </c>
      <c r="AD17" s="55">
        <f t="shared" si="3"/>
        <v>1099454</v>
      </c>
      <c r="AE17" s="55">
        <f t="shared" si="3"/>
        <v>193420</v>
      </c>
    </row>
    <row r="18" spans="1:31" s="7" customFormat="1" ht="16.5" hidden="1">
      <c r="A18" s="47"/>
      <c r="B18" s="48"/>
      <c r="C18" s="48"/>
      <c r="D18" s="49"/>
      <c r="E18" s="48"/>
      <c r="F18" s="57"/>
      <c r="G18" s="57"/>
      <c r="H18" s="57"/>
      <c r="I18" s="57"/>
      <c r="J18" s="57"/>
      <c r="K18" s="57"/>
      <c r="L18" s="57"/>
      <c r="M18" s="57"/>
      <c r="N18" s="51"/>
      <c r="O18" s="51"/>
      <c r="P18" s="51"/>
      <c r="Q18" s="51"/>
      <c r="R18" s="57"/>
      <c r="S18" s="57"/>
      <c r="T18" s="51"/>
      <c r="U18" s="51"/>
      <c r="V18" s="51"/>
      <c r="W18" s="51"/>
      <c r="X18" s="57"/>
      <c r="Y18" s="57"/>
      <c r="Z18" s="51"/>
      <c r="AA18" s="51"/>
      <c r="AB18" s="51"/>
      <c r="AC18" s="51"/>
      <c r="AD18" s="57"/>
      <c r="AE18" s="57"/>
    </row>
    <row r="19" spans="1:31" s="8" customFormat="1" ht="65.25" customHeight="1">
      <c r="A19" s="58" t="s">
        <v>429</v>
      </c>
      <c r="B19" s="59" t="s">
        <v>325</v>
      </c>
      <c r="C19" s="59" t="s">
        <v>326</v>
      </c>
      <c r="D19" s="60"/>
      <c r="E19" s="59"/>
      <c r="F19" s="61">
        <f aca="true" t="shared" si="4" ref="F19:U20">F20</f>
        <v>1294</v>
      </c>
      <c r="G19" s="61">
        <f t="shared" si="4"/>
        <v>0</v>
      </c>
      <c r="H19" s="61">
        <f t="shared" si="4"/>
        <v>0</v>
      </c>
      <c r="I19" s="61">
        <f t="shared" si="4"/>
        <v>0</v>
      </c>
      <c r="J19" s="61">
        <f t="shared" si="4"/>
        <v>0</v>
      </c>
      <c r="K19" s="61">
        <f t="shared" si="4"/>
        <v>0</v>
      </c>
      <c r="L19" s="61">
        <f t="shared" si="4"/>
        <v>1294</v>
      </c>
      <c r="M19" s="61">
        <f t="shared" si="4"/>
        <v>0</v>
      </c>
      <c r="N19" s="56">
        <f t="shared" si="4"/>
        <v>0</v>
      </c>
      <c r="O19" s="56">
        <f t="shared" si="4"/>
        <v>0</v>
      </c>
      <c r="P19" s="56">
        <f t="shared" si="4"/>
        <v>0</v>
      </c>
      <c r="Q19" s="56">
        <f t="shared" si="4"/>
        <v>0</v>
      </c>
      <c r="R19" s="61">
        <f t="shared" si="4"/>
        <v>1294</v>
      </c>
      <c r="S19" s="61">
        <f t="shared" si="4"/>
        <v>0</v>
      </c>
      <c r="T19" s="56">
        <f t="shared" si="4"/>
        <v>0</v>
      </c>
      <c r="U19" s="56">
        <f t="shared" si="4"/>
        <v>0</v>
      </c>
      <c r="V19" s="56">
        <f aca="true" t="shared" si="5" ref="T19:AE20">V20</f>
        <v>0</v>
      </c>
      <c r="W19" s="56">
        <f t="shared" si="5"/>
        <v>0</v>
      </c>
      <c r="X19" s="61">
        <f t="shared" si="5"/>
        <v>1294</v>
      </c>
      <c r="Y19" s="61">
        <f t="shared" si="5"/>
        <v>0</v>
      </c>
      <c r="Z19" s="56">
        <f t="shared" si="5"/>
        <v>0</v>
      </c>
      <c r="AA19" s="56">
        <f t="shared" si="5"/>
        <v>0</v>
      </c>
      <c r="AB19" s="56">
        <f t="shared" si="5"/>
        <v>0</v>
      </c>
      <c r="AC19" s="56">
        <f t="shared" si="5"/>
        <v>0</v>
      </c>
      <c r="AD19" s="61">
        <f t="shared" si="5"/>
        <v>1294</v>
      </c>
      <c r="AE19" s="61">
        <f t="shared" si="5"/>
        <v>0</v>
      </c>
    </row>
    <row r="20" spans="1:31" s="10" customFormat="1" ht="66">
      <c r="A20" s="62" t="s">
        <v>331</v>
      </c>
      <c r="B20" s="63" t="s">
        <v>325</v>
      </c>
      <c r="C20" s="63" t="s">
        <v>326</v>
      </c>
      <c r="D20" s="51" t="s">
        <v>322</v>
      </c>
      <c r="E20" s="63"/>
      <c r="F20" s="51">
        <f>F21</f>
        <v>1294</v>
      </c>
      <c r="G20" s="51">
        <f t="shared" si="4"/>
        <v>0</v>
      </c>
      <c r="H20" s="51">
        <f t="shared" si="4"/>
        <v>0</v>
      </c>
      <c r="I20" s="51">
        <f t="shared" si="4"/>
        <v>0</v>
      </c>
      <c r="J20" s="51">
        <f t="shared" si="4"/>
        <v>0</v>
      </c>
      <c r="K20" s="51">
        <f t="shared" si="4"/>
        <v>0</v>
      </c>
      <c r="L20" s="51">
        <f t="shared" si="4"/>
        <v>1294</v>
      </c>
      <c r="M20" s="51">
        <f t="shared" si="4"/>
        <v>0</v>
      </c>
      <c r="N20" s="51">
        <f t="shared" si="4"/>
        <v>0</v>
      </c>
      <c r="O20" s="51">
        <f t="shared" si="4"/>
        <v>0</v>
      </c>
      <c r="P20" s="51">
        <f t="shared" si="4"/>
        <v>0</v>
      </c>
      <c r="Q20" s="51">
        <f t="shared" si="4"/>
        <v>0</v>
      </c>
      <c r="R20" s="51">
        <f t="shared" si="4"/>
        <v>1294</v>
      </c>
      <c r="S20" s="51">
        <f t="shared" si="4"/>
        <v>0</v>
      </c>
      <c r="T20" s="51">
        <f t="shared" si="5"/>
        <v>0</v>
      </c>
      <c r="U20" s="51">
        <f t="shared" si="5"/>
        <v>0</v>
      </c>
      <c r="V20" s="51">
        <f t="shared" si="5"/>
        <v>0</v>
      </c>
      <c r="W20" s="51">
        <f t="shared" si="5"/>
        <v>0</v>
      </c>
      <c r="X20" s="51">
        <f t="shared" si="5"/>
        <v>1294</v>
      </c>
      <c r="Y20" s="51">
        <f t="shared" si="5"/>
        <v>0</v>
      </c>
      <c r="Z20" s="51">
        <f t="shared" si="5"/>
        <v>0</v>
      </c>
      <c r="AA20" s="51">
        <f t="shared" si="5"/>
        <v>0</v>
      </c>
      <c r="AB20" s="51">
        <f t="shared" si="5"/>
        <v>0</v>
      </c>
      <c r="AC20" s="51">
        <f t="shared" si="5"/>
        <v>0</v>
      </c>
      <c r="AD20" s="51">
        <f t="shared" si="5"/>
        <v>1294</v>
      </c>
      <c r="AE20" s="51">
        <f t="shared" si="5"/>
        <v>0</v>
      </c>
    </row>
    <row r="21" spans="1:31" s="11" customFormat="1" ht="16.5">
      <c r="A21" s="64" t="s">
        <v>111</v>
      </c>
      <c r="B21" s="63" t="s">
        <v>325</v>
      </c>
      <c r="C21" s="63" t="s">
        <v>326</v>
      </c>
      <c r="D21" s="63" t="s">
        <v>322</v>
      </c>
      <c r="E21" s="63">
        <v>500</v>
      </c>
      <c r="F21" s="51">
        <v>1294</v>
      </c>
      <c r="G21" s="65"/>
      <c r="H21" s="65"/>
      <c r="I21" s="65"/>
      <c r="J21" s="65"/>
      <c r="K21" s="65"/>
      <c r="L21" s="51">
        <f>F21+H21+I21+J21+K21</f>
        <v>1294</v>
      </c>
      <c r="M21" s="65">
        <f>G21+K21</f>
        <v>0</v>
      </c>
      <c r="N21" s="51"/>
      <c r="O21" s="51"/>
      <c r="P21" s="51"/>
      <c r="Q21" s="51"/>
      <c r="R21" s="51">
        <f>L21+N21+O21+P21+Q21</f>
        <v>1294</v>
      </c>
      <c r="S21" s="65">
        <f>M21+Q21</f>
        <v>0</v>
      </c>
      <c r="T21" s="51"/>
      <c r="U21" s="51"/>
      <c r="V21" s="51"/>
      <c r="W21" s="51"/>
      <c r="X21" s="51">
        <f>R21+T21+U21+V21+W21</f>
        <v>1294</v>
      </c>
      <c r="Y21" s="65">
        <f>S21+W21</f>
        <v>0</v>
      </c>
      <c r="Z21" s="51"/>
      <c r="AA21" s="51"/>
      <c r="AB21" s="51"/>
      <c r="AC21" s="51"/>
      <c r="AD21" s="51">
        <f>X21+Z21+AA21+AB21+AC21</f>
        <v>1294</v>
      </c>
      <c r="AE21" s="65">
        <f>Y21+AC21</f>
        <v>0</v>
      </c>
    </row>
    <row r="22" spans="1:31" s="7" customFormat="1" ht="19.5" customHeight="1">
      <c r="A22" s="66"/>
      <c r="B22" s="48"/>
      <c r="C22" s="48"/>
      <c r="D22" s="49"/>
      <c r="E22" s="48"/>
      <c r="F22" s="57"/>
      <c r="G22" s="57"/>
      <c r="H22" s="57"/>
      <c r="I22" s="57"/>
      <c r="J22" s="57"/>
      <c r="K22" s="57"/>
      <c r="L22" s="57"/>
      <c r="M22" s="57"/>
      <c r="N22" s="51"/>
      <c r="O22" s="51"/>
      <c r="P22" s="51"/>
      <c r="Q22" s="51"/>
      <c r="R22" s="57"/>
      <c r="S22" s="57"/>
      <c r="T22" s="51"/>
      <c r="U22" s="51"/>
      <c r="V22" s="51"/>
      <c r="W22" s="51"/>
      <c r="X22" s="57"/>
      <c r="Y22" s="57"/>
      <c r="Z22" s="51"/>
      <c r="AA22" s="51"/>
      <c r="AB22" s="51"/>
      <c r="AC22" s="51"/>
      <c r="AD22" s="57"/>
      <c r="AE22" s="57"/>
    </row>
    <row r="23" spans="1:31" s="8" customFormat="1" ht="93.75">
      <c r="A23" s="58" t="s">
        <v>329</v>
      </c>
      <c r="B23" s="59" t="s">
        <v>325</v>
      </c>
      <c r="C23" s="59" t="s">
        <v>330</v>
      </c>
      <c r="D23" s="67"/>
      <c r="E23" s="59"/>
      <c r="F23" s="68">
        <f aca="true" t="shared" si="6" ref="F23:M23">F24+F26+F28</f>
        <v>79459</v>
      </c>
      <c r="G23" s="68">
        <f t="shared" si="6"/>
        <v>0</v>
      </c>
      <c r="H23" s="68">
        <f t="shared" si="6"/>
        <v>0</v>
      </c>
      <c r="I23" s="68">
        <f t="shared" si="6"/>
        <v>-68</v>
      </c>
      <c r="J23" s="68">
        <f t="shared" si="6"/>
        <v>0</v>
      </c>
      <c r="K23" s="68">
        <f t="shared" si="6"/>
        <v>0</v>
      </c>
      <c r="L23" s="68">
        <f t="shared" si="6"/>
        <v>79391</v>
      </c>
      <c r="M23" s="68">
        <f t="shared" si="6"/>
        <v>0</v>
      </c>
      <c r="N23" s="69">
        <f aca="true" t="shared" si="7" ref="N23:S23">N24+N26+N28</f>
        <v>3133</v>
      </c>
      <c r="O23" s="69">
        <f t="shared" si="7"/>
        <v>0</v>
      </c>
      <c r="P23" s="69">
        <f t="shared" si="7"/>
        <v>0</v>
      </c>
      <c r="Q23" s="69">
        <f t="shared" si="7"/>
        <v>0</v>
      </c>
      <c r="R23" s="68">
        <f t="shared" si="7"/>
        <v>82524</v>
      </c>
      <c r="S23" s="68">
        <f t="shared" si="7"/>
        <v>0</v>
      </c>
      <c r="T23" s="69">
        <f aca="true" t="shared" si="8" ref="T23:Y23">T24+T26+T28</f>
        <v>0</v>
      </c>
      <c r="U23" s="69">
        <f t="shared" si="8"/>
        <v>0</v>
      </c>
      <c r="V23" s="69">
        <f t="shared" si="8"/>
        <v>0</v>
      </c>
      <c r="W23" s="69">
        <f t="shared" si="8"/>
        <v>0</v>
      </c>
      <c r="X23" s="68">
        <f t="shared" si="8"/>
        <v>82524</v>
      </c>
      <c r="Y23" s="68">
        <f t="shared" si="8"/>
        <v>0</v>
      </c>
      <c r="Z23" s="69">
        <f aca="true" t="shared" si="9" ref="Z23:AE23">Z24+Z26+Z28</f>
        <v>0</v>
      </c>
      <c r="AA23" s="69">
        <f t="shared" si="9"/>
        <v>0</v>
      </c>
      <c r="AB23" s="69">
        <f t="shared" si="9"/>
        <v>0</v>
      </c>
      <c r="AC23" s="69">
        <f t="shared" si="9"/>
        <v>0</v>
      </c>
      <c r="AD23" s="68">
        <f t="shared" si="9"/>
        <v>82524</v>
      </c>
      <c r="AE23" s="68">
        <f t="shared" si="9"/>
        <v>0</v>
      </c>
    </row>
    <row r="24" spans="1:31" s="10" customFormat="1" ht="76.5" customHeight="1">
      <c r="A24" s="64" t="s">
        <v>331</v>
      </c>
      <c r="B24" s="70" t="s">
        <v>325</v>
      </c>
      <c r="C24" s="70" t="s">
        <v>330</v>
      </c>
      <c r="D24" s="71" t="s">
        <v>322</v>
      </c>
      <c r="E24" s="70"/>
      <c r="F24" s="72">
        <f aca="true" t="shared" si="10" ref="F24:AE24">F25</f>
        <v>77285</v>
      </c>
      <c r="G24" s="72">
        <f t="shared" si="10"/>
        <v>0</v>
      </c>
      <c r="H24" s="72">
        <f t="shared" si="10"/>
        <v>0</v>
      </c>
      <c r="I24" s="72">
        <f t="shared" si="10"/>
        <v>-68</v>
      </c>
      <c r="J24" s="72">
        <f t="shared" si="10"/>
        <v>0</v>
      </c>
      <c r="K24" s="72">
        <f t="shared" si="10"/>
        <v>0</v>
      </c>
      <c r="L24" s="72">
        <f t="shared" si="10"/>
        <v>77217</v>
      </c>
      <c r="M24" s="72">
        <f t="shared" si="10"/>
        <v>0</v>
      </c>
      <c r="N24" s="72">
        <f t="shared" si="10"/>
        <v>3133</v>
      </c>
      <c r="O24" s="72">
        <f t="shared" si="10"/>
        <v>0</v>
      </c>
      <c r="P24" s="72">
        <f t="shared" si="10"/>
        <v>0</v>
      </c>
      <c r="Q24" s="72">
        <f t="shared" si="10"/>
        <v>0</v>
      </c>
      <c r="R24" s="72">
        <f t="shared" si="10"/>
        <v>80350</v>
      </c>
      <c r="S24" s="72">
        <f t="shared" si="10"/>
        <v>0</v>
      </c>
      <c r="T24" s="72">
        <f t="shared" si="10"/>
        <v>0</v>
      </c>
      <c r="U24" s="72">
        <f t="shared" si="10"/>
        <v>0</v>
      </c>
      <c r="V24" s="72">
        <f t="shared" si="10"/>
        <v>0</v>
      </c>
      <c r="W24" s="72">
        <f t="shared" si="10"/>
        <v>0</v>
      </c>
      <c r="X24" s="72">
        <f t="shared" si="10"/>
        <v>80350</v>
      </c>
      <c r="Y24" s="72">
        <f t="shared" si="10"/>
        <v>0</v>
      </c>
      <c r="Z24" s="72">
        <f t="shared" si="10"/>
        <v>0</v>
      </c>
      <c r="AA24" s="72">
        <f t="shared" si="10"/>
        <v>0</v>
      </c>
      <c r="AB24" s="72">
        <f t="shared" si="10"/>
        <v>0</v>
      </c>
      <c r="AC24" s="72">
        <f t="shared" si="10"/>
        <v>0</v>
      </c>
      <c r="AD24" s="72">
        <f t="shared" si="10"/>
        <v>80350</v>
      </c>
      <c r="AE24" s="72">
        <f t="shared" si="10"/>
        <v>0</v>
      </c>
    </row>
    <row r="25" spans="1:31" s="11" customFormat="1" ht="29.25" customHeight="1">
      <c r="A25" s="64" t="s">
        <v>111</v>
      </c>
      <c r="B25" s="70" t="s">
        <v>325</v>
      </c>
      <c r="C25" s="70" t="s">
        <v>330</v>
      </c>
      <c r="D25" s="71" t="s">
        <v>322</v>
      </c>
      <c r="E25" s="70" t="s">
        <v>415</v>
      </c>
      <c r="F25" s="51">
        <f>76743+542</f>
        <v>77285</v>
      </c>
      <c r="G25" s="65"/>
      <c r="H25" s="65"/>
      <c r="I25" s="73">
        <v>-68</v>
      </c>
      <c r="J25" s="65"/>
      <c r="K25" s="65"/>
      <c r="L25" s="51">
        <f>F25+H25+I25+J25+K25</f>
        <v>77217</v>
      </c>
      <c r="M25" s="65">
        <f>G25+K25</f>
        <v>0</v>
      </c>
      <c r="N25" s="51">
        <f>39+3094</f>
        <v>3133</v>
      </c>
      <c r="O25" s="51"/>
      <c r="P25" s="51"/>
      <c r="Q25" s="51"/>
      <c r="R25" s="51">
        <f>L25+N25+O25+P25+Q25</f>
        <v>80350</v>
      </c>
      <c r="S25" s="65">
        <f>M25+Q25</f>
        <v>0</v>
      </c>
      <c r="T25" s="51"/>
      <c r="U25" s="51"/>
      <c r="V25" s="51"/>
      <c r="W25" s="51"/>
      <c r="X25" s="51">
        <f>R25+T25+U25+V25+W25</f>
        <v>80350</v>
      </c>
      <c r="Y25" s="65">
        <f>S25+W25</f>
        <v>0</v>
      </c>
      <c r="Z25" s="51"/>
      <c r="AA25" s="51"/>
      <c r="AB25" s="51"/>
      <c r="AC25" s="51"/>
      <c r="AD25" s="51">
        <f>X25+Z25+AA25+AB25+AC25</f>
        <v>80350</v>
      </c>
      <c r="AE25" s="65">
        <f>Y25+AC25</f>
        <v>0</v>
      </c>
    </row>
    <row r="26" spans="1:31" s="12" customFormat="1" ht="44.25" customHeight="1">
      <c r="A26" s="64" t="s">
        <v>218</v>
      </c>
      <c r="B26" s="70" t="s">
        <v>325</v>
      </c>
      <c r="C26" s="70" t="s">
        <v>330</v>
      </c>
      <c r="D26" s="71" t="s">
        <v>322</v>
      </c>
      <c r="E26" s="70"/>
      <c r="F26" s="51">
        <f aca="true" t="shared" si="11" ref="F26:AE26">F27</f>
        <v>776</v>
      </c>
      <c r="G26" s="51">
        <f t="shared" si="11"/>
        <v>0</v>
      </c>
      <c r="H26" s="51">
        <f t="shared" si="11"/>
        <v>0</v>
      </c>
      <c r="I26" s="51">
        <f t="shared" si="11"/>
        <v>0</v>
      </c>
      <c r="J26" s="51">
        <f t="shared" si="11"/>
        <v>0</v>
      </c>
      <c r="K26" s="51">
        <f t="shared" si="11"/>
        <v>0</v>
      </c>
      <c r="L26" s="51">
        <f t="shared" si="11"/>
        <v>776</v>
      </c>
      <c r="M26" s="51">
        <f t="shared" si="11"/>
        <v>0</v>
      </c>
      <c r="N26" s="51">
        <f t="shared" si="11"/>
        <v>0</v>
      </c>
      <c r="O26" s="51">
        <f t="shared" si="11"/>
        <v>0</v>
      </c>
      <c r="P26" s="51">
        <f t="shared" si="11"/>
        <v>0</v>
      </c>
      <c r="Q26" s="51">
        <f t="shared" si="11"/>
        <v>0</v>
      </c>
      <c r="R26" s="51">
        <f t="shared" si="11"/>
        <v>776</v>
      </c>
      <c r="S26" s="51">
        <f t="shared" si="11"/>
        <v>0</v>
      </c>
      <c r="T26" s="51">
        <f t="shared" si="11"/>
        <v>0</v>
      </c>
      <c r="U26" s="51">
        <f t="shared" si="11"/>
        <v>0</v>
      </c>
      <c r="V26" s="51">
        <f t="shared" si="11"/>
        <v>0</v>
      </c>
      <c r="W26" s="51">
        <f t="shared" si="11"/>
        <v>0</v>
      </c>
      <c r="X26" s="51">
        <f t="shared" si="11"/>
        <v>776</v>
      </c>
      <c r="Y26" s="51">
        <f t="shared" si="11"/>
        <v>0</v>
      </c>
      <c r="Z26" s="51">
        <f t="shared" si="11"/>
        <v>0</v>
      </c>
      <c r="AA26" s="51">
        <f t="shared" si="11"/>
        <v>0</v>
      </c>
      <c r="AB26" s="51">
        <f t="shared" si="11"/>
        <v>0</v>
      </c>
      <c r="AC26" s="51">
        <f t="shared" si="11"/>
        <v>0</v>
      </c>
      <c r="AD26" s="51">
        <f t="shared" si="11"/>
        <v>776</v>
      </c>
      <c r="AE26" s="51">
        <f t="shared" si="11"/>
        <v>0</v>
      </c>
    </row>
    <row r="27" spans="1:31" s="12" customFormat="1" ht="26.25" customHeight="1">
      <c r="A27" s="64" t="s">
        <v>111</v>
      </c>
      <c r="B27" s="70" t="s">
        <v>325</v>
      </c>
      <c r="C27" s="70" t="s">
        <v>330</v>
      </c>
      <c r="D27" s="71" t="s">
        <v>322</v>
      </c>
      <c r="E27" s="70" t="s">
        <v>415</v>
      </c>
      <c r="F27" s="51">
        <v>776</v>
      </c>
      <c r="G27" s="74"/>
      <c r="H27" s="74"/>
      <c r="I27" s="74"/>
      <c r="J27" s="74"/>
      <c r="K27" s="74"/>
      <c r="L27" s="51">
        <f>F27+H27+I27+J27+K27</f>
        <v>776</v>
      </c>
      <c r="M27" s="65">
        <f>G27+K27</f>
        <v>0</v>
      </c>
      <c r="N27" s="75"/>
      <c r="O27" s="75"/>
      <c r="P27" s="75"/>
      <c r="Q27" s="75"/>
      <c r="R27" s="51">
        <f>L27+N27+O27+P27+Q27</f>
        <v>776</v>
      </c>
      <c r="S27" s="65">
        <f>M27+Q27</f>
        <v>0</v>
      </c>
      <c r="T27" s="75"/>
      <c r="U27" s="75"/>
      <c r="V27" s="75"/>
      <c r="W27" s="75"/>
      <c r="X27" s="51">
        <f>R27+T27+U27+V27+W27</f>
        <v>776</v>
      </c>
      <c r="Y27" s="65">
        <f>S27+W27</f>
        <v>0</v>
      </c>
      <c r="Z27" s="75"/>
      <c r="AA27" s="75"/>
      <c r="AB27" s="75"/>
      <c r="AC27" s="75"/>
      <c r="AD27" s="51">
        <f>X27+Z27+AA27+AB27+AC27</f>
        <v>776</v>
      </c>
      <c r="AE27" s="65">
        <f>Y27+AC27</f>
        <v>0</v>
      </c>
    </row>
    <row r="28" spans="1:31" s="11" customFormat="1" ht="41.25" customHeight="1">
      <c r="A28" s="64" t="s">
        <v>219</v>
      </c>
      <c r="B28" s="70" t="s">
        <v>325</v>
      </c>
      <c r="C28" s="70" t="s">
        <v>330</v>
      </c>
      <c r="D28" s="71" t="s">
        <v>322</v>
      </c>
      <c r="E28" s="70"/>
      <c r="F28" s="51">
        <f aca="true" t="shared" si="12" ref="F28:AE28">F29</f>
        <v>1398</v>
      </c>
      <c r="G28" s="51">
        <f t="shared" si="12"/>
        <v>0</v>
      </c>
      <c r="H28" s="51">
        <f t="shared" si="12"/>
        <v>0</v>
      </c>
      <c r="I28" s="51">
        <f t="shared" si="12"/>
        <v>0</v>
      </c>
      <c r="J28" s="51">
        <f t="shared" si="12"/>
        <v>0</v>
      </c>
      <c r="K28" s="51">
        <f t="shared" si="12"/>
        <v>0</v>
      </c>
      <c r="L28" s="51">
        <f t="shared" si="12"/>
        <v>1398</v>
      </c>
      <c r="M28" s="51">
        <f t="shared" si="12"/>
        <v>0</v>
      </c>
      <c r="N28" s="51">
        <f t="shared" si="12"/>
        <v>0</v>
      </c>
      <c r="O28" s="51">
        <f t="shared" si="12"/>
        <v>0</v>
      </c>
      <c r="P28" s="51">
        <f t="shared" si="12"/>
        <v>0</v>
      </c>
      <c r="Q28" s="51">
        <f t="shared" si="12"/>
        <v>0</v>
      </c>
      <c r="R28" s="51">
        <f t="shared" si="12"/>
        <v>1398</v>
      </c>
      <c r="S28" s="51">
        <f t="shared" si="12"/>
        <v>0</v>
      </c>
      <c r="T28" s="51">
        <f t="shared" si="12"/>
        <v>0</v>
      </c>
      <c r="U28" s="51">
        <f t="shared" si="12"/>
        <v>0</v>
      </c>
      <c r="V28" s="51">
        <f t="shared" si="12"/>
        <v>0</v>
      </c>
      <c r="W28" s="51">
        <f t="shared" si="12"/>
        <v>0</v>
      </c>
      <c r="X28" s="51">
        <f t="shared" si="12"/>
        <v>1398</v>
      </c>
      <c r="Y28" s="51">
        <f t="shared" si="12"/>
        <v>0</v>
      </c>
      <c r="Z28" s="51">
        <f t="shared" si="12"/>
        <v>0</v>
      </c>
      <c r="AA28" s="51">
        <f t="shared" si="12"/>
        <v>0</v>
      </c>
      <c r="AB28" s="51">
        <f t="shared" si="12"/>
        <v>0</v>
      </c>
      <c r="AC28" s="51">
        <f t="shared" si="12"/>
        <v>0</v>
      </c>
      <c r="AD28" s="51">
        <f t="shared" si="12"/>
        <v>1398</v>
      </c>
      <c r="AE28" s="51">
        <f t="shared" si="12"/>
        <v>0</v>
      </c>
    </row>
    <row r="29" spans="1:31" s="12" customFormat="1" ht="29.25" customHeight="1">
      <c r="A29" s="64" t="s">
        <v>111</v>
      </c>
      <c r="B29" s="70" t="s">
        <v>325</v>
      </c>
      <c r="C29" s="70" t="s">
        <v>330</v>
      </c>
      <c r="D29" s="71" t="s">
        <v>322</v>
      </c>
      <c r="E29" s="70" t="s">
        <v>415</v>
      </c>
      <c r="F29" s="51">
        <v>1398</v>
      </c>
      <c r="G29" s="74"/>
      <c r="H29" s="74"/>
      <c r="I29" s="73"/>
      <c r="J29" s="74"/>
      <c r="K29" s="74"/>
      <c r="L29" s="51">
        <f>F29+H29+I29+J29+K29</f>
        <v>1398</v>
      </c>
      <c r="M29" s="65">
        <f>G29+K29</f>
        <v>0</v>
      </c>
      <c r="N29" s="75"/>
      <c r="O29" s="51"/>
      <c r="P29" s="75"/>
      <c r="Q29" s="75"/>
      <c r="R29" s="51">
        <f>L29+N29+O29+P29+Q29</f>
        <v>1398</v>
      </c>
      <c r="S29" s="65">
        <f>M29+Q29</f>
        <v>0</v>
      </c>
      <c r="T29" s="75"/>
      <c r="U29" s="51"/>
      <c r="V29" s="75"/>
      <c r="W29" s="75"/>
      <c r="X29" s="51">
        <f>R29+T29+U29+V29+W29</f>
        <v>1398</v>
      </c>
      <c r="Y29" s="65">
        <f>S29+W29</f>
        <v>0</v>
      </c>
      <c r="Z29" s="75"/>
      <c r="AA29" s="51"/>
      <c r="AB29" s="75"/>
      <c r="AC29" s="75"/>
      <c r="AD29" s="51">
        <f>X29+Z29+AA29+AB29+AC29</f>
        <v>1398</v>
      </c>
      <c r="AE29" s="65">
        <f>Y29+AC29</f>
        <v>0</v>
      </c>
    </row>
    <row r="30" spans="1:31" s="12" customFormat="1" ht="16.5">
      <c r="A30" s="64"/>
      <c r="B30" s="70"/>
      <c r="C30" s="70"/>
      <c r="D30" s="71"/>
      <c r="E30" s="70"/>
      <c r="F30" s="74"/>
      <c r="G30" s="74"/>
      <c r="H30" s="74"/>
      <c r="I30" s="74"/>
      <c r="J30" s="74"/>
      <c r="K30" s="74"/>
      <c r="L30" s="74"/>
      <c r="M30" s="74"/>
      <c r="N30" s="75"/>
      <c r="O30" s="75"/>
      <c r="P30" s="75"/>
      <c r="Q30" s="75"/>
      <c r="R30" s="74"/>
      <c r="S30" s="74"/>
      <c r="T30" s="75"/>
      <c r="U30" s="75"/>
      <c r="V30" s="75"/>
      <c r="W30" s="75"/>
      <c r="X30" s="74"/>
      <c r="Y30" s="74"/>
      <c r="Z30" s="75"/>
      <c r="AA30" s="75"/>
      <c r="AB30" s="75"/>
      <c r="AC30" s="75"/>
      <c r="AD30" s="74"/>
      <c r="AE30" s="74"/>
    </row>
    <row r="31" spans="1:31" s="8" customFormat="1" ht="96" customHeight="1">
      <c r="A31" s="58" t="s">
        <v>332</v>
      </c>
      <c r="B31" s="59" t="s">
        <v>325</v>
      </c>
      <c r="C31" s="59" t="s">
        <v>333</v>
      </c>
      <c r="D31" s="67"/>
      <c r="E31" s="59"/>
      <c r="F31" s="61">
        <f aca="true" t="shared" si="13" ref="F31:M31">F32+F34+F36+F38+F42+F40+F44+F46+F48</f>
        <v>869076</v>
      </c>
      <c r="G31" s="61">
        <f t="shared" si="13"/>
        <v>193420</v>
      </c>
      <c r="H31" s="61">
        <f t="shared" si="13"/>
        <v>0</v>
      </c>
      <c r="I31" s="61">
        <f t="shared" si="13"/>
        <v>-4712</v>
      </c>
      <c r="J31" s="61">
        <f t="shared" si="13"/>
        <v>0</v>
      </c>
      <c r="K31" s="61">
        <f t="shared" si="13"/>
        <v>0</v>
      </c>
      <c r="L31" s="61">
        <f t="shared" si="13"/>
        <v>864364</v>
      </c>
      <c r="M31" s="61">
        <f t="shared" si="13"/>
        <v>193420</v>
      </c>
      <c r="N31" s="56">
        <f aca="true" t="shared" si="14" ref="N31:S31">N32+N34+N36+N38+N42+N40+N44+N46+N48</f>
        <v>0</v>
      </c>
      <c r="O31" s="56">
        <f t="shared" si="14"/>
        <v>0</v>
      </c>
      <c r="P31" s="56">
        <f t="shared" si="14"/>
        <v>0</v>
      </c>
      <c r="Q31" s="56">
        <f t="shared" si="14"/>
        <v>0</v>
      </c>
      <c r="R31" s="61">
        <f t="shared" si="14"/>
        <v>864364</v>
      </c>
      <c r="S31" s="61">
        <f t="shared" si="14"/>
        <v>193420</v>
      </c>
      <c r="T31" s="56">
        <f aca="true" t="shared" si="15" ref="T31:Y31">T32+T34+T36+T38+T42+T40+T44+T46+T48</f>
        <v>0</v>
      </c>
      <c r="U31" s="56">
        <f t="shared" si="15"/>
        <v>0</v>
      </c>
      <c r="V31" s="56">
        <f t="shared" si="15"/>
        <v>0</v>
      </c>
      <c r="W31" s="56">
        <f t="shared" si="15"/>
        <v>0</v>
      </c>
      <c r="X31" s="61">
        <f t="shared" si="15"/>
        <v>864364</v>
      </c>
      <c r="Y31" s="61">
        <f t="shared" si="15"/>
        <v>193420</v>
      </c>
      <c r="Z31" s="61">
        <f aca="true" t="shared" si="16" ref="Z31:AE31">Z32+Z34+Z36+Z38+Z42+Z40+Z44+Z46+Z48</f>
        <v>0</v>
      </c>
      <c r="AA31" s="56">
        <f t="shared" si="16"/>
        <v>0</v>
      </c>
      <c r="AB31" s="56">
        <f t="shared" si="16"/>
        <v>0</v>
      </c>
      <c r="AC31" s="56">
        <f t="shared" si="16"/>
        <v>0</v>
      </c>
      <c r="AD31" s="61">
        <f t="shared" si="16"/>
        <v>864364</v>
      </c>
      <c r="AE31" s="61">
        <f t="shared" si="16"/>
        <v>193420</v>
      </c>
    </row>
    <row r="32" spans="1:31" s="10" customFormat="1" ht="78" customHeight="1">
      <c r="A32" s="64" t="s">
        <v>331</v>
      </c>
      <c r="B32" s="70" t="s">
        <v>325</v>
      </c>
      <c r="C32" s="70" t="s">
        <v>333</v>
      </c>
      <c r="D32" s="71" t="s">
        <v>322</v>
      </c>
      <c r="E32" s="70"/>
      <c r="F32" s="51">
        <f>F33</f>
        <v>675656</v>
      </c>
      <c r="G32" s="51">
        <f aca="true" t="shared" si="17" ref="G32:AE32">G33</f>
        <v>0</v>
      </c>
      <c r="H32" s="51">
        <f t="shared" si="17"/>
        <v>0</v>
      </c>
      <c r="I32" s="51">
        <f t="shared" si="17"/>
        <v>-4712</v>
      </c>
      <c r="J32" s="51">
        <f t="shared" si="17"/>
        <v>0</v>
      </c>
      <c r="K32" s="51">
        <f t="shared" si="17"/>
        <v>0</v>
      </c>
      <c r="L32" s="51">
        <f t="shared" si="17"/>
        <v>670944</v>
      </c>
      <c r="M32" s="51">
        <f t="shared" si="17"/>
        <v>0</v>
      </c>
      <c r="N32" s="51">
        <f t="shared" si="17"/>
        <v>0</v>
      </c>
      <c r="O32" s="51">
        <f t="shared" si="17"/>
        <v>0</v>
      </c>
      <c r="P32" s="51">
        <f t="shared" si="17"/>
        <v>0</v>
      </c>
      <c r="Q32" s="51">
        <f t="shared" si="17"/>
        <v>0</v>
      </c>
      <c r="R32" s="51">
        <f t="shared" si="17"/>
        <v>670944</v>
      </c>
      <c r="S32" s="51">
        <f t="shared" si="17"/>
        <v>0</v>
      </c>
      <c r="T32" s="51">
        <f t="shared" si="17"/>
        <v>0</v>
      </c>
      <c r="U32" s="51">
        <f t="shared" si="17"/>
        <v>0</v>
      </c>
      <c r="V32" s="51">
        <f t="shared" si="17"/>
        <v>0</v>
      </c>
      <c r="W32" s="51">
        <f t="shared" si="17"/>
        <v>0</v>
      </c>
      <c r="X32" s="51">
        <f t="shared" si="17"/>
        <v>670944</v>
      </c>
      <c r="Y32" s="51">
        <f t="shared" si="17"/>
        <v>0</v>
      </c>
      <c r="Z32" s="51">
        <f t="shared" si="17"/>
        <v>0</v>
      </c>
      <c r="AA32" s="51">
        <f t="shared" si="17"/>
        <v>0</v>
      </c>
      <c r="AB32" s="51">
        <f t="shared" si="17"/>
        <v>0</v>
      </c>
      <c r="AC32" s="51">
        <f t="shared" si="17"/>
        <v>0</v>
      </c>
      <c r="AD32" s="51">
        <f t="shared" si="17"/>
        <v>670944</v>
      </c>
      <c r="AE32" s="51">
        <f t="shared" si="17"/>
        <v>0</v>
      </c>
    </row>
    <row r="33" spans="1:31" s="11" customFormat="1" ht="21.75" customHeight="1">
      <c r="A33" s="64" t="s">
        <v>111</v>
      </c>
      <c r="B33" s="70" t="s">
        <v>325</v>
      </c>
      <c r="C33" s="70" t="s">
        <v>333</v>
      </c>
      <c r="D33" s="71" t="s">
        <v>322</v>
      </c>
      <c r="E33" s="70" t="s">
        <v>415</v>
      </c>
      <c r="F33" s="51">
        <f>1966+632887+67311+300-27796+988</f>
        <v>675656</v>
      </c>
      <c r="G33" s="51"/>
      <c r="H33" s="65"/>
      <c r="I33" s="51">
        <v>-4712</v>
      </c>
      <c r="J33" s="65"/>
      <c r="K33" s="65"/>
      <c r="L33" s="51">
        <f>F33+H33+I33+J33+K33</f>
        <v>670944</v>
      </c>
      <c r="M33" s="65">
        <f>G33+K33</f>
        <v>0</v>
      </c>
      <c r="N33" s="51"/>
      <c r="O33" s="51"/>
      <c r="P33" s="51"/>
      <c r="Q33" s="51"/>
      <c r="R33" s="51">
        <f>L33+N33+O33+P33+Q33</f>
        <v>670944</v>
      </c>
      <c r="S33" s="65">
        <f>M33+Q33</f>
        <v>0</v>
      </c>
      <c r="T33" s="51"/>
      <c r="U33" s="51"/>
      <c r="V33" s="51"/>
      <c r="W33" s="51"/>
      <c r="X33" s="51">
        <f>R33+T33+U33+V33+W33</f>
        <v>670944</v>
      </c>
      <c r="Y33" s="65">
        <f>S33+W33</f>
        <v>0</v>
      </c>
      <c r="Z33" s="51"/>
      <c r="AA33" s="51"/>
      <c r="AB33" s="51"/>
      <c r="AC33" s="51"/>
      <c r="AD33" s="51">
        <f>X33+Z33+AA33+AB33+AC33</f>
        <v>670944</v>
      </c>
      <c r="AE33" s="65">
        <f>Y33+AC33</f>
        <v>0</v>
      </c>
    </row>
    <row r="34" spans="1:31" s="11" customFormat="1" ht="72.75" customHeight="1">
      <c r="A34" s="64" t="s">
        <v>59</v>
      </c>
      <c r="B34" s="70" t="s">
        <v>325</v>
      </c>
      <c r="C34" s="70" t="s">
        <v>333</v>
      </c>
      <c r="D34" s="71" t="s">
        <v>58</v>
      </c>
      <c r="E34" s="70"/>
      <c r="F34" s="51">
        <f aca="true" t="shared" si="18" ref="F34:AE34">F35</f>
        <v>40630</v>
      </c>
      <c r="G34" s="51">
        <f t="shared" si="18"/>
        <v>40630</v>
      </c>
      <c r="H34" s="51">
        <f t="shared" si="18"/>
        <v>0</v>
      </c>
      <c r="I34" s="51">
        <f t="shared" si="18"/>
        <v>0</v>
      </c>
      <c r="J34" s="51">
        <f t="shared" si="18"/>
        <v>0</v>
      </c>
      <c r="K34" s="51">
        <f t="shared" si="18"/>
        <v>0</v>
      </c>
      <c r="L34" s="51">
        <f t="shared" si="18"/>
        <v>40630</v>
      </c>
      <c r="M34" s="51">
        <f t="shared" si="18"/>
        <v>40630</v>
      </c>
      <c r="N34" s="51">
        <f t="shared" si="18"/>
        <v>0</v>
      </c>
      <c r="O34" s="51">
        <f t="shared" si="18"/>
        <v>0</v>
      </c>
      <c r="P34" s="51">
        <f t="shared" si="18"/>
        <v>0</v>
      </c>
      <c r="Q34" s="51">
        <f t="shared" si="18"/>
        <v>0</v>
      </c>
      <c r="R34" s="51">
        <f t="shared" si="18"/>
        <v>40630</v>
      </c>
      <c r="S34" s="51">
        <f t="shared" si="18"/>
        <v>40630</v>
      </c>
      <c r="T34" s="51">
        <f t="shared" si="18"/>
        <v>0</v>
      </c>
      <c r="U34" s="51">
        <f t="shared" si="18"/>
        <v>0</v>
      </c>
      <c r="V34" s="51">
        <f t="shared" si="18"/>
        <v>0</v>
      </c>
      <c r="W34" s="51">
        <f t="shared" si="18"/>
        <v>0</v>
      </c>
      <c r="X34" s="51">
        <f t="shared" si="18"/>
        <v>40630</v>
      </c>
      <c r="Y34" s="51">
        <f t="shared" si="18"/>
        <v>40630</v>
      </c>
      <c r="Z34" s="51">
        <f t="shared" si="18"/>
        <v>0</v>
      </c>
      <c r="AA34" s="51">
        <f t="shared" si="18"/>
        <v>0</v>
      </c>
      <c r="AB34" s="51">
        <f t="shared" si="18"/>
        <v>0</v>
      </c>
      <c r="AC34" s="51">
        <f t="shared" si="18"/>
        <v>0</v>
      </c>
      <c r="AD34" s="51">
        <f t="shared" si="18"/>
        <v>40630</v>
      </c>
      <c r="AE34" s="51">
        <f t="shared" si="18"/>
        <v>40630</v>
      </c>
    </row>
    <row r="35" spans="1:31" s="11" customFormat="1" ht="21" customHeight="1">
      <c r="A35" s="64" t="s">
        <v>111</v>
      </c>
      <c r="B35" s="70" t="s">
        <v>325</v>
      </c>
      <c r="C35" s="70" t="s">
        <v>333</v>
      </c>
      <c r="D35" s="71" t="s">
        <v>58</v>
      </c>
      <c r="E35" s="70" t="s">
        <v>415</v>
      </c>
      <c r="F35" s="51">
        <f>4090+36540</f>
        <v>40630</v>
      </c>
      <c r="G35" s="51">
        <f>4090+36540</f>
        <v>40630</v>
      </c>
      <c r="H35" s="65"/>
      <c r="I35" s="65"/>
      <c r="J35" s="65"/>
      <c r="K35" s="65"/>
      <c r="L35" s="51">
        <f>F35+H35+I35+J35+K35</f>
        <v>40630</v>
      </c>
      <c r="M35" s="51">
        <f>G35+K35</f>
        <v>40630</v>
      </c>
      <c r="N35" s="51"/>
      <c r="O35" s="51"/>
      <c r="P35" s="51"/>
      <c r="Q35" s="51"/>
      <c r="R35" s="51">
        <f>L35+N35+O35+P35+Q35</f>
        <v>40630</v>
      </c>
      <c r="S35" s="51">
        <f>M35+Q35</f>
        <v>40630</v>
      </c>
      <c r="T35" s="51"/>
      <c r="U35" s="51"/>
      <c r="V35" s="51"/>
      <c r="W35" s="51"/>
      <c r="X35" s="51">
        <f>R35+T35+U35+V35+W35</f>
        <v>40630</v>
      </c>
      <c r="Y35" s="51">
        <f>S35+W35</f>
        <v>40630</v>
      </c>
      <c r="Z35" s="51"/>
      <c r="AA35" s="51"/>
      <c r="AB35" s="51"/>
      <c r="AC35" s="51"/>
      <c r="AD35" s="51">
        <f>X35+Z35+AA35+AB35+AC35</f>
        <v>40630</v>
      </c>
      <c r="AE35" s="51">
        <f>Y35+AC35</f>
        <v>40630</v>
      </c>
    </row>
    <row r="36" spans="1:31" s="11" customFormat="1" ht="39" customHeight="1">
      <c r="A36" s="64" t="s">
        <v>109</v>
      </c>
      <c r="B36" s="70" t="s">
        <v>325</v>
      </c>
      <c r="C36" s="70" t="s">
        <v>333</v>
      </c>
      <c r="D36" s="71" t="s">
        <v>110</v>
      </c>
      <c r="E36" s="70"/>
      <c r="F36" s="51">
        <f aca="true" t="shared" si="19" ref="F36:AE36">F37</f>
        <v>7004</v>
      </c>
      <c r="G36" s="51">
        <f t="shared" si="19"/>
        <v>7004</v>
      </c>
      <c r="H36" s="51">
        <f t="shared" si="19"/>
        <v>0</v>
      </c>
      <c r="I36" s="51">
        <f t="shared" si="19"/>
        <v>0</v>
      </c>
      <c r="J36" s="51">
        <f t="shared" si="19"/>
        <v>0</v>
      </c>
      <c r="K36" s="51">
        <f t="shared" si="19"/>
        <v>0</v>
      </c>
      <c r="L36" s="51">
        <f t="shared" si="19"/>
        <v>7004</v>
      </c>
      <c r="M36" s="51">
        <f t="shared" si="19"/>
        <v>7004</v>
      </c>
      <c r="N36" s="51">
        <f t="shared" si="19"/>
        <v>0</v>
      </c>
      <c r="O36" s="51">
        <f t="shared" si="19"/>
        <v>0</v>
      </c>
      <c r="P36" s="51">
        <f t="shared" si="19"/>
        <v>0</v>
      </c>
      <c r="Q36" s="51">
        <f t="shared" si="19"/>
        <v>0</v>
      </c>
      <c r="R36" s="51">
        <f t="shared" si="19"/>
        <v>7004</v>
      </c>
      <c r="S36" s="51">
        <f t="shared" si="19"/>
        <v>7004</v>
      </c>
      <c r="T36" s="51">
        <f t="shared" si="19"/>
        <v>0</v>
      </c>
      <c r="U36" s="51">
        <f t="shared" si="19"/>
        <v>0</v>
      </c>
      <c r="V36" s="51">
        <f t="shared" si="19"/>
        <v>0</v>
      </c>
      <c r="W36" s="51">
        <f t="shared" si="19"/>
        <v>0</v>
      </c>
      <c r="X36" s="51">
        <f t="shared" si="19"/>
        <v>7004</v>
      </c>
      <c r="Y36" s="51">
        <f t="shared" si="19"/>
        <v>7004</v>
      </c>
      <c r="Z36" s="51">
        <f t="shared" si="19"/>
        <v>0</v>
      </c>
      <c r="AA36" s="51">
        <f t="shared" si="19"/>
        <v>0</v>
      </c>
      <c r="AB36" s="51">
        <f t="shared" si="19"/>
        <v>0</v>
      </c>
      <c r="AC36" s="51">
        <f t="shared" si="19"/>
        <v>0</v>
      </c>
      <c r="AD36" s="51">
        <f t="shared" si="19"/>
        <v>7004</v>
      </c>
      <c r="AE36" s="51">
        <f t="shared" si="19"/>
        <v>7004</v>
      </c>
    </row>
    <row r="37" spans="1:31" s="11" customFormat="1" ht="21.75" customHeight="1">
      <c r="A37" s="64" t="s">
        <v>111</v>
      </c>
      <c r="B37" s="70" t="s">
        <v>325</v>
      </c>
      <c r="C37" s="70" t="s">
        <v>333</v>
      </c>
      <c r="D37" s="71" t="s">
        <v>110</v>
      </c>
      <c r="E37" s="70" t="s">
        <v>415</v>
      </c>
      <c r="F37" s="51">
        <v>7004</v>
      </c>
      <c r="G37" s="51">
        <v>7004</v>
      </c>
      <c r="H37" s="65"/>
      <c r="I37" s="65"/>
      <c r="J37" s="65"/>
      <c r="K37" s="65"/>
      <c r="L37" s="51">
        <f>F37+H37+I37+J37+K37</f>
        <v>7004</v>
      </c>
      <c r="M37" s="51">
        <f>G37+K37</f>
        <v>7004</v>
      </c>
      <c r="N37" s="51"/>
      <c r="O37" s="51"/>
      <c r="P37" s="51"/>
      <c r="Q37" s="51"/>
      <c r="R37" s="51">
        <f>L37+N37+O37+P37+Q37</f>
        <v>7004</v>
      </c>
      <c r="S37" s="51">
        <f>M37+Q37</f>
        <v>7004</v>
      </c>
      <c r="T37" s="51"/>
      <c r="U37" s="51"/>
      <c r="V37" s="51"/>
      <c r="W37" s="51"/>
      <c r="X37" s="51">
        <f>R37+T37+U37+V37+W37</f>
        <v>7004</v>
      </c>
      <c r="Y37" s="51">
        <f>S37+W37</f>
        <v>7004</v>
      </c>
      <c r="Z37" s="51"/>
      <c r="AA37" s="51"/>
      <c r="AB37" s="51"/>
      <c r="AC37" s="51"/>
      <c r="AD37" s="51">
        <f>X37+Z37+AA37+AB37+AC37</f>
        <v>7004</v>
      </c>
      <c r="AE37" s="51">
        <f>Y37+AC37</f>
        <v>7004</v>
      </c>
    </row>
    <row r="38" spans="1:31" s="11" customFormat="1" ht="38.25" customHeight="1">
      <c r="A38" s="64" t="s">
        <v>112</v>
      </c>
      <c r="B38" s="70" t="s">
        <v>325</v>
      </c>
      <c r="C38" s="70" t="s">
        <v>333</v>
      </c>
      <c r="D38" s="71" t="s">
        <v>113</v>
      </c>
      <c r="E38" s="70"/>
      <c r="F38" s="51">
        <f aca="true" t="shared" si="20" ref="F38:AE38">F39</f>
        <v>364</v>
      </c>
      <c r="G38" s="51">
        <f t="shared" si="20"/>
        <v>364</v>
      </c>
      <c r="H38" s="51">
        <f t="shared" si="20"/>
        <v>0</v>
      </c>
      <c r="I38" s="51">
        <f t="shared" si="20"/>
        <v>0</v>
      </c>
      <c r="J38" s="51">
        <f t="shared" si="20"/>
        <v>0</v>
      </c>
      <c r="K38" s="51">
        <f t="shared" si="20"/>
        <v>0</v>
      </c>
      <c r="L38" s="51">
        <f t="shared" si="20"/>
        <v>364</v>
      </c>
      <c r="M38" s="51">
        <f t="shared" si="20"/>
        <v>364</v>
      </c>
      <c r="N38" s="51">
        <f t="shared" si="20"/>
        <v>0</v>
      </c>
      <c r="O38" s="51">
        <f t="shared" si="20"/>
        <v>0</v>
      </c>
      <c r="P38" s="51">
        <f t="shared" si="20"/>
        <v>0</v>
      </c>
      <c r="Q38" s="51">
        <f t="shared" si="20"/>
        <v>0</v>
      </c>
      <c r="R38" s="51">
        <f t="shared" si="20"/>
        <v>364</v>
      </c>
      <c r="S38" s="51">
        <f t="shared" si="20"/>
        <v>364</v>
      </c>
      <c r="T38" s="51">
        <f t="shared" si="20"/>
        <v>0</v>
      </c>
      <c r="U38" s="51">
        <f t="shared" si="20"/>
        <v>0</v>
      </c>
      <c r="V38" s="51">
        <f t="shared" si="20"/>
        <v>0</v>
      </c>
      <c r="W38" s="51">
        <f t="shared" si="20"/>
        <v>0</v>
      </c>
      <c r="X38" s="51">
        <f t="shared" si="20"/>
        <v>364</v>
      </c>
      <c r="Y38" s="51">
        <f t="shared" si="20"/>
        <v>364</v>
      </c>
      <c r="Z38" s="51">
        <f t="shared" si="20"/>
        <v>0</v>
      </c>
      <c r="AA38" s="51">
        <f t="shared" si="20"/>
        <v>0</v>
      </c>
      <c r="AB38" s="51">
        <f t="shared" si="20"/>
        <v>0</v>
      </c>
      <c r="AC38" s="51">
        <f t="shared" si="20"/>
        <v>0</v>
      </c>
      <c r="AD38" s="51">
        <f t="shared" si="20"/>
        <v>364</v>
      </c>
      <c r="AE38" s="51">
        <f t="shared" si="20"/>
        <v>364</v>
      </c>
    </row>
    <row r="39" spans="1:31" s="11" customFormat="1" ht="21.75" customHeight="1">
      <c r="A39" s="64" t="s">
        <v>111</v>
      </c>
      <c r="B39" s="70" t="s">
        <v>325</v>
      </c>
      <c r="C39" s="70" t="s">
        <v>333</v>
      </c>
      <c r="D39" s="71" t="s">
        <v>113</v>
      </c>
      <c r="E39" s="70" t="s">
        <v>415</v>
      </c>
      <c r="F39" s="51">
        <v>364</v>
      </c>
      <c r="G39" s="51">
        <v>364</v>
      </c>
      <c r="H39" s="65"/>
      <c r="I39" s="65"/>
      <c r="J39" s="65"/>
      <c r="K39" s="65"/>
      <c r="L39" s="51">
        <f>F39+H39+I39+J39+K39</f>
        <v>364</v>
      </c>
      <c r="M39" s="51">
        <f>G39+K39</f>
        <v>364</v>
      </c>
      <c r="N39" s="51"/>
      <c r="O39" s="51"/>
      <c r="P39" s="51"/>
      <c r="Q39" s="51"/>
      <c r="R39" s="51">
        <f>L39+N39+O39+P39+Q39</f>
        <v>364</v>
      </c>
      <c r="S39" s="51">
        <f>M39+Q39</f>
        <v>364</v>
      </c>
      <c r="T39" s="51"/>
      <c r="U39" s="51"/>
      <c r="V39" s="51"/>
      <c r="W39" s="51"/>
      <c r="X39" s="51">
        <f>R39+T39+U39+V39+W39</f>
        <v>364</v>
      </c>
      <c r="Y39" s="51">
        <f>S39+W39</f>
        <v>364</v>
      </c>
      <c r="Z39" s="51"/>
      <c r="AA39" s="51"/>
      <c r="AB39" s="51"/>
      <c r="AC39" s="51"/>
      <c r="AD39" s="51">
        <f>X39+Z39+AA39+AB39+AC39</f>
        <v>364</v>
      </c>
      <c r="AE39" s="51">
        <f>Y39+AC39</f>
        <v>364</v>
      </c>
    </row>
    <row r="40" spans="1:31" s="11" customFormat="1" ht="102" customHeight="1">
      <c r="A40" s="64" t="s">
        <v>82</v>
      </c>
      <c r="B40" s="70" t="s">
        <v>325</v>
      </c>
      <c r="C40" s="70" t="s">
        <v>333</v>
      </c>
      <c r="D40" s="71" t="s">
        <v>83</v>
      </c>
      <c r="E40" s="70"/>
      <c r="F40" s="51">
        <f aca="true" t="shared" si="21" ref="F40:AE40">F41</f>
        <v>109502</v>
      </c>
      <c r="G40" s="51">
        <f t="shared" si="21"/>
        <v>109502</v>
      </c>
      <c r="H40" s="51">
        <f t="shared" si="21"/>
        <v>0</v>
      </c>
      <c r="I40" s="51">
        <f t="shared" si="21"/>
        <v>0</v>
      </c>
      <c r="J40" s="51">
        <f t="shared" si="21"/>
        <v>0</v>
      </c>
      <c r="K40" s="51">
        <f t="shared" si="21"/>
        <v>0</v>
      </c>
      <c r="L40" s="51">
        <f t="shared" si="21"/>
        <v>109502</v>
      </c>
      <c r="M40" s="51">
        <f t="shared" si="21"/>
        <v>109502</v>
      </c>
      <c r="N40" s="51">
        <f t="shared" si="21"/>
        <v>0</v>
      </c>
      <c r="O40" s="51">
        <f t="shared" si="21"/>
        <v>0</v>
      </c>
      <c r="P40" s="51">
        <f t="shared" si="21"/>
        <v>0</v>
      </c>
      <c r="Q40" s="51">
        <f t="shared" si="21"/>
        <v>0</v>
      </c>
      <c r="R40" s="51">
        <f t="shared" si="21"/>
        <v>109502</v>
      </c>
      <c r="S40" s="51">
        <f t="shared" si="21"/>
        <v>109502</v>
      </c>
      <c r="T40" s="51">
        <f t="shared" si="21"/>
        <v>0</v>
      </c>
      <c r="U40" s="51">
        <f t="shared" si="21"/>
        <v>0</v>
      </c>
      <c r="V40" s="51">
        <f t="shared" si="21"/>
        <v>0</v>
      </c>
      <c r="W40" s="51">
        <f t="shared" si="21"/>
        <v>0</v>
      </c>
      <c r="X40" s="51">
        <f t="shared" si="21"/>
        <v>109502</v>
      </c>
      <c r="Y40" s="51">
        <f t="shared" si="21"/>
        <v>109502</v>
      </c>
      <c r="Z40" s="51">
        <f t="shared" si="21"/>
        <v>0</v>
      </c>
      <c r="AA40" s="51">
        <f t="shared" si="21"/>
        <v>0</v>
      </c>
      <c r="AB40" s="51">
        <f t="shared" si="21"/>
        <v>0</v>
      </c>
      <c r="AC40" s="51">
        <f t="shared" si="21"/>
        <v>0</v>
      </c>
      <c r="AD40" s="51">
        <f t="shared" si="21"/>
        <v>109502</v>
      </c>
      <c r="AE40" s="51">
        <f t="shared" si="21"/>
        <v>109502</v>
      </c>
    </row>
    <row r="41" spans="1:31" s="11" customFormat="1" ht="21" customHeight="1">
      <c r="A41" s="64" t="s">
        <v>111</v>
      </c>
      <c r="B41" s="70" t="s">
        <v>325</v>
      </c>
      <c r="C41" s="70" t="s">
        <v>333</v>
      </c>
      <c r="D41" s="71" t="s">
        <v>83</v>
      </c>
      <c r="E41" s="70" t="s">
        <v>415</v>
      </c>
      <c r="F41" s="51">
        <f>10343+4935+94224</f>
        <v>109502</v>
      </c>
      <c r="G41" s="51">
        <f>10343+4935+94224</f>
        <v>109502</v>
      </c>
      <c r="H41" s="65"/>
      <c r="I41" s="65"/>
      <c r="J41" s="65"/>
      <c r="K41" s="65"/>
      <c r="L41" s="51">
        <f>F41+H41+I41+J41+K41</f>
        <v>109502</v>
      </c>
      <c r="M41" s="51">
        <f>G41+K41</f>
        <v>109502</v>
      </c>
      <c r="N41" s="51"/>
      <c r="O41" s="51"/>
      <c r="P41" s="51"/>
      <c r="Q41" s="51"/>
      <c r="R41" s="51">
        <f>L41+N41+O41+P41+Q41</f>
        <v>109502</v>
      </c>
      <c r="S41" s="51">
        <f>M41+Q41</f>
        <v>109502</v>
      </c>
      <c r="T41" s="51"/>
      <c r="U41" s="51"/>
      <c r="V41" s="51"/>
      <c r="W41" s="51"/>
      <c r="X41" s="51">
        <f>R41+T41+U41+V41+W41</f>
        <v>109502</v>
      </c>
      <c r="Y41" s="51">
        <f>S41+W41</f>
        <v>109502</v>
      </c>
      <c r="Z41" s="51"/>
      <c r="AA41" s="51"/>
      <c r="AB41" s="51"/>
      <c r="AC41" s="51"/>
      <c r="AD41" s="51">
        <f>X41+Z41+AA41+AB41+AC41</f>
        <v>109502</v>
      </c>
      <c r="AE41" s="51">
        <f>Y41+AC41</f>
        <v>109502</v>
      </c>
    </row>
    <row r="42" spans="1:31" s="11" customFormat="1" ht="21.75" customHeight="1">
      <c r="A42" s="64" t="s">
        <v>114</v>
      </c>
      <c r="B42" s="70" t="s">
        <v>325</v>
      </c>
      <c r="C42" s="70" t="s">
        <v>333</v>
      </c>
      <c r="D42" s="71" t="s">
        <v>115</v>
      </c>
      <c r="E42" s="70"/>
      <c r="F42" s="51">
        <f aca="true" t="shared" si="22" ref="F42:AE42">F43</f>
        <v>2719</v>
      </c>
      <c r="G42" s="51">
        <f t="shared" si="22"/>
        <v>2719</v>
      </c>
      <c r="H42" s="51">
        <f t="shared" si="22"/>
        <v>0</v>
      </c>
      <c r="I42" s="51">
        <f t="shared" si="22"/>
        <v>0</v>
      </c>
      <c r="J42" s="51">
        <f t="shared" si="22"/>
        <v>0</v>
      </c>
      <c r="K42" s="51">
        <f t="shared" si="22"/>
        <v>0</v>
      </c>
      <c r="L42" s="51">
        <f t="shared" si="22"/>
        <v>2719</v>
      </c>
      <c r="M42" s="51">
        <f t="shared" si="22"/>
        <v>2719</v>
      </c>
      <c r="N42" s="51">
        <f t="shared" si="22"/>
        <v>0</v>
      </c>
      <c r="O42" s="51">
        <f t="shared" si="22"/>
        <v>0</v>
      </c>
      <c r="P42" s="51">
        <f t="shared" si="22"/>
        <v>0</v>
      </c>
      <c r="Q42" s="51">
        <f t="shared" si="22"/>
        <v>0</v>
      </c>
      <c r="R42" s="51">
        <f t="shared" si="22"/>
        <v>2719</v>
      </c>
      <c r="S42" s="51">
        <f t="shared" si="22"/>
        <v>2719</v>
      </c>
      <c r="T42" s="51">
        <f t="shared" si="22"/>
        <v>0</v>
      </c>
      <c r="U42" s="51">
        <f t="shared" si="22"/>
        <v>0</v>
      </c>
      <c r="V42" s="51">
        <f t="shared" si="22"/>
        <v>0</v>
      </c>
      <c r="W42" s="51">
        <f t="shared" si="22"/>
        <v>0</v>
      </c>
      <c r="X42" s="51">
        <f t="shared" si="22"/>
        <v>2719</v>
      </c>
      <c r="Y42" s="51">
        <f t="shared" si="22"/>
        <v>2719</v>
      </c>
      <c r="Z42" s="51">
        <f t="shared" si="22"/>
        <v>0</v>
      </c>
      <c r="AA42" s="51">
        <f t="shared" si="22"/>
        <v>0</v>
      </c>
      <c r="AB42" s="51">
        <f t="shared" si="22"/>
        <v>0</v>
      </c>
      <c r="AC42" s="51">
        <f t="shared" si="22"/>
        <v>0</v>
      </c>
      <c r="AD42" s="51">
        <f t="shared" si="22"/>
        <v>2719</v>
      </c>
      <c r="AE42" s="51">
        <f t="shared" si="22"/>
        <v>2719</v>
      </c>
    </row>
    <row r="43" spans="1:31" s="11" customFormat="1" ht="20.25" customHeight="1">
      <c r="A43" s="64" t="s">
        <v>111</v>
      </c>
      <c r="B43" s="70" t="s">
        <v>325</v>
      </c>
      <c r="C43" s="70" t="s">
        <v>333</v>
      </c>
      <c r="D43" s="71" t="s">
        <v>115</v>
      </c>
      <c r="E43" s="70" t="s">
        <v>415</v>
      </c>
      <c r="F43" s="51">
        <v>2719</v>
      </c>
      <c r="G43" s="51">
        <v>2719</v>
      </c>
      <c r="H43" s="65"/>
      <c r="I43" s="65"/>
      <c r="J43" s="65"/>
      <c r="K43" s="65"/>
      <c r="L43" s="51">
        <f>F43+H43+I43+J43+K43</f>
        <v>2719</v>
      </c>
      <c r="M43" s="51">
        <f>G43+K43</f>
        <v>2719</v>
      </c>
      <c r="N43" s="51"/>
      <c r="O43" s="51"/>
      <c r="P43" s="51"/>
      <c r="Q43" s="51"/>
      <c r="R43" s="51">
        <f>L43+N43+O43+P43+Q43</f>
        <v>2719</v>
      </c>
      <c r="S43" s="51">
        <f>M43+Q43</f>
        <v>2719</v>
      </c>
      <c r="T43" s="51"/>
      <c r="U43" s="51"/>
      <c r="V43" s="51"/>
      <c r="W43" s="51"/>
      <c r="X43" s="51">
        <f>R43+T43+U43+V43+W43</f>
        <v>2719</v>
      </c>
      <c r="Y43" s="51">
        <f>S43+W43</f>
        <v>2719</v>
      </c>
      <c r="Z43" s="51"/>
      <c r="AA43" s="51"/>
      <c r="AB43" s="51"/>
      <c r="AC43" s="51"/>
      <c r="AD43" s="51">
        <f>X43+Z43+AA43+AB43+AC43</f>
        <v>2719</v>
      </c>
      <c r="AE43" s="51">
        <f>Y43+AC43</f>
        <v>2719</v>
      </c>
    </row>
    <row r="44" spans="1:31" s="11" customFormat="1" ht="40.5" customHeight="1">
      <c r="A44" s="64" t="s">
        <v>116</v>
      </c>
      <c r="B44" s="70" t="s">
        <v>325</v>
      </c>
      <c r="C44" s="70" t="s">
        <v>333</v>
      </c>
      <c r="D44" s="71" t="s">
        <v>117</v>
      </c>
      <c r="E44" s="70"/>
      <c r="F44" s="51">
        <f aca="true" t="shared" si="23" ref="F44:AE44">F45</f>
        <v>5101</v>
      </c>
      <c r="G44" s="51">
        <f t="shared" si="23"/>
        <v>5101</v>
      </c>
      <c r="H44" s="51">
        <f t="shared" si="23"/>
        <v>0</v>
      </c>
      <c r="I44" s="51">
        <f t="shared" si="23"/>
        <v>0</v>
      </c>
      <c r="J44" s="51">
        <f t="shared" si="23"/>
        <v>0</v>
      </c>
      <c r="K44" s="51">
        <f t="shared" si="23"/>
        <v>0</v>
      </c>
      <c r="L44" s="51">
        <f t="shared" si="23"/>
        <v>5101</v>
      </c>
      <c r="M44" s="51">
        <f t="shared" si="23"/>
        <v>5101</v>
      </c>
      <c r="N44" s="51">
        <f t="shared" si="23"/>
        <v>0</v>
      </c>
      <c r="O44" s="51">
        <f t="shared" si="23"/>
        <v>0</v>
      </c>
      <c r="P44" s="51">
        <f t="shared" si="23"/>
        <v>0</v>
      </c>
      <c r="Q44" s="51">
        <f t="shared" si="23"/>
        <v>0</v>
      </c>
      <c r="R44" s="51">
        <f t="shared" si="23"/>
        <v>5101</v>
      </c>
      <c r="S44" s="51">
        <f t="shared" si="23"/>
        <v>5101</v>
      </c>
      <c r="T44" s="51">
        <f t="shared" si="23"/>
        <v>0</v>
      </c>
      <c r="U44" s="51">
        <f t="shared" si="23"/>
        <v>0</v>
      </c>
      <c r="V44" s="51">
        <f t="shared" si="23"/>
        <v>0</v>
      </c>
      <c r="W44" s="51">
        <f t="shared" si="23"/>
        <v>0</v>
      </c>
      <c r="X44" s="51">
        <f t="shared" si="23"/>
        <v>5101</v>
      </c>
      <c r="Y44" s="51">
        <f t="shared" si="23"/>
        <v>5101</v>
      </c>
      <c r="Z44" s="51">
        <f t="shared" si="23"/>
        <v>0</v>
      </c>
      <c r="AA44" s="51">
        <f t="shared" si="23"/>
        <v>0</v>
      </c>
      <c r="AB44" s="51">
        <f t="shared" si="23"/>
        <v>0</v>
      </c>
      <c r="AC44" s="51">
        <f t="shared" si="23"/>
        <v>0</v>
      </c>
      <c r="AD44" s="51">
        <f t="shared" si="23"/>
        <v>5101</v>
      </c>
      <c r="AE44" s="51">
        <f t="shared" si="23"/>
        <v>5101</v>
      </c>
    </row>
    <row r="45" spans="1:31" s="11" customFormat="1" ht="21.75" customHeight="1">
      <c r="A45" s="64" t="s">
        <v>111</v>
      </c>
      <c r="B45" s="70" t="s">
        <v>325</v>
      </c>
      <c r="C45" s="70" t="s">
        <v>333</v>
      </c>
      <c r="D45" s="71" t="s">
        <v>117</v>
      </c>
      <c r="E45" s="70" t="s">
        <v>415</v>
      </c>
      <c r="F45" s="51">
        <v>5101</v>
      </c>
      <c r="G45" s="51">
        <v>5101</v>
      </c>
      <c r="H45" s="65"/>
      <c r="I45" s="65"/>
      <c r="J45" s="65"/>
      <c r="K45" s="65"/>
      <c r="L45" s="51">
        <f>F45+H45+I45+J45+K45</f>
        <v>5101</v>
      </c>
      <c r="M45" s="51">
        <f>G45+K45</f>
        <v>5101</v>
      </c>
      <c r="N45" s="51"/>
      <c r="O45" s="51"/>
      <c r="P45" s="51"/>
      <c r="Q45" s="51"/>
      <c r="R45" s="51">
        <f>L45+N45+O45+P45+Q45</f>
        <v>5101</v>
      </c>
      <c r="S45" s="51">
        <f>M45+Q45</f>
        <v>5101</v>
      </c>
      <c r="T45" s="51"/>
      <c r="U45" s="51"/>
      <c r="V45" s="51"/>
      <c r="W45" s="51"/>
      <c r="X45" s="51">
        <f>R45+T45+U45+V45+W45</f>
        <v>5101</v>
      </c>
      <c r="Y45" s="51">
        <f>S45+W45</f>
        <v>5101</v>
      </c>
      <c r="Z45" s="51"/>
      <c r="AA45" s="51"/>
      <c r="AB45" s="51"/>
      <c r="AC45" s="51"/>
      <c r="AD45" s="51">
        <f>X45+Z45+AA45+AB45+AC45</f>
        <v>5101</v>
      </c>
      <c r="AE45" s="51">
        <f>Y45+AC45</f>
        <v>5101</v>
      </c>
    </row>
    <row r="46" spans="1:31" s="11" customFormat="1" ht="36.75" customHeight="1">
      <c r="A46" s="64" t="s">
        <v>540</v>
      </c>
      <c r="B46" s="70" t="s">
        <v>325</v>
      </c>
      <c r="C46" s="70" t="s">
        <v>333</v>
      </c>
      <c r="D46" s="71" t="s">
        <v>118</v>
      </c>
      <c r="E46" s="70"/>
      <c r="F46" s="51">
        <f aca="true" t="shared" si="24" ref="F46:AE46">F47</f>
        <v>304</v>
      </c>
      <c r="G46" s="51">
        <f t="shared" si="24"/>
        <v>304</v>
      </c>
      <c r="H46" s="51">
        <f t="shared" si="24"/>
        <v>0</v>
      </c>
      <c r="I46" s="51">
        <f t="shared" si="24"/>
        <v>0</v>
      </c>
      <c r="J46" s="51">
        <f t="shared" si="24"/>
        <v>0</v>
      </c>
      <c r="K46" s="51">
        <f t="shared" si="24"/>
        <v>0</v>
      </c>
      <c r="L46" s="51">
        <f t="shared" si="24"/>
        <v>304</v>
      </c>
      <c r="M46" s="51">
        <f t="shared" si="24"/>
        <v>304</v>
      </c>
      <c r="N46" s="51">
        <f t="shared" si="24"/>
        <v>0</v>
      </c>
      <c r="O46" s="51">
        <f t="shared" si="24"/>
        <v>0</v>
      </c>
      <c r="P46" s="51">
        <f t="shared" si="24"/>
        <v>0</v>
      </c>
      <c r="Q46" s="51">
        <f t="shared" si="24"/>
        <v>0</v>
      </c>
      <c r="R46" s="51">
        <f t="shared" si="24"/>
        <v>304</v>
      </c>
      <c r="S46" s="51">
        <f t="shared" si="24"/>
        <v>304</v>
      </c>
      <c r="T46" s="51">
        <f t="shared" si="24"/>
        <v>0</v>
      </c>
      <c r="U46" s="51">
        <f t="shared" si="24"/>
        <v>0</v>
      </c>
      <c r="V46" s="51">
        <f t="shared" si="24"/>
        <v>0</v>
      </c>
      <c r="W46" s="51">
        <f t="shared" si="24"/>
        <v>0</v>
      </c>
      <c r="X46" s="51">
        <f t="shared" si="24"/>
        <v>304</v>
      </c>
      <c r="Y46" s="51">
        <f t="shared" si="24"/>
        <v>304</v>
      </c>
      <c r="Z46" s="51">
        <f t="shared" si="24"/>
        <v>0</v>
      </c>
      <c r="AA46" s="51">
        <f t="shared" si="24"/>
        <v>0</v>
      </c>
      <c r="AB46" s="51">
        <f t="shared" si="24"/>
        <v>0</v>
      </c>
      <c r="AC46" s="51">
        <f t="shared" si="24"/>
        <v>0</v>
      </c>
      <c r="AD46" s="51">
        <f t="shared" si="24"/>
        <v>304</v>
      </c>
      <c r="AE46" s="51">
        <f t="shared" si="24"/>
        <v>304</v>
      </c>
    </row>
    <row r="47" spans="1:31" s="11" customFormat="1" ht="21.75" customHeight="1">
      <c r="A47" s="64" t="s">
        <v>111</v>
      </c>
      <c r="B47" s="70" t="s">
        <v>325</v>
      </c>
      <c r="C47" s="70" t="s">
        <v>333</v>
      </c>
      <c r="D47" s="71" t="s">
        <v>118</v>
      </c>
      <c r="E47" s="70" t="s">
        <v>415</v>
      </c>
      <c r="F47" s="51">
        <v>304</v>
      </c>
      <c r="G47" s="51">
        <v>304</v>
      </c>
      <c r="H47" s="65"/>
      <c r="I47" s="65"/>
      <c r="J47" s="65"/>
      <c r="K47" s="65"/>
      <c r="L47" s="51">
        <f>F47+H47+I47+J47+K47</f>
        <v>304</v>
      </c>
      <c r="M47" s="51">
        <f>G47+K47</f>
        <v>304</v>
      </c>
      <c r="N47" s="51"/>
      <c r="O47" s="51"/>
      <c r="P47" s="51"/>
      <c r="Q47" s="51"/>
      <c r="R47" s="51">
        <f>L47+N47+O47+P47+Q47</f>
        <v>304</v>
      </c>
      <c r="S47" s="51">
        <f>M47+Q47</f>
        <v>304</v>
      </c>
      <c r="T47" s="51"/>
      <c r="U47" s="51"/>
      <c r="V47" s="51"/>
      <c r="W47" s="51"/>
      <c r="X47" s="51">
        <f>R47+T47+U47+V47+W47</f>
        <v>304</v>
      </c>
      <c r="Y47" s="51">
        <f>S47+W47</f>
        <v>304</v>
      </c>
      <c r="Z47" s="51"/>
      <c r="AA47" s="51"/>
      <c r="AB47" s="51"/>
      <c r="AC47" s="51"/>
      <c r="AD47" s="51">
        <f>X47+Z47+AA47+AB47+AC47</f>
        <v>304</v>
      </c>
      <c r="AE47" s="51">
        <f>Y47+AC47</f>
        <v>304</v>
      </c>
    </row>
    <row r="48" spans="1:31" s="11" customFormat="1" ht="33.75" customHeight="1">
      <c r="A48" s="64" t="s">
        <v>176</v>
      </c>
      <c r="B48" s="70" t="s">
        <v>325</v>
      </c>
      <c r="C48" s="70" t="s">
        <v>333</v>
      </c>
      <c r="D48" s="71" t="s">
        <v>174</v>
      </c>
      <c r="E48" s="70"/>
      <c r="F48" s="51">
        <f aca="true" t="shared" si="25" ref="F48:AE48">F49</f>
        <v>27796</v>
      </c>
      <c r="G48" s="51">
        <f t="shared" si="25"/>
        <v>27796</v>
      </c>
      <c r="H48" s="51">
        <f t="shared" si="25"/>
        <v>0</v>
      </c>
      <c r="I48" s="51">
        <f t="shared" si="25"/>
        <v>0</v>
      </c>
      <c r="J48" s="51">
        <f t="shared" si="25"/>
        <v>0</v>
      </c>
      <c r="K48" s="51">
        <f t="shared" si="25"/>
        <v>0</v>
      </c>
      <c r="L48" s="51">
        <f t="shared" si="25"/>
        <v>27796</v>
      </c>
      <c r="M48" s="51">
        <f t="shared" si="25"/>
        <v>27796</v>
      </c>
      <c r="N48" s="51">
        <f t="shared" si="25"/>
        <v>0</v>
      </c>
      <c r="O48" s="51">
        <f t="shared" si="25"/>
        <v>0</v>
      </c>
      <c r="P48" s="51">
        <f t="shared" si="25"/>
        <v>0</v>
      </c>
      <c r="Q48" s="51">
        <f t="shared" si="25"/>
        <v>0</v>
      </c>
      <c r="R48" s="51">
        <f t="shared" si="25"/>
        <v>27796</v>
      </c>
      <c r="S48" s="51">
        <f t="shared" si="25"/>
        <v>27796</v>
      </c>
      <c r="T48" s="51">
        <f t="shared" si="25"/>
        <v>0</v>
      </c>
      <c r="U48" s="51">
        <f t="shared" si="25"/>
        <v>0</v>
      </c>
      <c r="V48" s="51">
        <f t="shared" si="25"/>
        <v>0</v>
      </c>
      <c r="W48" s="51">
        <f t="shared" si="25"/>
        <v>0</v>
      </c>
      <c r="X48" s="51">
        <f t="shared" si="25"/>
        <v>27796</v>
      </c>
      <c r="Y48" s="51">
        <f t="shared" si="25"/>
        <v>27796</v>
      </c>
      <c r="Z48" s="51">
        <f t="shared" si="25"/>
        <v>0</v>
      </c>
      <c r="AA48" s="51">
        <f t="shared" si="25"/>
        <v>0</v>
      </c>
      <c r="AB48" s="51">
        <f t="shared" si="25"/>
        <v>0</v>
      </c>
      <c r="AC48" s="51">
        <f t="shared" si="25"/>
        <v>0</v>
      </c>
      <c r="AD48" s="51">
        <f t="shared" si="25"/>
        <v>27796</v>
      </c>
      <c r="AE48" s="51">
        <f t="shared" si="25"/>
        <v>27796</v>
      </c>
    </row>
    <row r="49" spans="1:31" s="11" customFormat="1" ht="20.25" customHeight="1">
      <c r="A49" s="64" t="s">
        <v>111</v>
      </c>
      <c r="B49" s="70" t="s">
        <v>325</v>
      </c>
      <c r="C49" s="70" t="s">
        <v>333</v>
      </c>
      <c r="D49" s="71" t="s">
        <v>174</v>
      </c>
      <c r="E49" s="70" t="s">
        <v>415</v>
      </c>
      <c r="F49" s="51">
        <v>27796</v>
      </c>
      <c r="G49" s="51">
        <v>27796</v>
      </c>
      <c r="H49" s="65"/>
      <c r="I49" s="65"/>
      <c r="J49" s="65"/>
      <c r="K49" s="65"/>
      <c r="L49" s="51">
        <f>F49+H49+I49+J49+K49</f>
        <v>27796</v>
      </c>
      <c r="M49" s="51">
        <f>G49+K49</f>
        <v>27796</v>
      </c>
      <c r="N49" s="51"/>
      <c r="O49" s="51"/>
      <c r="P49" s="51"/>
      <c r="Q49" s="51"/>
      <c r="R49" s="51">
        <f>L49+N49+O49+P49+Q49</f>
        <v>27796</v>
      </c>
      <c r="S49" s="51">
        <f>M49+Q49</f>
        <v>27796</v>
      </c>
      <c r="T49" s="51"/>
      <c r="U49" s="51"/>
      <c r="V49" s="51"/>
      <c r="W49" s="51"/>
      <c r="X49" s="51">
        <f>R49+T49+U49+V49+W49</f>
        <v>27796</v>
      </c>
      <c r="Y49" s="51">
        <f>S49+W49</f>
        <v>27796</v>
      </c>
      <c r="Z49" s="51"/>
      <c r="AA49" s="51"/>
      <c r="AB49" s="51"/>
      <c r="AC49" s="51"/>
      <c r="AD49" s="51">
        <f>X49+Z49+AA49+AB49+AC49</f>
        <v>27796</v>
      </c>
      <c r="AE49" s="51">
        <f>Y49+AC49</f>
        <v>27796</v>
      </c>
    </row>
    <row r="50" spans="1:31" s="11" customFormat="1" ht="17.25" customHeight="1">
      <c r="A50" s="64"/>
      <c r="B50" s="70"/>
      <c r="C50" s="70"/>
      <c r="D50" s="71"/>
      <c r="E50" s="70"/>
      <c r="F50" s="65"/>
      <c r="G50" s="65"/>
      <c r="H50" s="65"/>
      <c r="I50" s="65"/>
      <c r="J50" s="65"/>
      <c r="K50" s="65"/>
      <c r="L50" s="65"/>
      <c r="M50" s="65"/>
      <c r="N50" s="51"/>
      <c r="O50" s="51"/>
      <c r="P50" s="51"/>
      <c r="Q50" s="51"/>
      <c r="R50" s="65"/>
      <c r="S50" s="65"/>
      <c r="T50" s="51"/>
      <c r="U50" s="51"/>
      <c r="V50" s="51"/>
      <c r="W50" s="51"/>
      <c r="X50" s="65"/>
      <c r="Y50" s="65"/>
      <c r="Z50" s="51"/>
      <c r="AA50" s="51"/>
      <c r="AB50" s="51"/>
      <c r="AC50" s="51"/>
      <c r="AD50" s="65"/>
      <c r="AE50" s="65"/>
    </row>
    <row r="51" spans="1:31" s="11" customFormat="1" ht="37.5">
      <c r="A51" s="58" t="s">
        <v>496</v>
      </c>
      <c r="B51" s="59" t="s">
        <v>325</v>
      </c>
      <c r="C51" s="59" t="s">
        <v>334</v>
      </c>
      <c r="D51" s="67"/>
      <c r="E51" s="59"/>
      <c r="F51" s="61">
        <f>F52</f>
        <v>18126</v>
      </c>
      <c r="G51" s="61">
        <f aca="true" t="shared" si="26" ref="G51:K52">G52</f>
        <v>0</v>
      </c>
      <c r="H51" s="61">
        <f t="shared" si="26"/>
        <v>0</v>
      </c>
      <c r="I51" s="61">
        <f t="shared" si="26"/>
        <v>0</v>
      </c>
      <c r="J51" s="61">
        <f t="shared" si="26"/>
        <v>0</v>
      </c>
      <c r="K51" s="61">
        <f t="shared" si="26"/>
        <v>0</v>
      </c>
      <c r="L51" s="61">
        <f>L52</f>
        <v>18126</v>
      </c>
      <c r="M51" s="61">
        <f>M52</f>
        <v>0</v>
      </c>
      <c r="N51" s="56">
        <f aca="true" t="shared" si="27" ref="N51:Q52">N52</f>
        <v>0</v>
      </c>
      <c r="O51" s="56">
        <f t="shared" si="27"/>
        <v>0</v>
      </c>
      <c r="P51" s="56">
        <f t="shared" si="27"/>
        <v>0</v>
      </c>
      <c r="Q51" s="56">
        <f t="shared" si="27"/>
        <v>0</v>
      </c>
      <c r="R51" s="61">
        <f>R52</f>
        <v>18126</v>
      </c>
      <c r="S51" s="61">
        <f>S52</f>
        <v>0</v>
      </c>
      <c r="T51" s="56">
        <f aca="true" t="shared" si="28" ref="T51:W52">T52</f>
        <v>0</v>
      </c>
      <c r="U51" s="56">
        <f t="shared" si="28"/>
        <v>0</v>
      </c>
      <c r="V51" s="56">
        <f t="shared" si="28"/>
        <v>0</v>
      </c>
      <c r="W51" s="56">
        <f t="shared" si="28"/>
        <v>0</v>
      </c>
      <c r="X51" s="61">
        <f>X52</f>
        <v>18126</v>
      </c>
      <c r="Y51" s="61">
        <f>Y52</f>
        <v>0</v>
      </c>
      <c r="Z51" s="56">
        <f aca="true" t="shared" si="29" ref="Z51:AC52">Z52</f>
        <v>0</v>
      </c>
      <c r="AA51" s="56">
        <f t="shared" si="29"/>
        <v>0</v>
      </c>
      <c r="AB51" s="56">
        <f t="shared" si="29"/>
        <v>0</v>
      </c>
      <c r="AC51" s="56">
        <f t="shared" si="29"/>
        <v>0</v>
      </c>
      <c r="AD51" s="61">
        <f>AD52</f>
        <v>18126</v>
      </c>
      <c r="AE51" s="61">
        <f>AE52</f>
        <v>0</v>
      </c>
    </row>
    <row r="52" spans="1:31" s="11" customFormat="1" ht="22.5" customHeight="1">
      <c r="A52" s="64" t="s">
        <v>498</v>
      </c>
      <c r="B52" s="70" t="s">
        <v>325</v>
      </c>
      <c r="C52" s="70" t="s">
        <v>334</v>
      </c>
      <c r="D52" s="71" t="s">
        <v>497</v>
      </c>
      <c r="E52" s="70"/>
      <c r="F52" s="51">
        <f>F53</f>
        <v>18126</v>
      </c>
      <c r="G52" s="51">
        <f t="shared" si="26"/>
        <v>0</v>
      </c>
      <c r="H52" s="51">
        <f t="shared" si="26"/>
        <v>0</v>
      </c>
      <c r="I52" s="51">
        <f t="shared" si="26"/>
        <v>0</v>
      </c>
      <c r="J52" s="51">
        <f t="shared" si="26"/>
        <v>0</v>
      </c>
      <c r="K52" s="51">
        <f t="shared" si="26"/>
        <v>0</v>
      </c>
      <c r="L52" s="51">
        <f>L53</f>
        <v>18126</v>
      </c>
      <c r="M52" s="51">
        <f>M53</f>
        <v>0</v>
      </c>
      <c r="N52" s="51">
        <f t="shared" si="27"/>
        <v>0</v>
      </c>
      <c r="O52" s="51">
        <f t="shared" si="27"/>
        <v>0</v>
      </c>
      <c r="P52" s="51">
        <f t="shared" si="27"/>
        <v>0</v>
      </c>
      <c r="Q52" s="51">
        <f t="shared" si="27"/>
        <v>0</v>
      </c>
      <c r="R52" s="51">
        <f>R53</f>
        <v>18126</v>
      </c>
      <c r="S52" s="51">
        <f>S53</f>
        <v>0</v>
      </c>
      <c r="T52" s="51">
        <f t="shared" si="28"/>
        <v>0</v>
      </c>
      <c r="U52" s="51">
        <f t="shared" si="28"/>
        <v>0</v>
      </c>
      <c r="V52" s="51">
        <f t="shared" si="28"/>
        <v>0</v>
      </c>
      <c r="W52" s="51">
        <f t="shared" si="28"/>
        <v>0</v>
      </c>
      <c r="X52" s="51">
        <f>X53</f>
        <v>18126</v>
      </c>
      <c r="Y52" s="51">
        <f>Y53</f>
        <v>0</v>
      </c>
      <c r="Z52" s="51">
        <f t="shared" si="29"/>
        <v>0</v>
      </c>
      <c r="AA52" s="51">
        <f t="shared" si="29"/>
        <v>0</v>
      </c>
      <c r="AB52" s="51">
        <f t="shared" si="29"/>
        <v>0</v>
      </c>
      <c r="AC52" s="51">
        <f t="shared" si="29"/>
        <v>0</v>
      </c>
      <c r="AD52" s="51">
        <f>AD53</f>
        <v>18126</v>
      </c>
      <c r="AE52" s="51">
        <f>AE53</f>
        <v>0</v>
      </c>
    </row>
    <row r="53" spans="1:31" s="11" customFormat="1" ht="49.5">
      <c r="A53" s="64" t="s">
        <v>335</v>
      </c>
      <c r="B53" s="70" t="s">
        <v>325</v>
      </c>
      <c r="C53" s="70" t="s">
        <v>334</v>
      </c>
      <c r="D53" s="71" t="s">
        <v>497</v>
      </c>
      <c r="E53" s="70" t="s">
        <v>336</v>
      </c>
      <c r="F53" s="51">
        <f>16610+1516</f>
        <v>18126</v>
      </c>
      <c r="G53" s="65"/>
      <c r="H53" s="65"/>
      <c r="I53" s="65"/>
      <c r="J53" s="65"/>
      <c r="K53" s="65"/>
      <c r="L53" s="51">
        <f>F53+H53+I53+J53+K53</f>
        <v>18126</v>
      </c>
      <c r="M53" s="51">
        <f>G53+K53</f>
        <v>0</v>
      </c>
      <c r="N53" s="51"/>
      <c r="O53" s="51"/>
      <c r="P53" s="51"/>
      <c r="Q53" s="51"/>
      <c r="R53" s="51">
        <f>L53+N53+O53+P53+Q53</f>
        <v>18126</v>
      </c>
      <c r="S53" s="51">
        <f>M53+Q53</f>
        <v>0</v>
      </c>
      <c r="T53" s="51"/>
      <c r="U53" s="51"/>
      <c r="V53" s="51"/>
      <c r="W53" s="51"/>
      <c r="X53" s="51">
        <f>R53+T53+U53+V53+W53</f>
        <v>18126</v>
      </c>
      <c r="Y53" s="51">
        <f>S53+W53</f>
        <v>0</v>
      </c>
      <c r="Z53" s="51"/>
      <c r="AA53" s="51"/>
      <c r="AB53" s="51"/>
      <c r="AC53" s="51"/>
      <c r="AD53" s="51">
        <f>X53+Z53+AA53+AB53+AC53</f>
        <v>18126</v>
      </c>
      <c r="AE53" s="51">
        <f>Y53+AC53</f>
        <v>0</v>
      </c>
    </row>
    <row r="54" spans="1:31" s="11" customFormat="1" ht="14.25" customHeight="1">
      <c r="A54" s="64"/>
      <c r="B54" s="70"/>
      <c r="C54" s="70"/>
      <c r="D54" s="71"/>
      <c r="E54" s="70"/>
      <c r="F54" s="65"/>
      <c r="G54" s="65"/>
      <c r="H54" s="65"/>
      <c r="I54" s="65"/>
      <c r="J54" s="65"/>
      <c r="K54" s="65"/>
      <c r="L54" s="65"/>
      <c r="M54" s="65"/>
      <c r="N54" s="51"/>
      <c r="O54" s="51"/>
      <c r="P54" s="51"/>
      <c r="Q54" s="51"/>
      <c r="R54" s="65"/>
      <c r="S54" s="65"/>
      <c r="T54" s="51"/>
      <c r="U54" s="51"/>
      <c r="V54" s="51"/>
      <c r="W54" s="51"/>
      <c r="X54" s="65"/>
      <c r="Y54" s="65"/>
      <c r="Z54" s="51"/>
      <c r="AA54" s="51"/>
      <c r="AB54" s="51"/>
      <c r="AC54" s="51"/>
      <c r="AD54" s="65"/>
      <c r="AE54" s="65"/>
    </row>
    <row r="55" spans="1:31" s="10" customFormat="1" ht="21" customHeight="1">
      <c r="A55" s="58" t="s">
        <v>222</v>
      </c>
      <c r="B55" s="59" t="s">
        <v>325</v>
      </c>
      <c r="C55" s="59" t="s">
        <v>337</v>
      </c>
      <c r="D55" s="67"/>
      <c r="E55" s="59"/>
      <c r="F55" s="61">
        <f>F56</f>
        <v>28865</v>
      </c>
      <c r="G55" s="61">
        <f aca="true" t="shared" si="30" ref="G55:K56">G56</f>
        <v>0</v>
      </c>
      <c r="H55" s="61">
        <f t="shared" si="30"/>
        <v>0</v>
      </c>
      <c r="I55" s="61">
        <f t="shared" si="30"/>
        <v>0</v>
      </c>
      <c r="J55" s="61">
        <f t="shared" si="30"/>
        <v>-22938</v>
      </c>
      <c r="K55" s="61">
        <f t="shared" si="30"/>
        <v>0</v>
      </c>
      <c r="L55" s="61">
        <f>L56</f>
        <v>5927</v>
      </c>
      <c r="M55" s="61">
        <f>M56</f>
        <v>0</v>
      </c>
      <c r="N55" s="56">
        <f aca="true" t="shared" si="31" ref="N55:Q56">N56</f>
        <v>0</v>
      </c>
      <c r="O55" s="56">
        <f t="shared" si="31"/>
        <v>0</v>
      </c>
      <c r="P55" s="56">
        <f t="shared" si="31"/>
        <v>0</v>
      </c>
      <c r="Q55" s="56">
        <f t="shared" si="31"/>
        <v>0</v>
      </c>
      <c r="R55" s="61">
        <f>R56</f>
        <v>5927</v>
      </c>
      <c r="S55" s="61">
        <f>S56</f>
        <v>0</v>
      </c>
      <c r="T55" s="56">
        <f aca="true" t="shared" si="32" ref="T55:W56">T56</f>
        <v>0</v>
      </c>
      <c r="U55" s="56">
        <f t="shared" si="32"/>
        <v>0</v>
      </c>
      <c r="V55" s="56">
        <f t="shared" si="32"/>
        <v>0</v>
      </c>
      <c r="W55" s="56">
        <f t="shared" si="32"/>
        <v>0</v>
      </c>
      <c r="X55" s="61">
        <f>X56</f>
        <v>5927</v>
      </c>
      <c r="Y55" s="61">
        <f>Y56</f>
        <v>0</v>
      </c>
      <c r="Z55" s="56">
        <f aca="true" t="shared" si="33" ref="Z55:AC56">Z56</f>
        <v>0</v>
      </c>
      <c r="AA55" s="56">
        <f t="shared" si="33"/>
        <v>0</v>
      </c>
      <c r="AB55" s="56">
        <f t="shared" si="33"/>
        <v>0</v>
      </c>
      <c r="AC55" s="56">
        <f t="shared" si="33"/>
        <v>0</v>
      </c>
      <c r="AD55" s="61">
        <f>AD56</f>
        <v>5927</v>
      </c>
      <c r="AE55" s="61">
        <f>AE56</f>
        <v>0</v>
      </c>
    </row>
    <row r="56" spans="1:31" s="10" customFormat="1" ht="19.5" customHeight="1">
      <c r="A56" s="64" t="s">
        <v>222</v>
      </c>
      <c r="B56" s="70" t="s">
        <v>325</v>
      </c>
      <c r="C56" s="70" t="s">
        <v>337</v>
      </c>
      <c r="D56" s="71" t="s">
        <v>223</v>
      </c>
      <c r="E56" s="70"/>
      <c r="F56" s="51">
        <f>F57</f>
        <v>28865</v>
      </c>
      <c r="G56" s="51">
        <f t="shared" si="30"/>
        <v>0</v>
      </c>
      <c r="H56" s="51">
        <f t="shared" si="30"/>
        <v>0</v>
      </c>
      <c r="I56" s="51">
        <f t="shared" si="30"/>
        <v>0</v>
      </c>
      <c r="J56" s="51">
        <f t="shared" si="30"/>
        <v>-22938</v>
      </c>
      <c r="K56" s="51">
        <f t="shared" si="30"/>
        <v>0</v>
      </c>
      <c r="L56" s="51">
        <f>L57</f>
        <v>5927</v>
      </c>
      <c r="M56" s="51">
        <f>M57</f>
        <v>0</v>
      </c>
      <c r="N56" s="51">
        <f t="shared" si="31"/>
        <v>0</v>
      </c>
      <c r="O56" s="51">
        <f t="shared" si="31"/>
        <v>0</v>
      </c>
      <c r="P56" s="51">
        <f t="shared" si="31"/>
        <v>0</v>
      </c>
      <c r="Q56" s="51">
        <f t="shared" si="31"/>
        <v>0</v>
      </c>
      <c r="R56" s="51">
        <f>R57</f>
        <v>5927</v>
      </c>
      <c r="S56" s="51">
        <f>S57</f>
        <v>0</v>
      </c>
      <c r="T56" s="51">
        <f t="shared" si="32"/>
        <v>0</v>
      </c>
      <c r="U56" s="51">
        <f t="shared" si="32"/>
        <v>0</v>
      </c>
      <c r="V56" s="51">
        <f t="shared" si="32"/>
        <v>0</v>
      </c>
      <c r="W56" s="51">
        <f t="shared" si="32"/>
        <v>0</v>
      </c>
      <c r="X56" s="51">
        <f>X57</f>
        <v>5927</v>
      </c>
      <c r="Y56" s="51">
        <f>Y57</f>
        <v>0</v>
      </c>
      <c r="Z56" s="51">
        <f t="shared" si="33"/>
        <v>0</v>
      </c>
      <c r="AA56" s="51">
        <f t="shared" si="33"/>
        <v>0</v>
      </c>
      <c r="AB56" s="51">
        <f t="shared" si="33"/>
        <v>0</v>
      </c>
      <c r="AC56" s="51">
        <f t="shared" si="33"/>
        <v>0</v>
      </c>
      <c r="AD56" s="51">
        <f>AD57</f>
        <v>5927</v>
      </c>
      <c r="AE56" s="51">
        <f>AE57</f>
        <v>0</v>
      </c>
    </row>
    <row r="57" spans="1:31" s="10" customFormat="1" ht="54" customHeight="1">
      <c r="A57" s="64" t="s">
        <v>335</v>
      </c>
      <c r="B57" s="70" t="s">
        <v>325</v>
      </c>
      <c r="C57" s="70" t="s">
        <v>337</v>
      </c>
      <c r="D57" s="71" t="s">
        <v>223</v>
      </c>
      <c r="E57" s="70" t="s">
        <v>336</v>
      </c>
      <c r="F57" s="51">
        <f>5927+22938</f>
        <v>28865</v>
      </c>
      <c r="G57" s="76"/>
      <c r="H57" s="76"/>
      <c r="I57" s="76"/>
      <c r="J57" s="51">
        <v>-22938</v>
      </c>
      <c r="K57" s="76"/>
      <c r="L57" s="51">
        <f>F57+H57+I57+J57+K57</f>
        <v>5927</v>
      </c>
      <c r="M57" s="51">
        <f>G57+K57</f>
        <v>0</v>
      </c>
      <c r="N57" s="56"/>
      <c r="O57" s="56"/>
      <c r="P57" s="51"/>
      <c r="Q57" s="56"/>
      <c r="R57" s="51">
        <f>L57+N57+O57+P57+Q57</f>
        <v>5927</v>
      </c>
      <c r="S57" s="51">
        <f>M57+Q57</f>
        <v>0</v>
      </c>
      <c r="T57" s="56"/>
      <c r="U57" s="56"/>
      <c r="V57" s="51"/>
      <c r="W57" s="56"/>
      <c r="X57" s="51">
        <f>R57+T57+U57+V57+W57</f>
        <v>5927</v>
      </c>
      <c r="Y57" s="51">
        <f>S57+W57</f>
        <v>0</v>
      </c>
      <c r="Z57" s="56"/>
      <c r="AA57" s="56"/>
      <c r="AB57" s="51"/>
      <c r="AC57" s="56"/>
      <c r="AD57" s="51">
        <f>X57+Z57+AA57+AB57+AC57</f>
        <v>5927</v>
      </c>
      <c r="AE57" s="51">
        <f>Y57+AC57</f>
        <v>0</v>
      </c>
    </row>
    <row r="58" spans="1:31" ht="15" customHeight="1">
      <c r="A58" s="77"/>
      <c r="B58" s="78"/>
      <c r="C58" s="78"/>
      <c r="D58" s="79"/>
      <c r="E58" s="78"/>
      <c r="F58" s="50"/>
      <c r="G58" s="50"/>
      <c r="H58" s="50"/>
      <c r="I58" s="50"/>
      <c r="J58" s="50"/>
      <c r="K58" s="50"/>
      <c r="L58" s="50"/>
      <c r="M58" s="50"/>
      <c r="N58" s="51"/>
      <c r="O58" s="51"/>
      <c r="P58" s="51"/>
      <c r="Q58" s="51"/>
      <c r="R58" s="50"/>
      <c r="S58" s="50"/>
      <c r="T58" s="51"/>
      <c r="U58" s="51"/>
      <c r="V58" s="51"/>
      <c r="W58" s="51"/>
      <c r="X58" s="50"/>
      <c r="Y58" s="50"/>
      <c r="Z58" s="51"/>
      <c r="AA58" s="51"/>
      <c r="AB58" s="51"/>
      <c r="AC58" s="51"/>
      <c r="AD58" s="50"/>
      <c r="AE58" s="50"/>
    </row>
    <row r="59" spans="1:31" ht="18.75">
      <c r="A59" s="58" t="s">
        <v>224</v>
      </c>
      <c r="B59" s="59" t="s">
        <v>325</v>
      </c>
      <c r="C59" s="59" t="s">
        <v>12</v>
      </c>
      <c r="D59" s="67"/>
      <c r="E59" s="59"/>
      <c r="F59" s="61">
        <f aca="true" t="shared" si="34" ref="F59:S59">F60+F62+F71</f>
        <v>175743</v>
      </c>
      <c r="G59" s="61">
        <f t="shared" si="34"/>
        <v>0</v>
      </c>
      <c r="H59" s="61">
        <f t="shared" si="34"/>
        <v>0</v>
      </c>
      <c r="I59" s="61">
        <f t="shared" si="34"/>
        <v>9</v>
      </c>
      <c r="J59" s="61">
        <f t="shared" si="34"/>
        <v>0</v>
      </c>
      <c r="K59" s="61">
        <f t="shared" si="34"/>
        <v>0</v>
      </c>
      <c r="L59" s="61">
        <f t="shared" si="34"/>
        <v>175752</v>
      </c>
      <c r="M59" s="61">
        <f t="shared" si="34"/>
        <v>0</v>
      </c>
      <c r="N59" s="56">
        <f t="shared" si="34"/>
        <v>0</v>
      </c>
      <c r="O59" s="56">
        <f t="shared" si="34"/>
        <v>0</v>
      </c>
      <c r="P59" s="56">
        <f t="shared" si="34"/>
        <v>0</v>
      </c>
      <c r="Q59" s="56">
        <f t="shared" si="34"/>
        <v>0</v>
      </c>
      <c r="R59" s="61">
        <f t="shared" si="34"/>
        <v>175752</v>
      </c>
      <c r="S59" s="61">
        <f t="shared" si="34"/>
        <v>0</v>
      </c>
      <c r="T59" s="61">
        <f aca="true" t="shared" si="35" ref="T59:Y59">T60+T62+T69+T71</f>
        <v>1467</v>
      </c>
      <c r="U59" s="56">
        <f t="shared" si="35"/>
        <v>0</v>
      </c>
      <c r="V59" s="61">
        <f t="shared" si="35"/>
        <v>-50000</v>
      </c>
      <c r="W59" s="61">
        <f t="shared" si="35"/>
        <v>0</v>
      </c>
      <c r="X59" s="61">
        <f t="shared" si="35"/>
        <v>127219</v>
      </c>
      <c r="Y59" s="61">
        <f t="shared" si="35"/>
        <v>0</v>
      </c>
      <c r="Z59" s="61">
        <f aca="true" t="shared" si="36" ref="Z59:AE59">Z60+Z62+Z69+Z71</f>
        <v>0</v>
      </c>
      <c r="AA59" s="56">
        <f t="shared" si="36"/>
        <v>0</v>
      </c>
      <c r="AB59" s="61">
        <f t="shared" si="36"/>
        <v>0</v>
      </c>
      <c r="AC59" s="61">
        <f t="shared" si="36"/>
        <v>0</v>
      </c>
      <c r="AD59" s="61">
        <f t="shared" si="36"/>
        <v>127219</v>
      </c>
      <c r="AE59" s="61">
        <f t="shared" si="36"/>
        <v>0</v>
      </c>
    </row>
    <row r="60" spans="1:31" ht="49.5">
      <c r="A60" s="64" t="s">
        <v>410</v>
      </c>
      <c r="B60" s="70" t="s">
        <v>325</v>
      </c>
      <c r="C60" s="70" t="s">
        <v>12</v>
      </c>
      <c r="D60" s="71" t="s">
        <v>411</v>
      </c>
      <c r="E60" s="70"/>
      <c r="F60" s="51">
        <f aca="true" t="shared" si="37" ref="F60:AE60">F61</f>
        <v>4234</v>
      </c>
      <c r="G60" s="51">
        <f t="shared" si="37"/>
        <v>0</v>
      </c>
      <c r="H60" s="51">
        <f t="shared" si="37"/>
        <v>0</v>
      </c>
      <c r="I60" s="51">
        <f t="shared" si="37"/>
        <v>0</v>
      </c>
      <c r="J60" s="51">
        <f t="shared" si="37"/>
        <v>0</v>
      </c>
      <c r="K60" s="51">
        <f t="shared" si="37"/>
        <v>0</v>
      </c>
      <c r="L60" s="51">
        <f t="shared" si="37"/>
        <v>4234</v>
      </c>
      <c r="M60" s="51">
        <f t="shared" si="37"/>
        <v>0</v>
      </c>
      <c r="N60" s="51">
        <f t="shared" si="37"/>
        <v>0</v>
      </c>
      <c r="O60" s="51">
        <f t="shared" si="37"/>
        <v>0</v>
      </c>
      <c r="P60" s="51">
        <f t="shared" si="37"/>
        <v>0</v>
      </c>
      <c r="Q60" s="51">
        <f t="shared" si="37"/>
        <v>0</v>
      </c>
      <c r="R60" s="51">
        <f t="shared" si="37"/>
        <v>4234</v>
      </c>
      <c r="S60" s="51">
        <f t="shared" si="37"/>
        <v>0</v>
      </c>
      <c r="T60" s="51">
        <f t="shared" si="37"/>
        <v>0</v>
      </c>
      <c r="U60" s="51">
        <f t="shared" si="37"/>
        <v>0</v>
      </c>
      <c r="V60" s="51">
        <f t="shared" si="37"/>
        <v>0</v>
      </c>
      <c r="W60" s="51">
        <f t="shared" si="37"/>
        <v>0</v>
      </c>
      <c r="X60" s="51">
        <f t="shared" si="37"/>
        <v>4234</v>
      </c>
      <c r="Y60" s="51">
        <f t="shared" si="37"/>
        <v>0</v>
      </c>
      <c r="Z60" s="51">
        <f t="shared" si="37"/>
        <v>0</v>
      </c>
      <c r="AA60" s="51">
        <f t="shared" si="37"/>
        <v>0</v>
      </c>
      <c r="AB60" s="51">
        <f t="shared" si="37"/>
        <v>0</v>
      </c>
      <c r="AC60" s="51">
        <f t="shared" si="37"/>
        <v>0</v>
      </c>
      <c r="AD60" s="51">
        <f t="shared" si="37"/>
        <v>4234</v>
      </c>
      <c r="AE60" s="51">
        <f t="shared" si="37"/>
        <v>0</v>
      </c>
    </row>
    <row r="61" spans="1:31" ht="21" customHeight="1">
      <c r="A61" s="64" t="s">
        <v>412</v>
      </c>
      <c r="B61" s="70" t="s">
        <v>325</v>
      </c>
      <c r="C61" s="70" t="s">
        <v>12</v>
      </c>
      <c r="D61" s="71" t="s">
        <v>411</v>
      </c>
      <c r="E61" s="70" t="s">
        <v>413</v>
      </c>
      <c r="F61" s="51">
        <v>4234</v>
      </c>
      <c r="G61" s="50"/>
      <c r="H61" s="50"/>
      <c r="I61" s="50"/>
      <c r="J61" s="50"/>
      <c r="K61" s="50"/>
      <c r="L61" s="51">
        <f>F61+H61+I61+J61+K61</f>
        <v>4234</v>
      </c>
      <c r="M61" s="51">
        <f>G61+K61</f>
        <v>0</v>
      </c>
      <c r="N61" s="51"/>
      <c r="O61" s="51"/>
      <c r="P61" s="51"/>
      <c r="Q61" s="51"/>
      <c r="R61" s="51">
        <f>L61+N61+O61+P61+Q61</f>
        <v>4234</v>
      </c>
      <c r="S61" s="51">
        <f>M61+Q61</f>
        <v>0</v>
      </c>
      <c r="T61" s="51"/>
      <c r="U61" s="51"/>
      <c r="V61" s="51"/>
      <c r="W61" s="51"/>
      <c r="X61" s="51">
        <f>R61+T61+U61+V61+W61</f>
        <v>4234</v>
      </c>
      <c r="Y61" s="51">
        <f>S61+W61</f>
        <v>0</v>
      </c>
      <c r="Z61" s="51"/>
      <c r="AA61" s="51"/>
      <c r="AB61" s="51"/>
      <c r="AC61" s="51"/>
      <c r="AD61" s="51">
        <f>X61+Z61+AA61+AB61+AC61</f>
        <v>4234</v>
      </c>
      <c r="AE61" s="51">
        <f>Y61+AC61</f>
        <v>0</v>
      </c>
    </row>
    <row r="62" spans="1:31" ht="38.25" customHeight="1">
      <c r="A62" s="64" t="s">
        <v>225</v>
      </c>
      <c r="B62" s="70" t="s">
        <v>325</v>
      </c>
      <c r="C62" s="70" t="s">
        <v>12</v>
      </c>
      <c r="D62" s="71" t="s">
        <v>226</v>
      </c>
      <c r="E62" s="70"/>
      <c r="F62" s="51">
        <f aca="true" t="shared" si="38" ref="F62:M62">F63+F64+F65+F66+F67</f>
        <v>150932</v>
      </c>
      <c r="G62" s="51">
        <f t="shared" si="38"/>
        <v>0</v>
      </c>
      <c r="H62" s="51">
        <f t="shared" si="38"/>
        <v>0</v>
      </c>
      <c r="I62" s="51">
        <f t="shared" si="38"/>
        <v>9</v>
      </c>
      <c r="J62" s="51">
        <f t="shared" si="38"/>
        <v>0</v>
      </c>
      <c r="K62" s="51">
        <f t="shared" si="38"/>
        <v>0</v>
      </c>
      <c r="L62" s="51">
        <f t="shared" si="38"/>
        <v>150941</v>
      </c>
      <c r="M62" s="51">
        <f t="shared" si="38"/>
        <v>0</v>
      </c>
      <c r="N62" s="51">
        <f aca="true" t="shared" si="39" ref="N62:S62">N63+N64+N65+N66+N67</f>
        <v>0</v>
      </c>
      <c r="O62" s="51">
        <f t="shared" si="39"/>
        <v>0</v>
      </c>
      <c r="P62" s="51">
        <f t="shared" si="39"/>
        <v>0</v>
      </c>
      <c r="Q62" s="51">
        <f t="shared" si="39"/>
        <v>0</v>
      </c>
      <c r="R62" s="51">
        <f t="shared" si="39"/>
        <v>150941</v>
      </c>
      <c r="S62" s="51">
        <f t="shared" si="39"/>
        <v>0</v>
      </c>
      <c r="T62" s="51">
        <f aca="true" t="shared" si="40" ref="T62:Y62">T63+T64+T65+T66+T67</f>
        <v>0</v>
      </c>
      <c r="U62" s="51">
        <f t="shared" si="40"/>
        <v>0</v>
      </c>
      <c r="V62" s="51">
        <f t="shared" si="40"/>
        <v>-50000</v>
      </c>
      <c r="W62" s="51">
        <f t="shared" si="40"/>
        <v>0</v>
      </c>
      <c r="X62" s="51">
        <f t="shared" si="40"/>
        <v>100941</v>
      </c>
      <c r="Y62" s="51">
        <f t="shared" si="40"/>
        <v>0</v>
      </c>
      <c r="Z62" s="51">
        <f aca="true" t="shared" si="41" ref="Z62:AE62">Z63+Z64+Z65+Z66+Z67</f>
        <v>0</v>
      </c>
      <c r="AA62" s="51">
        <f t="shared" si="41"/>
        <v>0</v>
      </c>
      <c r="AB62" s="51">
        <f t="shared" si="41"/>
        <v>0</v>
      </c>
      <c r="AC62" s="51">
        <f t="shared" si="41"/>
        <v>0</v>
      </c>
      <c r="AD62" s="51">
        <f t="shared" si="41"/>
        <v>100941</v>
      </c>
      <c r="AE62" s="51">
        <f t="shared" si="41"/>
        <v>0</v>
      </c>
    </row>
    <row r="63" spans="1:31" ht="55.5" customHeight="1">
      <c r="A63" s="64" t="s">
        <v>335</v>
      </c>
      <c r="B63" s="70" t="s">
        <v>325</v>
      </c>
      <c r="C63" s="70" t="s">
        <v>12</v>
      </c>
      <c r="D63" s="71" t="s">
        <v>226</v>
      </c>
      <c r="E63" s="70" t="s">
        <v>336</v>
      </c>
      <c r="F63" s="51">
        <f>10623+2449+400+3306+32545+120+5641+50000+6458</f>
        <v>111542</v>
      </c>
      <c r="G63" s="50"/>
      <c r="H63" s="50"/>
      <c r="I63" s="73">
        <v>9</v>
      </c>
      <c r="J63" s="50"/>
      <c r="K63" s="50"/>
      <c r="L63" s="51">
        <f>F63+H63+I63+J63+K63</f>
        <v>111551</v>
      </c>
      <c r="M63" s="51">
        <f>G63+K63</f>
        <v>0</v>
      </c>
      <c r="N63" s="51"/>
      <c r="O63" s="51"/>
      <c r="P63" s="51"/>
      <c r="Q63" s="51"/>
      <c r="R63" s="51">
        <f>L63+N63+O63+P63+Q63</f>
        <v>111551</v>
      </c>
      <c r="S63" s="51">
        <f>M63+Q63</f>
        <v>0</v>
      </c>
      <c r="T63" s="51"/>
      <c r="U63" s="51"/>
      <c r="V63" s="51">
        <v>-50000</v>
      </c>
      <c r="W63" s="51"/>
      <c r="X63" s="51">
        <f>R63+T63+U63+V63+W63</f>
        <v>61551</v>
      </c>
      <c r="Y63" s="51">
        <f>S63+W63</f>
        <v>0</v>
      </c>
      <c r="Z63" s="51"/>
      <c r="AA63" s="51"/>
      <c r="AB63" s="51"/>
      <c r="AC63" s="51"/>
      <c r="AD63" s="51">
        <f>X63+Z63+AA63+AB63+AC63</f>
        <v>61551</v>
      </c>
      <c r="AE63" s="51">
        <f>Y63+AC63</f>
        <v>0</v>
      </c>
    </row>
    <row r="64" spans="1:31" ht="82.5">
      <c r="A64" s="64" t="s">
        <v>342</v>
      </c>
      <c r="B64" s="70" t="s">
        <v>325</v>
      </c>
      <c r="C64" s="70" t="s">
        <v>12</v>
      </c>
      <c r="D64" s="71" t="s">
        <v>226</v>
      </c>
      <c r="E64" s="70" t="s">
        <v>344</v>
      </c>
      <c r="F64" s="51">
        <f>23546+11800-988</f>
        <v>34358</v>
      </c>
      <c r="G64" s="50"/>
      <c r="H64" s="50"/>
      <c r="I64" s="50"/>
      <c r="J64" s="50"/>
      <c r="K64" s="50"/>
      <c r="L64" s="51">
        <f>F64+H64+I64+J64+K64</f>
        <v>34358</v>
      </c>
      <c r="M64" s="51">
        <f>G64+K64</f>
        <v>0</v>
      </c>
      <c r="N64" s="51"/>
      <c r="O64" s="51"/>
      <c r="P64" s="51"/>
      <c r="Q64" s="51"/>
      <c r="R64" s="51">
        <f>L64+N64+O64+P64+Q64</f>
        <v>34358</v>
      </c>
      <c r="S64" s="51">
        <f>M64+Q64</f>
        <v>0</v>
      </c>
      <c r="T64" s="51"/>
      <c r="U64" s="51"/>
      <c r="V64" s="51"/>
      <c r="W64" s="51"/>
      <c r="X64" s="51">
        <f>R64+T64+U64+V64+W64</f>
        <v>34358</v>
      </c>
      <c r="Y64" s="51">
        <f>S64+W64</f>
        <v>0</v>
      </c>
      <c r="Z64" s="51"/>
      <c r="AA64" s="51"/>
      <c r="AB64" s="51"/>
      <c r="AC64" s="51"/>
      <c r="AD64" s="51">
        <f>X64+Z64+AA64+AB64+AC64</f>
        <v>34358</v>
      </c>
      <c r="AE64" s="51">
        <f>Y64+AC64</f>
        <v>0</v>
      </c>
    </row>
    <row r="65" spans="1:31" s="23" customFormat="1" ht="16.5" customHeight="1" hidden="1">
      <c r="A65" s="80" t="s">
        <v>412</v>
      </c>
      <c r="B65" s="81" t="s">
        <v>325</v>
      </c>
      <c r="C65" s="81" t="s">
        <v>12</v>
      </c>
      <c r="D65" s="82" t="s">
        <v>226</v>
      </c>
      <c r="E65" s="81" t="s">
        <v>413</v>
      </c>
      <c r="F65" s="83">
        <f>22938-22938</f>
        <v>0</v>
      </c>
      <c r="G65" s="84"/>
      <c r="H65" s="84"/>
      <c r="I65" s="84"/>
      <c r="J65" s="84"/>
      <c r="K65" s="84"/>
      <c r="L65" s="83">
        <f>22938-22938</f>
        <v>0</v>
      </c>
      <c r="M65" s="84"/>
      <c r="N65" s="83"/>
      <c r="O65" s="83"/>
      <c r="P65" s="83"/>
      <c r="Q65" s="83"/>
      <c r="R65" s="83">
        <f>22938-22938</f>
        <v>0</v>
      </c>
      <c r="S65" s="84"/>
      <c r="T65" s="83"/>
      <c r="U65" s="83"/>
      <c r="V65" s="83"/>
      <c r="W65" s="83"/>
      <c r="X65" s="83">
        <f>22938-22938</f>
        <v>0</v>
      </c>
      <c r="Y65" s="84"/>
      <c r="Z65" s="83"/>
      <c r="AA65" s="83"/>
      <c r="AB65" s="83"/>
      <c r="AC65" s="83"/>
      <c r="AD65" s="83">
        <f>22938-22938</f>
        <v>0</v>
      </c>
      <c r="AE65" s="84"/>
    </row>
    <row r="66" spans="1:31" ht="90" customHeight="1">
      <c r="A66" s="64" t="s">
        <v>68</v>
      </c>
      <c r="B66" s="70" t="s">
        <v>325</v>
      </c>
      <c r="C66" s="70" t="s">
        <v>12</v>
      </c>
      <c r="D66" s="71" t="s">
        <v>226</v>
      </c>
      <c r="E66" s="70" t="s">
        <v>56</v>
      </c>
      <c r="F66" s="51">
        <v>773</v>
      </c>
      <c r="G66" s="50"/>
      <c r="H66" s="50"/>
      <c r="I66" s="50"/>
      <c r="J66" s="50"/>
      <c r="K66" s="50"/>
      <c r="L66" s="51">
        <f>F66+H66+I66+J66+K66</f>
        <v>773</v>
      </c>
      <c r="M66" s="51">
        <f>G66+K66</f>
        <v>0</v>
      </c>
      <c r="N66" s="51"/>
      <c r="O66" s="51"/>
      <c r="P66" s="51"/>
      <c r="Q66" s="51"/>
      <c r="R66" s="51">
        <f>L66+N66+O66+P66+Q66</f>
        <v>773</v>
      </c>
      <c r="S66" s="51">
        <f>M66+Q66</f>
        <v>0</v>
      </c>
      <c r="T66" s="51"/>
      <c r="U66" s="51"/>
      <c r="V66" s="51"/>
      <c r="W66" s="51"/>
      <c r="X66" s="51">
        <f>R66+T66+U66+V66+W66</f>
        <v>773</v>
      </c>
      <c r="Y66" s="51">
        <f>S66+W66</f>
        <v>0</v>
      </c>
      <c r="Z66" s="51"/>
      <c r="AA66" s="51"/>
      <c r="AB66" s="51"/>
      <c r="AC66" s="51"/>
      <c r="AD66" s="51">
        <f>X66+Z66+AA66+AB66+AC66</f>
        <v>773</v>
      </c>
      <c r="AE66" s="51">
        <f>Y66+AC66</f>
        <v>0</v>
      </c>
    </row>
    <row r="67" spans="1:31" ht="101.25" customHeight="1">
      <c r="A67" s="64" t="s">
        <v>456</v>
      </c>
      <c r="B67" s="70" t="s">
        <v>325</v>
      </c>
      <c r="C67" s="70" t="s">
        <v>12</v>
      </c>
      <c r="D67" s="71" t="s">
        <v>442</v>
      </c>
      <c r="E67" s="70"/>
      <c r="F67" s="51">
        <f aca="true" t="shared" si="42" ref="F67:AE67">F68</f>
        <v>4259</v>
      </c>
      <c r="G67" s="51">
        <f t="shared" si="42"/>
        <v>0</v>
      </c>
      <c r="H67" s="51">
        <f t="shared" si="42"/>
        <v>0</v>
      </c>
      <c r="I67" s="51">
        <f t="shared" si="42"/>
        <v>0</v>
      </c>
      <c r="J67" s="51">
        <f t="shared" si="42"/>
        <v>0</v>
      </c>
      <c r="K67" s="51">
        <f t="shared" si="42"/>
        <v>0</v>
      </c>
      <c r="L67" s="51">
        <f t="shared" si="42"/>
        <v>4259</v>
      </c>
      <c r="M67" s="51">
        <f t="shared" si="42"/>
        <v>0</v>
      </c>
      <c r="N67" s="51">
        <f t="shared" si="42"/>
        <v>0</v>
      </c>
      <c r="O67" s="51">
        <f t="shared" si="42"/>
        <v>0</v>
      </c>
      <c r="P67" s="51">
        <f t="shared" si="42"/>
        <v>0</v>
      </c>
      <c r="Q67" s="51">
        <f t="shared" si="42"/>
        <v>0</v>
      </c>
      <c r="R67" s="51">
        <f t="shared" si="42"/>
        <v>4259</v>
      </c>
      <c r="S67" s="51">
        <f t="shared" si="42"/>
        <v>0</v>
      </c>
      <c r="T67" s="51">
        <f t="shared" si="42"/>
        <v>0</v>
      </c>
      <c r="U67" s="51">
        <f t="shared" si="42"/>
        <v>0</v>
      </c>
      <c r="V67" s="51">
        <f t="shared" si="42"/>
        <v>0</v>
      </c>
      <c r="W67" s="51">
        <f t="shared" si="42"/>
        <v>0</v>
      </c>
      <c r="X67" s="51">
        <f t="shared" si="42"/>
        <v>4259</v>
      </c>
      <c r="Y67" s="51">
        <f t="shared" si="42"/>
        <v>0</v>
      </c>
      <c r="Z67" s="51">
        <f t="shared" si="42"/>
        <v>0</v>
      </c>
      <c r="AA67" s="51">
        <f t="shared" si="42"/>
        <v>0</v>
      </c>
      <c r="AB67" s="51">
        <f t="shared" si="42"/>
        <v>0</v>
      </c>
      <c r="AC67" s="51">
        <f t="shared" si="42"/>
        <v>0</v>
      </c>
      <c r="AD67" s="51">
        <f t="shared" si="42"/>
        <v>4259</v>
      </c>
      <c r="AE67" s="51">
        <f t="shared" si="42"/>
        <v>0</v>
      </c>
    </row>
    <row r="68" spans="1:31" ht="94.5" customHeight="1">
      <c r="A68" s="64" t="s">
        <v>439</v>
      </c>
      <c r="B68" s="70" t="s">
        <v>325</v>
      </c>
      <c r="C68" s="70" t="s">
        <v>12</v>
      </c>
      <c r="D68" s="71" t="s">
        <v>442</v>
      </c>
      <c r="E68" s="70" t="s">
        <v>341</v>
      </c>
      <c r="F68" s="51">
        <v>4259</v>
      </c>
      <c r="G68" s="50"/>
      <c r="H68" s="50"/>
      <c r="I68" s="50"/>
      <c r="J68" s="50"/>
      <c r="K68" s="50"/>
      <c r="L68" s="51">
        <f>F68+H68+I68+J68+K68</f>
        <v>4259</v>
      </c>
      <c r="M68" s="51">
        <f>G68+K68</f>
        <v>0</v>
      </c>
      <c r="N68" s="51"/>
      <c r="O68" s="51"/>
      <c r="P68" s="51"/>
      <c r="Q68" s="51"/>
      <c r="R68" s="51">
        <f>L68+N68+O68+P68+Q68</f>
        <v>4259</v>
      </c>
      <c r="S68" s="51">
        <f>M68+Q68</f>
        <v>0</v>
      </c>
      <c r="T68" s="51"/>
      <c r="U68" s="51"/>
      <c r="V68" s="51"/>
      <c r="W68" s="51"/>
      <c r="X68" s="51">
        <f>R68+T68+U68+V68+W68</f>
        <v>4259</v>
      </c>
      <c r="Y68" s="51">
        <f>S68+W68</f>
        <v>0</v>
      </c>
      <c r="Z68" s="51"/>
      <c r="AA68" s="51"/>
      <c r="AB68" s="51"/>
      <c r="AC68" s="51"/>
      <c r="AD68" s="51">
        <f>X68+Z68+AA68+AB68+AC68</f>
        <v>4259</v>
      </c>
      <c r="AE68" s="51">
        <f>Y68+AC68</f>
        <v>0</v>
      </c>
    </row>
    <row r="69" spans="1:31" ht="63.75" customHeight="1">
      <c r="A69" s="64" t="s">
        <v>434</v>
      </c>
      <c r="B69" s="70" t="s">
        <v>325</v>
      </c>
      <c r="C69" s="70" t="s">
        <v>12</v>
      </c>
      <c r="D69" s="85" t="s">
        <v>435</v>
      </c>
      <c r="E69" s="70"/>
      <c r="F69" s="51"/>
      <c r="G69" s="50"/>
      <c r="H69" s="50"/>
      <c r="I69" s="50"/>
      <c r="J69" s="50"/>
      <c r="K69" s="50"/>
      <c r="L69" s="51"/>
      <c r="M69" s="51"/>
      <c r="N69" s="51"/>
      <c r="O69" s="51"/>
      <c r="P69" s="51"/>
      <c r="Q69" s="51"/>
      <c r="R69" s="51"/>
      <c r="S69" s="51"/>
      <c r="T69" s="51">
        <f aca="true" t="shared" si="43" ref="T69:AE69">T70</f>
        <v>1467</v>
      </c>
      <c r="U69" s="51">
        <f t="shared" si="43"/>
        <v>0</v>
      </c>
      <c r="V69" s="51">
        <f t="shared" si="43"/>
        <v>0</v>
      </c>
      <c r="W69" s="51">
        <f t="shared" si="43"/>
        <v>0</v>
      </c>
      <c r="X69" s="51">
        <f t="shared" si="43"/>
        <v>1467</v>
      </c>
      <c r="Y69" s="51">
        <f t="shared" si="43"/>
        <v>0</v>
      </c>
      <c r="Z69" s="51">
        <f t="shared" si="43"/>
        <v>0</v>
      </c>
      <c r="AA69" s="51">
        <f t="shared" si="43"/>
        <v>0</v>
      </c>
      <c r="AB69" s="51">
        <f t="shared" si="43"/>
        <v>0</v>
      </c>
      <c r="AC69" s="51">
        <f t="shared" si="43"/>
        <v>0</v>
      </c>
      <c r="AD69" s="51">
        <f t="shared" si="43"/>
        <v>1467</v>
      </c>
      <c r="AE69" s="51">
        <f t="shared" si="43"/>
        <v>0</v>
      </c>
    </row>
    <row r="70" spans="1:31" ht="57" customHeight="1">
      <c r="A70" s="64" t="s">
        <v>335</v>
      </c>
      <c r="B70" s="70" t="s">
        <v>325</v>
      </c>
      <c r="C70" s="70" t="s">
        <v>12</v>
      </c>
      <c r="D70" s="85" t="s">
        <v>435</v>
      </c>
      <c r="E70" s="70" t="s">
        <v>336</v>
      </c>
      <c r="F70" s="51"/>
      <c r="G70" s="50"/>
      <c r="H70" s="50"/>
      <c r="I70" s="50"/>
      <c r="J70" s="50"/>
      <c r="K70" s="50"/>
      <c r="L70" s="51"/>
      <c r="M70" s="51"/>
      <c r="N70" s="51"/>
      <c r="O70" s="51"/>
      <c r="P70" s="51"/>
      <c r="Q70" s="51"/>
      <c r="R70" s="51"/>
      <c r="S70" s="51"/>
      <c r="T70" s="51">
        <v>1467</v>
      </c>
      <c r="U70" s="51"/>
      <c r="V70" s="51"/>
      <c r="W70" s="51"/>
      <c r="X70" s="51">
        <f>R70+T70+U70+V70+W70</f>
        <v>1467</v>
      </c>
      <c r="Y70" s="51">
        <f>S70+W70</f>
        <v>0</v>
      </c>
      <c r="Z70" s="51"/>
      <c r="AA70" s="51"/>
      <c r="AB70" s="51"/>
      <c r="AC70" s="51"/>
      <c r="AD70" s="51">
        <f>X70+Z70+AA70+AB70+AC70</f>
        <v>1467</v>
      </c>
      <c r="AE70" s="51">
        <f>Y70+AC70</f>
        <v>0</v>
      </c>
    </row>
    <row r="71" spans="1:31" ht="21" customHeight="1">
      <c r="A71" s="64" t="s">
        <v>319</v>
      </c>
      <c r="B71" s="70" t="s">
        <v>325</v>
      </c>
      <c r="C71" s="70" t="s">
        <v>12</v>
      </c>
      <c r="D71" s="71" t="s">
        <v>320</v>
      </c>
      <c r="E71" s="70"/>
      <c r="F71" s="51">
        <f aca="true" t="shared" si="44" ref="F71:M71">F72+F76+F80+F83+F85</f>
        <v>20577</v>
      </c>
      <c r="G71" s="51">
        <f t="shared" si="44"/>
        <v>0</v>
      </c>
      <c r="H71" s="51">
        <f t="shared" si="44"/>
        <v>0</v>
      </c>
      <c r="I71" s="51">
        <f t="shared" si="44"/>
        <v>0</v>
      </c>
      <c r="J71" s="51">
        <f t="shared" si="44"/>
        <v>0</v>
      </c>
      <c r="K71" s="51">
        <f t="shared" si="44"/>
        <v>0</v>
      </c>
      <c r="L71" s="51">
        <f t="shared" si="44"/>
        <v>20577</v>
      </c>
      <c r="M71" s="51">
        <f t="shared" si="44"/>
        <v>0</v>
      </c>
      <c r="N71" s="51">
        <f aca="true" t="shared" si="45" ref="N71:S71">N72+N76+N80+N83+N85</f>
        <v>0</v>
      </c>
      <c r="O71" s="51">
        <f t="shared" si="45"/>
        <v>0</v>
      </c>
      <c r="P71" s="51">
        <f t="shared" si="45"/>
        <v>0</v>
      </c>
      <c r="Q71" s="51">
        <f t="shared" si="45"/>
        <v>0</v>
      </c>
      <c r="R71" s="51">
        <f t="shared" si="45"/>
        <v>20577</v>
      </c>
      <c r="S71" s="51">
        <f t="shared" si="45"/>
        <v>0</v>
      </c>
      <c r="T71" s="51">
        <f aca="true" t="shared" si="46" ref="T71:Y71">T72+T76+T80+T83+T85</f>
        <v>0</v>
      </c>
      <c r="U71" s="51">
        <f t="shared" si="46"/>
        <v>0</v>
      </c>
      <c r="V71" s="51">
        <f t="shared" si="46"/>
        <v>0</v>
      </c>
      <c r="W71" s="51">
        <f t="shared" si="46"/>
        <v>0</v>
      </c>
      <c r="X71" s="51">
        <f t="shared" si="46"/>
        <v>20577</v>
      </c>
      <c r="Y71" s="51">
        <f t="shared" si="46"/>
        <v>0</v>
      </c>
      <c r="Z71" s="51">
        <f aca="true" t="shared" si="47" ref="Z71:AE71">Z72+Z76+Z80+Z83+Z85</f>
        <v>0</v>
      </c>
      <c r="AA71" s="51">
        <f t="shared" si="47"/>
        <v>0</v>
      </c>
      <c r="AB71" s="51">
        <f t="shared" si="47"/>
        <v>0</v>
      </c>
      <c r="AC71" s="51">
        <f t="shared" si="47"/>
        <v>0</v>
      </c>
      <c r="AD71" s="51">
        <f t="shared" si="47"/>
        <v>20577</v>
      </c>
      <c r="AE71" s="51">
        <f t="shared" si="47"/>
        <v>0</v>
      </c>
    </row>
    <row r="72" spans="1:31" ht="54.75" customHeight="1">
      <c r="A72" s="64" t="s">
        <v>146</v>
      </c>
      <c r="B72" s="70" t="s">
        <v>325</v>
      </c>
      <c r="C72" s="70" t="s">
        <v>12</v>
      </c>
      <c r="D72" s="71" t="s">
        <v>469</v>
      </c>
      <c r="E72" s="70"/>
      <c r="F72" s="51">
        <f aca="true" t="shared" si="48" ref="F72:AE72">F73</f>
        <v>6179</v>
      </c>
      <c r="G72" s="51">
        <f t="shared" si="48"/>
        <v>0</v>
      </c>
      <c r="H72" s="51">
        <f t="shared" si="48"/>
        <v>0</v>
      </c>
      <c r="I72" s="51">
        <f t="shared" si="48"/>
        <v>0</v>
      </c>
      <c r="J72" s="51">
        <f t="shared" si="48"/>
        <v>0</v>
      </c>
      <c r="K72" s="51">
        <f t="shared" si="48"/>
        <v>0</v>
      </c>
      <c r="L72" s="51">
        <f t="shared" si="48"/>
        <v>6179</v>
      </c>
      <c r="M72" s="51">
        <f t="shared" si="48"/>
        <v>0</v>
      </c>
      <c r="N72" s="51">
        <f t="shared" si="48"/>
        <v>0</v>
      </c>
      <c r="O72" s="51">
        <f t="shared" si="48"/>
        <v>0</v>
      </c>
      <c r="P72" s="51">
        <f t="shared" si="48"/>
        <v>0</v>
      </c>
      <c r="Q72" s="51">
        <f t="shared" si="48"/>
        <v>0</v>
      </c>
      <c r="R72" s="51">
        <f t="shared" si="48"/>
        <v>6179</v>
      </c>
      <c r="S72" s="51">
        <f t="shared" si="48"/>
        <v>0</v>
      </c>
      <c r="T72" s="51">
        <f t="shared" si="48"/>
        <v>0</v>
      </c>
      <c r="U72" s="51">
        <f t="shared" si="48"/>
        <v>0</v>
      </c>
      <c r="V72" s="51">
        <f t="shared" si="48"/>
        <v>0</v>
      </c>
      <c r="W72" s="51">
        <f t="shared" si="48"/>
        <v>0</v>
      </c>
      <c r="X72" s="51">
        <f t="shared" si="48"/>
        <v>6179</v>
      </c>
      <c r="Y72" s="51">
        <f t="shared" si="48"/>
        <v>0</v>
      </c>
      <c r="Z72" s="51">
        <f t="shared" si="48"/>
        <v>0</v>
      </c>
      <c r="AA72" s="51">
        <f t="shared" si="48"/>
        <v>0</v>
      </c>
      <c r="AB72" s="51">
        <f t="shared" si="48"/>
        <v>0</v>
      </c>
      <c r="AC72" s="51">
        <f t="shared" si="48"/>
        <v>0</v>
      </c>
      <c r="AD72" s="51">
        <f t="shared" si="48"/>
        <v>6179</v>
      </c>
      <c r="AE72" s="51">
        <f t="shared" si="48"/>
        <v>0</v>
      </c>
    </row>
    <row r="73" spans="1:31" ht="69.75" customHeight="1">
      <c r="A73" s="64" t="s">
        <v>147</v>
      </c>
      <c r="B73" s="70" t="s">
        <v>325</v>
      </c>
      <c r="C73" s="70" t="s">
        <v>12</v>
      </c>
      <c r="D73" s="71" t="s">
        <v>470</v>
      </c>
      <c r="E73" s="70"/>
      <c r="F73" s="51">
        <f aca="true" t="shared" si="49" ref="F73:M73">F74+F75</f>
        <v>6179</v>
      </c>
      <c r="G73" s="51">
        <f t="shared" si="49"/>
        <v>0</v>
      </c>
      <c r="H73" s="51">
        <f t="shared" si="49"/>
        <v>0</v>
      </c>
      <c r="I73" s="51">
        <f t="shared" si="49"/>
        <v>0</v>
      </c>
      <c r="J73" s="51">
        <f t="shared" si="49"/>
        <v>0</v>
      </c>
      <c r="K73" s="51">
        <f t="shared" si="49"/>
        <v>0</v>
      </c>
      <c r="L73" s="51">
        <f t="shared" si="49"/>
        <v>6179</v>
      </c>
      <c r="M73" s="51">
        <f t="shared" si="49"/>
        <v>0</v>
      </c>
      <c r="N73" s="51">
        <f aca="true" t="shared" si="50" ref="N73:S73">N74+N75</f>
        <v>0</v>
      </c>
      <c r="O73" s="51">
        <f t="shared" si="50"/>
        <v>0</v>
      </c>
      <c r="P73" s="51">
        <f t="shared" si="50"/>
        <v>0</v>
      </c>
      <c r="Q73" s="51">
        <f t="shared" si="50"/>
        <v>0</v>
      </c>
      <c r="R73" s="51">
        <f t="shared" si="50"/>
        <v>6179</v>
      </c>
      <c r="S73" s="51">
        <f t="shared" si="50"/>
        <v>0</v>
      </c>
      <c r="T73" s="51">
        <f aca="true" t="shared" si="51" ref="T73:Y73">T74+T75</f>
        <v>0</v>
      </c>
      <c r="U73" s="51">
        <f t="shared" si="51"/>
        <v>0</v>
      </c>
      <c r="V73" s="51">
        <f t="shared" si="51"/>
        <v>0</v>
      </c>
      <c r="W73" s="51">
        <f t="shared" si="51"/>
        <v>0</v>
      </c>
      <c r="X73" s="51">
        <f t="shared" si="51"/>
        <v>6179</v>
      </c>
      <c r="Y73" s="51">
        <f t="shared" si="51"/>
        <v>0</v>
      </c>
      <c r="Z73" s="51">
        <f aca="true" t="shared" si="52" ref="Z73:AE73">Z74+Z75</f>
        <v>0</v>
      </c>
      <c r="AA73" s="51">
        <f t="shared" si="52"/>
        <v>0</v>
      </c>
      <c r="AB73" s="51">
        <f t="shared" si="52"/>
        <v>0</v>
      </c>
      <c r="AC73" s="51">
        <f t="shared" si="52"/>
        <v>0</v>
      </c>
      <c r="AD73" s="51">
        <f t="shared" si="52"/>
        <v>6179</v>
      </c>
      <c r="AE73" s="51">
        <f t="shared" si="52"/>
        <v>0</v>
      </c>
    </row>
    <row r="74" spans="1:31" ht="87" customHeight="1">
      <c r="A74" s="64" t="s">
        <v>68</v>
      </c>
      <c r="B74" s="70" t="s">
        <v>325</v>
      </c>
      <c r="C74" s="70" t="s">
        <v>12</v>
      </c>
      <c r="D74" s="71" t="s">
        <v>470</v>
      </c>
      <c r="E74" s="70" t="s">
        <v>56</v>
      </c>
      <c r="F74" s="51">
        <v>6179</v>
      </c>
      <c r="G74" s="51"/>
      <c r="H74" s="50"/>
      <c r="I74" s="50"/>
      <c r="J74" s="50"/>
      <c r="K74" s="50"/>
      <c r="L74" s="51">
        <f>F74+H74+I74+J74+K74</f>
        <v>6179</v>
      </c>
      <c r="M74" s="51">
        <f>G74+K74</f>
        <v>0</v>
      </c>
      <c r="N74" s="51"/>
      <c r="O74" s="51"/>
      <c r="P74" s="51"/>
      <c r="Q74" s="51"/>
      <c r="R74" s="51">
        <f>L74+N74+O74+P74+Q74</f>
        <v>6179</v>
      </c>
      <c r="S74" s="51">
        <f>M74+Q74</f>
        <v>0</v>
      </c>
      <c r="T74" s="51"/>
      <c r="U74" s="51"/>
      <c r="V74" s="51"/>
      <c r="W74" s="51"/>
      <c r="X74" s="51">
        <f>R74+T74+U74+V74+W74</f>
        <v>6179</v>
      </c>
      <c r="Y74" s="51">
        <f>S74+W74</f>
        <v>0</v>
      </c>
      <c r="Z74" s="51"/>
      <c r="AA74" s="51"/>
      <c r="AB74" s="51"/>
      <c r="AC74" s="51"/>
      <c r="AD74" s="51">
        <f>X74+Z74+AA74+AB74+AC74</f>
        <v>6179</v>
      </c>
      <c r="AE74" s="51">
        <f>Y74+AC74</f>
        <v>0</v>
      </c>
    </row>
    <row r="75" spans="1:31" ht="66" customHeight="1" hidden="1">
      <c r="A75" s="64" t="s">
        <v>217</v>
      </c>
      <c r="B75" s="70" t="s">
        <v>325</v>
      </c>
      <c r="C75" s="70" t="s">
        <v>12</v>
      </c>
      <c r="D75" s="71" t="s">
        <v>470</v>
      </c>
      <c r="E75" s="70" t="s">
        <v>55</v>
      </c>
      <c r="F75" s="51">
        <f>6179-6179</f>
        <v>0</v>
      </c>
      <c r="G75" s="50"/>
      <c r="H75" s="50"/>
      <c r="I75" s="50"/>
      <c r="J75" s="50"/>
      <c r="K75" s="50"/>
      <c r="L75" s="51">
        <f>6179-6179</f>
        <v>0</v>
      </c>
      <c r="M75" s="50"/>
      <c r="N75" s="51"/>
      <c r="O75" s="51"/>
      <c r="P75" s="51"/>
      <c r="Q75" s="51"/>
      <c r="R75" s="51">
        <f>6179-6179</f>
        <v>0</v>
      </c>
      <c r="S75" s="50"/>
      <c r="T75" s="51"/>
      <c r="U75" s="51"/>
      <c r="V75" s="51"/>
      <c r="W75" s="51"/>
      <c r="X75" s="51">
        <f>6179-6179</f>
        <v>0</v>
      </c>
      <c r="Y75" s="50"/>
      <c r="Z75" s="51"/>
      <c r="AA75" s="51"/>
      <c r="AB75" s="51"/>
      <c r="AC75" s="51"/>
      <c r="AD75" s="51">
        <f>6179-6179</f>
        <v>0</v>
      </c>
      <c r="AE75" s="50"/>
    </row>
    <row r="76" spans="1:31" ht="82.5">
      <c r="A76" s="64" t="s">
        <v>60</v>
      </c>
      <c r="B76" s="70" t="s">
        <v>325</v>
      </c>
      <c r="C76" s="70" t="s">
        <v>12</v>
      </c>
      <c r="D76" s="71" t="s">
        <v>467</v>
      </c>
      <c r="E76" s="70"/>
      <c r="F76" s="51">
        <f aca="true" t="shared" si="53" ref="F76:AE76">F77</f>
        <v>7950</v>
      </c>
      <c r="G76" s="51">
        <f t="shared" si="53"/>
        <v>0</v>
      </c>
      <c r="H76" s="51">
        <f t="shared" si="53"/>
        <v>0</v>
      </c>
      <c r="I76" s="51">
        <f t="shared" si="53"/>
        <v>0</v>
      </c>
      <c r="J76" s="51">
        <f t="shared" si="53"/>
        <v>0</v>
      </c>
      <c r="K76" s="51">
        <f t="shared" si="53"/>
        <v>0</v>
      </c>
      <c r="L76" s="51">
        <f t="shared" si="53"/>
        <v>7950</v>
      </c>
      <c r="M76" s="51">
        <f t="shared" si="53"/>
        <v>0</v>
      </c>
      <c r="N76" s="51">
        <f t="shared" si="53"/>
        <v>0</v>
      </c>
      <c r="O76" s="51">
        <f t="shared" si="53"/>
        <v>0</v>
      </c>
      <c r="P76" s="51">
        <f t="shared" si="53"/>
        <v>0</v>
      </c>
      <c r="Q76" s="51">
        <f t="shared" si="53"/>
        <v>0</v>
      </c>
      <c r="R76" s="51">
        <f t="shared" si="53"/>
        <v>7950</v>
      </c>
      <c r="S76" s="51">
        <f t="shared" si="53"/>
        <v>0</v>
      </c>
      <c r="T76" s="51">
        <f t="shared" si="53"/>
        <v>0</v>
      </c>
      <c r="U76" s="51">
        <f t="shared" si="53"/>
        <v>0</v>
      </c>
      <c r="V76" s="51">
        <f t="shared" si="53"/>
        <v>0</v>
      </c>
      <c r="W76" s="51">
        <f t="shared" si="53"/>
        <v>0</v>
      </c>
      <c r="X76" s="51">
        <f t="shared" si="53"/>
        <v>7950</v>
      </c>
      <c r="Y76" s="51">
        <f t="shared" si="53"/>
        <v>0</v>
      </c>
      <c r="Z76" s="51">
        <f t="shared" si="53"/>
        <v>0</v>
      </c>
      <c r="AA76" s="51">
        <f t="shared" si="53"/>
        <v>0</v>
      </c>
      <c r="AB76" s="51">
        <f t="shared" si="53"/>
        <v>0</v>
      </c>
      <c r="AC76" s="51">
        <f t="shared" si="53"/>
        <v>0</v>
      </c>
      <c r="AD76" s="51">
        <f t="shared" si="53"/>
        <v>7950</v>
      </c>
      <c r="AE76" s="51">
        <f t="shared" si="53"/>
        <v>0</v>
      </c>
    </row>
    <row r="77" spans="1:31" ht="82.5">
      <c r="A77" s="64" t="s">
        <v>61</v>
      </c>
      <c r="B77" s="70" t="s">
        <v>325</v>
      </c>
      <c r="C77" s="70" t="s">
        <v>12</v>
      </c>
      <c r="D77" s="71" t="s">
        <v>468</v>
      </c>
      <c r="E77" s="70"/>
      <c r="F77" s="51">
        <f aca="true" t="shared" si="54" ref="F77:M77">F78+F79</f>
        <v>7950</v>
      </c>
      <c r="G77" s="51">
        <f t="shared" si="54"/>
        <v>0</v>
      </c>
      <c r="H77" s="51">
        <f t="shared" si="54"/>
        <v>0</v>
      </c>
      <c r="I77" s="51">
        <f t="shared" si="54"/>
        <v>0</v>
      </c>
      <c r="J77" s="51">
        <f t="shared" si="54"/>
        <v>0</v>
      </c>
      <c r="K77" s="51">
        <f t="shared" si="54"/>
        <v>0</v>
      </c>
      <c r="L77" s="51">
        <f t="shared" si="54"/>
        <v>7950</v>
      </c>
      <c r="M77" s="51">
        <f t="shared" si="54"/>
        <v>0</v>
      </c>
      <c r="N77" s="51">
        <f aca="true" t="shared" si="55" ref="N77:S77">N78+N79</f>
        <v>0</v>
      </c>
      <c r="O77" s="51">
        <f t="shared" si="55"/>
        <v>0</v>
      </c>
      <c r="P77" s="51">
        <f t="shared" si="55"/>
        <v>0</v>
      </c>
      <c r="Q77" s="51">
        <f t="shared" si="55"/>
        <v>0</v>
      </c>
      <c r="R77" s="51">
        <f t="shared" si="55"/>
        <v>7950</v>
      </c>
      <c r="S77" s="51">
        <f t="shared" si="55"/>
        <v>0</v>
      </c>
      <c r="T77" s="51">
        <f aca="true" t="shared" si="56" ref="T77:Y77">T78+T79</f>
        <v>0</v>
      </c>
      <c r="U77" s="51">
        <f t="shared" si="56"/>
        <v>0</v>
      </c>
      <c r="V77" s="51">
        <f t="shared" si="56"/>
        <v>0</v>
      </c>
      <c r="W77" s="51">
        <f t="shared" si="56"/>
        <v>0</v>
      </c>
      <c r="X77" s="51">
        <f t="shared" si="56"/>
        <v>7950</v>
      </c>
      <c r="Y77" s="51">
        <f t="shared" si="56"/>
        <v>0</v>
      </c>
      <c r="Z77" s="51">
        <f aca="true" t="shared" si="57" ref="Z77:AE77">Z78+Z79</f>
        <v>0</v>
      </c>
      <c r="AA77" s="51">
        <f t="shared" si="57"/>
        <v>0</v>
      </c>
      <c r="AB77" s="51">
        <f t="shared" si="57"/>
        <v>0</v>
      </c>
      <c r="AC77" s="51">
        <f t="shared" si="57"/>
        <v>0</v>
      </c>
      <c r="AD77" s="51">
        <f t="shared" si="57"/>
        <v>7950</v>
      </c>
      <c r="AE77" s="51">
        <f t="shared" si="57"/>
        <v>0</v>
      </c>
    </row>
    <row r="78" spans="1:31" ht="52.5" customHeight="1">
      <c r="A78" s="64" t="s">
        <v>335</v>
      </c>
      <c r="B78" s="70" t="s">
        <v>325</v>
      </c>
      <c r="C78" s="70" t="s">
        <v>12</v>
      </c>
      <c r="D78" s="71" t="s">
        <v>468</v>
      </c>
      <c r="E78" s="70" t="s">
        <v>336</v>
      </c>
      <c r="F78" s="51">
        <v>7950</v>
      </c>
      <c r="G78" s="51"/>
      <c r="H78" s="50"/>
      <c r="I78" s="50"/>
      <c r="J78" s="50"/>
      <c r="K78" s="50"/>
      <c r="L78" s="51">
        <f>F78+H78+I78+J78+K78</f>
        <v>7950</v>
      </c>
      <c r="M78" s="51">
        <f>G78+K78</f>
        <v>0</v>
      </c>
      <c r="N78" s="51"/>
      <c r="O78" s="51"/>
      <c r="P78" s="51"/>
      <c r="Q78" s="51"/>
      <c r="R78" s="51">
        <f>L78+N78+O78+P78+Q78</f>
        <v>7950</v>
      </c>
      <c r="S78" s="51">
        <f>M78+Q78</f>
        <v>0</v>
      </c>
      <c r="T78" s="51"/>
      <c r="U78" s="51"/>
      <c r="V78" s="51"/>
      <c r="W78" s="51"/>
      <c r="X78" s="51">
        <f>R78+T78+U78+V78+W78</f>
        <v>7950</v>
      </c>
      <c r="Y78" s="51">
        <f>S78+W78</f>
        <v>0</v>
      </c>
      <c r="Z78" s="51"/>
      <c r="AA78" s="51"/>
      <c r="AB78" s="51"/>
      <c r="AC78" s="51"/>
      <c r="AD78" s="51">
        <f>X78+Z78+AA78+AB78+AC78</f>
        <v>7950</v>
      </c>
      <c r="AE78" s="51">
        <f>Y78+AC78</f>
        <v>0</v>
      </c>
    </row>
    <row r="79" spans="1:31" ht="66" customHeight="1" hidden="1">
      <c r="A79" s="64" t="s">
        <v>217</v>
      </c>
      <c r="B79" s="70" t="s">
        <v>325</v>
      </c>
      <c r="C79" s="70" t="s">
        <v>12</v>
      </c>
      <c r="D79" s="71" t="s">
        <v>468</v>
      </c>
      <c r="E79" s="70" t="s">
        <v>55</v>
      </c>
      <c r="F79" s="51"/>
      <c r="G79" s="50"/>
      <c r="H79" s="50"/>
      <c r="I79" s="50"/>
      <c r="J79" s="50"/>
      <c r="K79" s="50"/>
      <c r="L79" s="51"/>
      <c r="M79" s="50"/>
      <c r="N79" s="51"/>
      <c r="O79" s="51"/>
      <c r="P79" s="51"/>
      <c r="Q79" s="51"/>
      <c r="R79" s="51"/>
      <c r="S79" s="50"/>
      <c r="T79" s="51"/>
      <c r="U79" s="51"/>
      <c r="V79" s="51"/>
      <c r="W79" s="51"/>
      <c r="X79" s="51"/>
      <c r="Y79" s="50"/>
      <c r="Z79" s="51"/>
      <c r="AA79" s="51"/>
      <c r="AB79" s="51"/>
      <c r="AC79" s="51"/>
      <c r="AD79" s="51"/>
      <c r="AE79" s="50"/>
    </row>
    <row r="80" spans="1:31" ht="66">
      <c r="A80" s="64" t="s">
        <v>153</v>
      </c>
      <c r="B80" s="70" t="s">
        <v>325</v>
      </c>
      <c r="C80" s="70" t="s">
        <v>12</v>
      </c>
      <c r="D80" s="71" t="s">
        <v>79</v>
      </c>
      <c r="E80" s="70"/>
      <c r="F80" s="51">
        <f aca="true" t="shared" si="58" ref="F80:M80">F81+F82</f>
        <v>1008</v>
      </c>
      <c r="G80" s="51">
        <f t="shared" si="58"/>
        <v>0</v>
      </c>
      <c r="H80" s="51">
        <f t="shared" si="58"/>
        <v>0</v>
      </c>
      <c r="I80" s="51">
        <f t="shared" si="58"/>
        <v>0</v>
      </c>
      <c r="J80" s="51">
        <f t="shared" si="58"/>
        <v>0</v>
      </c>
      <c r="K80" s="51">
        <f t="shared" si="58"/>
        <v>0</v>
      </c>
      <c r="L80" s="51">
        <f t="shared" si="58"/>
        <v>1008</v>
      </c>
      <c r="M80" s="51">
        <f t="shared" si="58"/>
        <v>0</v>
      </c>
      <c r="N80" s="51">
        <f aca="true" t="shared" si="59" ref="N80:S80">N81+N82</f>
        <v>0</v>
      </c>
      <c r="O80" s="51">
        <f t="shared" si="59"/>
        <v>0</v>
      </c>
      <c r="P80" s="51">
        <f t="shared" si="59"/>
        <v>0</v>
      </c>
      <c r="Q80" s="51">
        <f t="shared" si="59"/>
        <v>0</v>
      </c>
      <c r="R80" s="51">
        <f t="shared" si="59"/>
        <v>1008</v>
      </c>
      <c r="S80" s="51">
        <f t="shared" si="59"/>
        <v>0</v>
      </c>
      <c r="T80" s="51">
        <f aca="true" t="shared" si="60" ref="T80:Y80">T81+T82</f>
        <v>0</v>
      </c>
      <c r="U80" s="51">
        <f t="shared" si="60"/>
        <v>0</v>
      </c>
      <c r="V80" s="51">
        <f t="shared" si="60"/>
        <v>0</v>
      </c>
      <c r="W80" s="51">
        <f t="shared" si="60"/>
        <v>0</v>
      </c>
      <c r="X80" s="51">
        <f t="shared" si="60"/>
        <v>1008</v>
      </c>
      <c r="Y80" s="51">
        <f t="shared" si="60"/>
        <v>0</v>
      </c>
      <c r="Z80" s="51">
        <f aca="true" t="shared" si="61" ref="Z80:AE80">Z81+Z82</f>
        <v>0</v>
      </c>
      <c r="AA80" s="51">
        <f t="shared" si="61"/>
        <v>0</v>
      </c>
      <c r="AB80" s="51">
        <f t="shared" si="61"/>
        <v>0</v>
      </c>
      <c r="AC80" s="51">
        <f t="shared" si="61"/>
        <v>0</v>
      </c>
      <c r="AD80" s="51">
        <f t="shared" si="61"/>
        <v>1008</v>
      </c>
      <c r="AE80" s="51">
        <f t="shared" si="61"/>
        <v>0</v>
      </c>
    </row>
    <row r="81" spans="1:31" ht="49.5">
      <c r="A81" s="64" t="s">
        <v>335</v>
      </c>
      <c r="B81" s="70" t="s">
        <v>325</v>
      </c>
      <c r="C81" s="70" t="s">
        <v>12</v>
      </c>
      <c r="D81" s="71" t="s">
        <v>79</v>
      </c>
      <c r="E81" s="70" t="s">
        <v>336</v>
      </c>
      <c r="F81" s="51">
        <v>1008</v>
      </c>
      <c r="G81" s="51"/>
      <c r="H81" s="50"/>
      <c r="I81" s="50"/>
      <c r="J81" s="50"/>
      <c r="K81" s="50"/>
      <c r="L81" s="51">
        <f>F81+H81+I81+J81+K81</f>
        <v>1008</v>
      </c>
      <c r="M81" s="51">
        <f>G81+K81</f>
        <v>0</v>
      </c>
      <c r="N81" s="51"/>
      <c r="O81" s="51"/>
      <c r="P81" s="51"/>
      <c r="Q81" s="51"/>
      <c r="R81" s="51">
        <f>L81+N81+O81+P81+Q81</f>
        <v>1008</v>
      </c>
      <c r="S81" s="51">
        <f>M81+Q81</f>
        <v>0</v>
      </c>
      <c r="T81" s="51"/>
      <c r="U81" s="51"/>
      <c r="V81" s="51"/>
      <c r="W81" s="51"/>
      <c r="X81" s="51">
        <f>R81+T81+U81+V81+W81</f>
        <v>1008</v>
      </c>
      <c r="Y81" s="51">
        <f>S81+W81</f>
        <v>0</v>
      </c>
      <c r="Z81" s="51"/>
      <c r="AA81" s="51"/>
      <c r="AB81" s="51"/>
      <c r="AC81" s="51"/>
      <c r="AD81" s="51">
        <f>X81+Z81+AA81+AB81+AC81</f>
        <v>1008</v>
      </c>
      <c r="AE81" s="51">
        <f>Y81+AC81</f>
        <v>0</v>
      </c>
    </row>
    <row r="82" spans="1:31" ht="99" customHeight="1" hidden="1">
      <c r="A82" s="64" t="s">
        <v>217</v>
      </c>
      <c r="B82" s="70" t="s">
        <v>325</v>
      </c>
      <c r="C82" s="70" t="s">
        <v>12</v>
      </c>
      <c r="D82" s="71" t="s">
        <v>79</v>
      </c>
      <c r="E82" s="70" t="s">
        <v>55</v>
      </c>
      <c r="F82" s="51"/>
      <c r="G82" s="50"/>
      <c r="H82" s="50"/>
      <c r="I82" s="50"/>
      <c r="J82" s="50"/>
      <c r="K82" s="50"/>
      <c r="L82" s="51"/>
      <c r="M82" s="50"/>
      <c r="N82" s="51"/>
      <c r="O82" s="51"/>
      <c r="P82" s="51"/>
      <c r="Q82" s="51"/>
      <c r="R82" s="51"/>
      <c r="S82" s="50"/>
      <c r="T82" s="51"/>
      <c r="U82" s="51"/>
      <c r="V82" s="51"/>
      <c r="W82" s="51"/>
      <c r="X82" s="51"/>
      <c r="Y82" s="50"/>
      <c r="Z82" s="51"/>
      <c r="AA82" s="51"/>
      <c r="AB82" s="51"/>
      <c r="AC82" s="51"/>
      <c r="AD82" s="51"/>
      <c r="AE82" s="50"/>
    </row>
    <row r="83" spans="1:31" ht="59.25" customHeight="1">
      <c r="A83" s="64" t="s">
        <v>76</v>
      </c>
      <c r="B83" s="70" t="s">
        <v>325</v>
      </c>
      <c r="C83" s="70" t="s">
        <v>12</v>
      </c>
      <c r="D83" s="71" t="s">
        <v>66</v>
      </c>
      <c r="E83" s="70"/>
      <c r="F83" s="51">
        <f aca="true" t="shared" si="62" ref="F83:AE83">F84</f>
        <v>640</v>
      </c>
      <c r="G83" s="51">
        <f t="shared" si="62"/>
        <v>0</v>
      </c>
      <c r="H83" s="51">
        <f t="shared" si="62"/>
        <v>0</v>
      </c>
      <c r="I83" s="51">
        <f t="shared" si="62"/>
        <v>0</v>
      </c>
      <c r="J83" s="51">
        <f t="shared" si="62"/>
        <v>0</v>
      </c>
      <c r="K83" s="51">
        <f t="shared" si="62"/>
        <v>0</v>
      </c>
      <c r="L83" s="51">
        <f t="shared" si="62"/>
        <v>640</v>
      </c>
      <c r="M83" s="86">
        <f t="shared" si="62"/>
        <v>0</v>
      </c>
      <c r="N83" s="51">
        <f t="shared" si="62"/>
        <v>0</v>
      </c>
      <c r="O83" s="51">
        <f t="shared" si="62"/>
        <v>0</v>
      </c>
      <c r="P83" s="51">
        <f t="shared" si="62"/>
        <v>0</v>
      </c>
      <c r="Q83" s="51">
        <f t="shared" si="62"/>
        <v>0</v>
      </c>
      <c r="R83" s="51">
        <f t="shared" si="62"/>
        <v>640</v>
      </c>
      <c r="S83" s="86">
        <f t="shared" si="62"/>
        <v>0</v>
      </c>
      <c r="T83" s="51">
        <f t="shared" si="62"/>
        <v>0</v>
      </c>
      <c r="U83" s="51">
        <f t="shared" si="62"/>
        <v>0</v>
      </c>
      <c r="V83" s="51">
        <f t="shared" si="62"/>
        <v>0</v>
      </c>
      <c r="W83" s="51">
        <f t="shared" si="62"/>
        <v>0</v>
      </c>
      <c r="X83" s="51">
        <f t="shared" si="62"/>
        <v>640</v>
      </c>
      <c r="Y83" s="86">
        <f t="shared" si="62"/>
        <v>0</v>
      </c>
      <c r="Z83" s="51">
        <f t="shared" si="62"/>
        <v>0</v>
      </c>
      <c r="AA83" s="51">
        <f t="shared" si="62"/>
        <v>0</v>
      </c>
      <c r="AB83" s="51">
        <f t="shared" si="62"/>
        <v>0</v>
      </c>
      <c r="AC83" s="51">
        <f t="shared" si="62"/>
        <v>0</v>
      </c>
      <c r="AD83" s="51">
        <f t="shared" si="62"/>
        <v>640</v>
      </c>
      <c r="AE83" s="86">
        <f t="shared" si="62"/>
        <v>0</v>
      </c>
    </row>
    <row r="84" spans="1:31" ht="49.5">
      <c r="A84" s="64" t="s">
        <v>335</v>
      </c>
      <c r="B84" s="70" t="s">
        <v>325</v>
      </c>
      <c r="C84" s="70" t="s">
        <v>12</v>
      </c>
      <c r="D84" s="71" t="s">
        <v>66</v>
      </c>
      <c r="E84" s="70" t="s">
        <v>336</v>
      </c>
      <c r="F84" s="51">
        <f>320+320</f>
        <v>640</v>
      </c>
      <c r="G84" s="50"/>
      <c r="H84" s="50"/>
      <c r="I84" s="50"/>
      <c r="J84" s="50"/>
      <c r="K84" s="50"/>
      <c r="L84" s="51">
        <f>F84+H84+I84+J84+K84</f>
        <v>640</v>
      </c>
      <c r="M84" s="51">
        <f>G84+K84</f>
        <v>0</v>
      </c>
      <c r="N84" s="51"/>
      <c r="O84" s="51"/>
      <c r="P84" s="51"/>
      <c r="Q84" s="51"/>
      <c r="R84" s="51">
        <f>L84+N84+O84+P84+Q84</f>
        <v>640</v>
      </c>
      <c r="S84" s="51">
        <f>M84+Q84</f>
        <v>0</v>
      </c>
      <c r="T84" s="51"/>
      <c r="U84" s="51"/>
      <c r="V84" s="51"/>
      <c r="W84" s="51"/>
      <c r="X84" s="51">
        <f>R84+T84+U84+V84+W84</f>
        <v>640</v>
      </c>
      <c r="Y84" s="51">
        <f>S84+W84</f>
        <v>0</v>
      </c>
      <c r="Z84" s="51"/>
      <c r="AA84" s="51"/>
      <c r="AB84" s="51"/>
      <c r="AC84" s="51"/>
      <c r="AD84" s="51">
        <f>X84+Z84+AA84+AB84+AC84</f>
        <v>640</v>
      </c>
      <c r="AE84" s="51">
        <f>Y84+AC84</f>
        <v>0</v>
      </c>
    </row>
    <row r="85" spans="1:31" ht="115.5">
      <c r="A85" s="64" t="s">
        <v>72</v>
      </c>
      <c r="B85" s="70" t="s">
        <v>325</v>
      </c>
      <c r="C85" s="70" t="s">
        <v>12</v>
      </c>
      <c r="D85" s="71" t="s">
        <v>67</v>
      </c>
      <c r="E85" s="70"/>
      <c r="F85" s="51">
        <f aca="true" t="shared" si="63" ref="F85:AE85">F86</f>
        <v>4800</v>
      </c>
      <c r="G85" s="51">
        <f t="shared" si="63"/>
        <v>0</v>
      </c>
      <c r="H85" s="51">
        <f t="shared" si="63"/>
        <v>0</v>
      </c>
      <c r="I85" s="51">
        <f t="shared" si="63"/>
        <v>0</v>
      </c>
      <c r="J85" s="51">
        <f t="shared" si="63"/>
        <v>0</v>
      </c>
      <c r="K85" s="51">
        <f t="shared" si="63"/>
        <v>0</v>
      </c>
      <c r="L85" s="51">
        <f t="shared" si="63"/>
        <v>4800</v>
      </c>
      <c r="M85" s="86">
        <f t="shared" si="63"/>
        <v>0</v>
      </c>
      <c r="N85" s="51">
        <f t="shared" si="63"/>
        <v>0</v>
      </c>
      <c r="O85" s="51">
        <f t="shared" si="63"/>
        <v>0</v>
      </c>
      <c r="P85" s="51">
        <f t="shared" si="63"/>
        <v>0</v>
      </c>
      <c r="Q85" s="51">
        <f t="shared" si="63"/>
        <v>0</v>
      </c>
      <c r="R85" s="51">
        <f t="shared" si="63"/>
        <v>4800</v>
      </c>
      <c r="S85" s="86">
        <f t="shared" si="63"/>
        <v>0</v>
      </c>
      <c r="T85" s="51">
        <f t="shared" si="63"/>
        <v>0</v>
      </c>
      <c r="U85" s="51">
        <f t="shared" si="63"/>
        <v>0</v>
      </c>
      <c r="V85" s="51">
        <f t="shared" si="63"/>
        <v>0</v>
      </c>
      <c r="W85" s="51">
        <f t="shared" si="63"/>
        <v>0</v>
      </c>
      <c r="X85" s="51">
        <f t="shared" si="63"/>
        <v>4800</v>
      </c>
      <c r="Y85" s="86">
        <f t="shared" si="63"/>
        <v>0</v>
      </c>
      <c r="Z85" s="51">
        <f t="shared" si="63"/>
        <v>0</v>
      </c>
      <c r="AA85" s="51">
        <f t="shared" si="63"/>
        <v>0</v>
      </c>
      <c r="AB85" s="51">
        <f t="shared" si="63"/>
        <v>0</v>
      </c>
      <c r="AC85" s="51">
        <f t="shared" si="63"/>
        <v>0</v>
      </c>
      <c r="AD85" s="51">
        <f t="shared" si="63"/>
        <v>4800</v>
      </c>
      <c r="AE85" s="86">
        <f t="shared" si="63"/>
        <v>0</v>
      </c>
    </row>
    <row r="86" spans="1:31" ht="49.5">
      <c r="A86" s="64" t="s">
        <v>335</v>
      </c>
      <c r="B86" s="70" t="s">
        <v>325</v>
      </c>
      <c r="C86" s="70" t="s">
        <v>12</v>
      </c>
      <c r="D86" s="71" t="s">
        <v>67</v>
      </c>
      <c r="E86" s="70" t="s">
        <v>336</v>
      </c>
      <c r="F86" s="51">
        <v>4800</v>
      </c>
      <c r="G86" s="50"/>
      <c r="H86" s="50"/>
      <c r="I86" s="50"/>
      <c r="J86" s="50"/>
      <c r="K86" s="50"/>
      <c r="L86" s="51">
        <f>F86+H86+I86+J86+K86</f>
        <v>4800</v>
      </c>
      <c r="M86" s="51">
        <f>G86+K86</f>
        <v>0</v>
      </c>
      <c r="N86" s="51"/>
      <c r="O86" s="51"/>
      <c r="P86" s="51"/>
      <c r="Q86" s="51"/>
      <c r="R86" s="51">
        <f>L86+N86+O86+P86+Q86</f>
        <v>4800</v>
      </c>
      <c r="S86" s="51">
        <f>M86+Q86</f>
        <v>0</v>
      </c>
      <c r="T86" s="51"/>
      <c r="U86" s="51"/>
      <c r="V86" s="51"/>
      <c r="W86" s="51"/>
      <c r="X86" s="51">
        <f>R86+T86+U86+V86+W86</f>
        <v>4800</v>
      </c>
      <c r="Y86" s="51">
        <f>S86+W86</f>
        <v>0</v>
      </c>
      <c r="Z86" s="51"/>
      <c r="AA86" s="51"/>
      <c r="AB86" s="51"/>
      <c r="AC86" s="51"/>
      <c r="AD86" s="51">
        <f>X86+Z86+AA86+AB86+AC86</f>
        <v>4800</v>
      </c>
      <c r="AE86" s="51">
        <f>Y86+AC86</f>
        <v>0</v>
      </c>
    </row>
    <row r="87" spans="1:31" ht="16.5">
      <c r="A87" s="77"/>
      <c r="B87" s="78"/>
      <c r="C87" s="78"/>
      <c r="D87" s="79"/>
      <c r="E87" s="78"/>
      <c r="F87" s="50"/>
      <c r="G87" s="50"/>
      <c r="H87" s="50"/>
      <c r="I87" s="50"/>
      <c r="J87" s="50"/>
      <c r="K87" s="50"/>
      <c r="L87" s="50"/>
      <c r="M87" s="50"/>
      <c r="N87" s="51"/>
      <c r="O87" s="51"/>
      <c r="P87" s="51"/>
      <c r="Q87" s="51"/>
      <c r="R87" s="50"/>
      <c r="S87" s="50"/>
      <c r="T87" s="51"/>
      <c r="U87" s="51"/>
      <c r="V87" s="51"/>
      <c r="W87" s="51"/>
      <c r="X87" s="50"/>
      <c r="Y87" s="50"/>
      <c r="Z87" s="51"/>
      <c r="AA87" s="51"/>
      <c r="AB87" s="51"/>
      <c r="AC87" s="51"/>
      <c r="AD87" s="50"/>
      <c r="AE87" s="50"/>
    </row>
    <row r="88" spans="1:31" s="6" customFormat="1" ht="60.75">
      <c r="A88" s="52" t="s">
        <v>227</v>
      </c>
      <c r="B88" s="53" t="s">
        <v>228</v>
      </c>
      <c r="C88" s="53"/>
      <c r="D88" s="54"/>
      <c r="E88" s="53"/>
      <c r="F88" s="87">
        <f aca="true" t="shared" si="64" ref="F88:M88">F90+F94+F103</f>
        <v>94433</v>
      </c>
      <c r="G88" s="87">
        <f t="shared" si="64"/>
        <v>0</v>
      </c>
      <c r="H88" s="87">
        <f t="shared" si="64"/>
        <v>0</v>
      </c>
      <c r="I88" s="87">
        <f t="shared" si="64"/>
        <v>981</v>
      </c>
      <c r="J88" s="87">
        <f t="shared" si="64"/>
        <v>0</v>
      </c>
      <c r="K88" s="87">
        <f t="shared" si="64"/>
        <v>0</v>
      </c>
      <c r="L88" s="87">
        <f t="shared" si="64"/>
        <v>95414</v>
      </c>
      <c r="M88" s="87">
        <f t="shared" si="64"/>
        <v>0</v>
      </c>
      <c r="N88" s="88">
        <f aca="true" t="shared" si="65" ref="N88:S88">N90+N94+N103</f>
        <v>0</v>
      </c>
      <c r="O88" s="88">
        <f t="shared" si="65"/>
        <v>0</v>
      </c>
      <c r="P88" s="88">
        <f t="shared" si="65"/>
        <v>0</v>
      </c>
      <c r="Q88" s="88">
        <f t="shared" si="65"/>
        <v>0</v>
      </c>
      <c r="R88" s="87">
        <f t="shared" si="65"/>
        <v>95414</v>
      </c>
      <c r="S88" s="87">
        <f t="shared" si="65"/>
        <v>0</v>
      </c>
      <c r="T88" s="88">
        <f aca="true" t="shared" si="66" ref="T88:Y88">T90+T94+T103</f>
        <v>0</v>
      </c>
      <c r="U88" s="88">
        <f t="shared" si="66"/>
        <v>0</v>
      </c>
      <c r="V88" s="88">
        <f t="shared" si="66"/>
        <v>0</v>
      </c>
      <c r="W88" s="88">
        <f t="shared" si="66"/>
        <v>0</v>
      </c>
      <c r="X88" s="87">
        <f t="shared" si="66"/>
        <v>95414</v>
      </c>
      <c r="Y88" s="87">
        <f t="shared" si="66"/>
        <v>0</v>
      </c>
      <c r="Z88" s="88">
        <f aca="true" t="shared" si="67" ref="Z88:AE88">Z90+Z94+Z103</f>
        <v>0</v>
      </c>
      <c r="AA88" s="88">
        <f t="shared" si="67"/>
        <v>0</v>
      </c>
      <c r="AB88" s="88">
        <f t="shared" si="67"/>
        <v>0</v>
      </c>
      <c r="AC88" s="88">
        <f t="shared" si="67"/>
        <v>0</v>
      </c>
      <c r="AD88" s="87">
        <f t="shared" si="67"/>
        <v>95414</v>
      </c>
      <c r="AE88" s="87">
        <f t="shared" si="67"/>
        <v>0</v>
      </c>
    </row>
    <row r="89" spans="1:31" s="6" customFormat="1" ht="14.25" customHeight="1">
      <c r="A89" s="52"/>
      <c r="B89" s="53"/>
      <c r="C89" s="53"/>
      <c r="D89" s="54"/>
      <c r="E89" s="53"/>
      <c r="F89" s="89"/>
      <c r="G89" s="89"/>
      <c r="H89" s="89"/>
      <c r="I89" s="89"/>
      <c r="J89" s="89"/>
      <c r="K89" s="89"/>
      <c r="L89" s="89"/>
      <c r="M89" s="89"/>
      <c r="N89" s="51"/>
      <c r="O89" s="51"/>
      <c r="P89" s="51"/>
      <c r="Q89" s="51"/>
      <c r="R89" s="89"/>
      <c r="S89" s="89"/>
      <c r="T89" s="51"/>
      <c r="U89" s="51"/>
      <c r="V89" s="51"/>
      <c r="W89" s="51"/>
      <c r="X89" s="89"/>
      <c r="Y89" s="89"/>
      <c r="Z89" s="51"/>
      <c r="AA89" s="51"/>
      <c r="AB89" s="51"/>
      <c r="AC89" s="51"/>
      <c r="AD89" s="89"/>
      <c r="AE89" s="89"/>
    </row>
    <row r="90" spans="1:31" s="8" customFormat="1" ht="21.75" customHeight="1">
      <c r="A90" s="58" t="s">
        <v>229</v>
      </c>
      <c r="B90" s="59" t="s">
        <v>330</v>
      </c>
      <c r="C90" s="59" t="s">
        <v>326</v>
      </c>
      <c r="D90" s="67"/>
      <c r="E90" s="59"/>
      <c r="F90" s="61">
        <f aca="true" t="shared" si="68" ref="F90:K91">F91</f>
        <v>30793</v>
      </c>
      <c r="G90" s="61">
        <f t="shared" si="68"/>
        <v>0</v>
      </c>
      <c r="H90" s="61">
        <f t="shared" si="68"/>
        <v>0</v>
      </c>
      <c r="I90" s="61">
        <f t="shared" si="68"/>
        <v>981</v>
      </c>
      <c r="J90" s="61">
        <f t="shared" si="68"/>
        <v>0</v>
      </c>
      <c r="K90" s="61">
        <f t="shared" si="68"/>
        <v>0</v>
      </c>
      <c r="L90" s="61">
        <f>L91</f>
        <v>31774</v>
      </c>
      <c r="M90" s="61">
        <f>M91</f>
        <v>0</v>
      </c>
      <c r="N90" s="56">
        <f aca="true" t="shared" si="69" ref="N90:Q91">N91</f>
        <v>0</v>
      </c>
      <c r="O90" s="56">
        <f t="shared" si="69"/>
        <v>0</v>
      </c>
      <c r="P90" s="56">
        <f t="shared" si="69"/>
        <v>0</v>
      </c>
      <c r="Q90" s="56">
        <f t="shared" si="69"/>
        <v>0</v>
      </c>
      <c r="R90" s="61">
        <f>R91</f>
        <v>31774</v>
      </c>
      <c r="S90" s="61">
        <f>S91</f>
        <v>0</v>
      </c>
      <c r="T90" s="56">
        <f aca="true" t="shared" si="70" ref="T90:W91">T91</f>
        <v>0</v>
      </c>
      <c r="U90" s="56">
        <f t="shared" si="70"/>
        <v>0</v>
      </c>
      <c r="V90" s="56">
        <f t="shared" si="70"/>
        <v>0</v>
      </c>
      <c r="W90" s="56">
        <f t="shared" si="70"/>
        <v>0</v>
      </c>
      <c r="X90" s="61">
        <f>X91</f>
        <v>31774</v>
      </c>
      <c r="Y90" s="61">
        <f>Y91</f>
        <v>0</v>
      </c>
      <c r="Z90" s="56">
        <f aca="true" t="shared" si="71" ref="Z90:AC91">Z91</f>
        <v>0</v>
      </c>
      <c r="AA90" s="56">
        <f t="shared" si="71"/>
        <v>0</v>
      </c>
      <c r="AB90" s="56">
        <f t="shared" si="71"/>
        <v>0</v>
      </c>
      <c r="AC90" s="56">
        <f t="shared" si="71"/>
        <v>0</v>
      </c>
      <c r="AD90" s="61">
        <f>AD91</f>
        <v>31774</v>
      </c>
      <c r="AE90" s="61">
        <f>AE91</f>
        <v>0</v>
      </c>
    </row>
    <row r="91" spans="1:31" s="10" customFormat="1" ht="20.25" customHeight="1">
      <c r="A91" s="64" t="s">
        <v>230</v>
      </c>
      <c r="B91" s="70" t="s">
        <v>330</v>
      </c>
      <c r="C91" s="70" t="s">
        <v>326</v>
      </c>
      <c r="D91" s="71" t="s">
        <v>231</v>
      </c>
      <c r="E91" s="70"/>
      <c r="F91" s="51">
        <f>F92</f>
        <v>30793</v>
      </c>
      <c r="G91" s="51">
        <f t="shared" si="68"/>
        <v>0</v>
      </c>
      <c r="H91" s="51">
        <f t="shared" si="68"/>
        <v>0</v>
      </c>
      <c r="I91" s="51">
        <f t="shared" si="68"/>
        <v>981</v>
      </c>
      <c r="J91" s="51">
        <f t="shared" si="68"/>
        <v>0</v>
      </c>
      <c r="K91" s="51">
        <f t="shared" si="68"/>
        <v>0</v>
      </c>
      <c r="L91" s="51">
        <f>L92</f>
        <v>31774</v>
      </c>
      <c r="M91" s="51">
        <f>M92</f>
        <v>0</v>
      </c>
      <c r="N91" s="51">
        <f t="shared" si="69"/>
        <v>0</v>
      </c>
      <c r="O91" s="51">
        <f t="shared" si="69"/>
        <v>0</v>
      </c>
      <c r="P91" s="51">
        <f t="shared" si="69"/>
        <v>0</v>
      </c>
      <c r="Q91" s="51">
        <f t="shared" si="69"/>
        <v>0</v>
      </c>
      <c r="R91" s="51">
        <f>R92</f>
        <v>31774</v>
      </c>
      <c r="S91" s="51">
        <f>S92</f>
        <v>0</v>
      </c>
      <c r="T91" s="51">
        <f t="shared" si="70"/>
        <v>0</v>
      </c>
      <c r="U91" s="51">
        <f t="shared" si="70"/>
        <v>0</v>
      </c>
      <c r="V91" s="51">
        <f t="shared" si="70"/>
        <v>0</v>
      </c>
      <c r="W91" s="51">
        <f t="shared" si="70"/>
        <v>0</v>
      </c>
      <c r="X91" s="51">
        <f>X92</f>
        <v>31774</v>
      </c>
      <c r="Y91" s="51">
        <f>Y92</f>
        <v>0</v>
      </c>
      <c r="Z91" s="51">
        <f t="shared" si="71"/>
        <v>0</v>
      </c>
      <c r="AA91" s="51">
        <f t="shared" si="71"/>
        <v>0</v>
      </c>
      <c r="AB91" s="51">
        <f t="shared" si="71"/>
        <v>0</v>
      </c>
      <c r="AC91" s="51">
        <f t="shared" si="71"/>
        <v>0</v>
      </c>
      <c r="AD91" s="51">
        <f>AD92</f>
        <v>31774</v>
      </c>
      <c r="AE91" s="51">
        <f>AE92</f>
        <v>0</v>
      </c>
    </row>
    <row r="92" spans="1:31" s="11" customFormat="1" ht="82.5">
      <c r="A92" s="64" t="s">
        <v>68</v>
      </c>
      <c r="B92" s="70" t="s">
        <v>330</v>
      </c>
      <c r="C92" s="70" t="s">
        <v>326</v>
      </c>
      <c r="D92" s="71" t="s">
        <v>231</v>
      </c>
      <c r="E92" s="70" t="s">
        <v>56</v>
      </c>
      <c r="F92" s="51">
        <v>30793</v>
      </c>
      <c r="G92" s="65"/>
      <c r="H92" s="65"/>
      <c r="I92" s="73">
        <v>981</v>
      </c>
      <c r="J92" s="65"/>
      <c r="K92" s="65"/>
      <c r="L92" s="51">
        <f>F92+H92+I92+J92+K92</f>
        <v>31774</v>
      </c>
      <c r="M92" s="51">
        <f>G92+K92</f>
        <v>0</v>
      </c>
      <c r="N92" s="51"/>
      <c r="O92" s="51"/>
      <c r="P92" s="51"/>
      <c r="Q92" s="51"/>
      <c r="R92" s="51">
        <f>L92+N92+O92+P92+Q92</f>
        <v>31774</v>
      </c>
      <c r="S92" s="51">
        <f>M92+Q92</f>
        <v>0</v>
      </c>
      <c r="T92" s="51"/>
      <c r="U92" s="51"/>
      <c r="V92" s="51"/>
      <c r="W92" s="51"/>
      <c r="X92" s="51">
        <f>R92+T92+U92+V92+W92</f>
        <v>31774</v>
      </c>
      <c r="Y92" s="51">
        <f>S92+W92</f>
        <v>0</v>
      </c>
      <c r="Z92" s="51"/>
      <c r="AA92" s="51"/>
      <c r="AB92" s="51"/>
      <c r="AC92" s="51"/>
      <c r="AD92" s="51">
        <f>X92+Z92+AA92+AB92+AC92</f>
        <v>31774</v>
      </c>
      <c r="AE92" s="51">
        <f>Y92+AC92</f>
        <v>0</v>
      </c>
    </row>
    <row r="93" spans="1:31" s="11" customFormat="1" ht="16.5">
      <c r="A93" s="64"/>
      <c r="B93" s="70"/>
      <c r="C93" s="70"/>
      <c r="D93" s="71"/>
      <c r="E93" s="70"/>
      <c r="F93" s="65"/>
      <c r="G93" s="65"/>
      <c r="H93" s="65"/>
      <c r="I93" s="65"/>
      <c r="J93" s="65"/>
      <c r="K93" s="65"/>
      <c r="L93" s="65"/>
      <c r="M93" s="65"/>
      <c r="N93" s="51"/>
      <c r="O93" s="51"/>
      <c r="P93" s="51"/>
      <c r="Q93" s="51"/>
      <c r="R93" s="65"/>
      <c r="S93" s="65"/>
      <c r="T93" s="51"/>
      <c r="U93" s="51"/>
      <c r="V93" s="51"/>
      <c r="W93" s="51"/>
      <c r="X93" s="65"/>
      <c r="Y93" s="65"/>
      <c r="Z93" s="51"/>
      <c r="AA93" s="51"/>
      <c r="AB93" s="51"/>
      <c r="AC93" s="51"/>
      <c r="AD93" s="65"/>
      <c r="AE93" s="65"/>
    </row>
    <row r="94" spans="1:31" ht="75">
      <c r="A94" s="58" t="s">
        <v>371</v>
      </c>
      <c r="B94" s="59" t="s">
        <v>330</v>
      </c>
      <c r="C94" s="59" t="s">
        <v>345</v>
      </c>
      <c r="D94" s="67"/>
      <c r="E94" s="59"/>
      <c r="F94" s="61">
        <f aca="true" t="shared" si="72" ref="F94:M94">F95+F98</f>
        <v>52838</v>
      </c>
      <c r="G94" s="61">
        <f t="shared" si="72"/>
        <v>0</v>
      </c>
      <c r="H94" s="61">
        <f t="shared" si="72"/>
        <v>0</v>
      </c>
      <c r="I94" s="61">
        <f t="shared" si="72"/>
        <v>0</v>
      </c>
      <c r="J94" s="61">
        <f t="shared" si="72"/>
        <v>0</v>
      </c>
      <c r="K94" s="61">
        <f t="shared" si="72"/>
        <v>0</v>
      </c>
      <c r="L94" s="61">
        <f t="shared" si="72"/>
        <v>52838</v>
      </c>
      <c r="M94" s="61">
        <f t="shared" si="72"/>
        <v>0</v>
      </c>
      <c r="N94" s="56">
        <f aca="true" t="shared" si="73" ref="N94:S94">N95+N98</f>
        <v>0</v>
      </c>
      <c r="O94" s="56">
        <f t="shared" si="73"/>
        <v>0</v>
      </c>
      <c r="P94" s="56">
        <f t="shared" si="73"/>
        <v>0</v>
      </c>
      <c r="Q94" s="56">
        <f t="shared" si="73"/>
        <v>0</v>
      </c>
      <c r="R94" s="61">
        <f t="shared" si="73"/>
        <v>52838</v>
      </c>
      <c r="S94" s="61">
        <f t="shared" si="73"/>
        <v>0</v>
      </c>
      <c r="T94" s="56">
        <f aca="true" t="shared" si="74" ref="T94:Y94">T95+T98</f>
        <v>0</v>
      </c>
      <c r="U94" s="56">
        <f t="shared" si="74"/>
        <v>0</v>
      </c>
      <c r="V94" s="56">
        <f t="shared" si="74"/>
        <v>0</v>
      </c>
      <c r="W94" s="56">
        <f t="shared" si="74"/>
        <v>0</v>
      </c>
      <c r="X94" s="61">
        <f t="shared" si="74"/>
        <v>52838</v>
      </c>
      <c r="Y94" s="61">
        <f t="shared" si="74"/>
        <v>0</v>
      </c>
      <c r="Z94" s="56">
        <f aca="true" t="shared" si="75" ref="Z94:AE94">Z95+Z98</f>
        <v>0</v>
      </c>
      <c r="AA94" s="56">
        <f t="shared" si="75"/>
        <v>0</v>
      </c>
      <c r="AB94" s="56">
        <f t="shared" si="75"/>
        <v>0</v>
      </c>
      <c r="AC94" s="56">
        <f t="shared" si="75"/>
        <v>0</v>
      </c>
      <c r="AD94" s="61">
        <f t="shared" si="75"/>
        <v>52838</v>
      </c>
      <c r="AE94" s="61">
        <f t="shared" si="75"/>
        <v>0</v>
      </c>
    </row>
    <row r="95" spans="1:31" ht="18.75" customHeight="1">
      <c r="A95" s="64" t="s">
        <v>232</v>
      </c>
      <c r="B95" s="70" t="s">
        <v>330</v>
      </c>
      <c r="C95" s="70" t="s">
        <v>345</v>
      </c>
      <c r="D95" s="71" t="s">
        <v>233</v>
      </c>
      <c r="E95" s="70"/>
      <c r="F95" s="51">
        <f aca="true" t="shared" si="76" ref="F95:M95">F96+F97</f>
        <v>52757</v>
      </c>
      <c r="G95" s="51">
        <f t="shared" si="76"/>
        <v>0</v>
      </c>
      <c r="H95" s="51">
        <f t="shared" si="76"/>
        <v>0</v>
      </c>
      <c r="I95" s="51">
        <f t="shared" si="76"/>
        <v>0</v>
      </c>
      <c r="J95" s="51">
        <f t="shared" si="76"/>
        <v>0</v>
      </c>
      <c r="K95" s="51">
        <f t="shared" si="76"/>
        <v>0</v>
      </c>
      <c r="L95" s="51">
        <f t="shared" si="76"/>
        <v>52757</v>
      </c>
      <c r="M95" s="51">
        <f t="shared" si="76"/>
        <v>0</v>
      </c>
      <c r="N95" s="51">
        <f aca="true" t="shared" si="77" ref="N95:S95">N96+N97</f>
        <v>0</v>
      </c>
      <c r="O95" s="51">
        <f t="shared" si="77"/>
        <v>0</v>
      </c>
      <c r="P95" s="51">
        <f t="shared" si="77"/>
        <v>0</v>
      </c>
      <c r="Q95" s="51">
        <f t="shared" si="77"/>
        <v>0</v>
      </c>
      <c r="R95" s="51">
        <f t="shared" si="77"/>
        <v>52757</v>
      </c>
      <c r="S95" s="51">
        <f t="shared" si="77"/>
        <v>0</v>
      </c>
      <c r="T95" s="51">
        <f aca="true" t="shared" si="78" ref="T95:Y95">T96+T97</f>
        <v>0</v>
      </c>
      <c r="U95" s="51">
        <f t="shared" si="78"/>
        <v>0</v>
      </c>
      <c r="V95" s="51">
        <f t="shared" si="78"/>
        <v>0</v>
      </c>
      <c r="W95" s="51">
        <f t="shared" si="78"/>
        <v>0</v>
      </c>
      <c r="X95" s="51">
        <f t="shared" si="78"/>
        <v>52757</v>
      </c>
      <c r="Y95" s="51">
        <f t="shared" si="78"/>
        <v>0</v>
      </c>
      <c r="Z95" s="51">
        <f aca="true" t="shared" si="79" ref="Z95:AE95">Z96+Z97</f>
        <v>0</v>
      </c>
      <c r="AA95" s="51">
        <f t="shared" si="79"/>
        <v>0</v>
      </c>
      <c r="AB95" s="51">
        <f t="shared" si="79"/>
        <v>0</v>
      </c>
      <c r="AC95" s="51">
        <f t="shared" si="79"/>
        <v>0</v>
      </c>
      <c r="AD95" s="51">
        <f t="shared" si="79"/>
        <v>52757</v>
      </c>
      <c r="AE95" s="51">
        <f t="shared" si="79"/>
        <v>0</v>
      </c>
    </row>
    <row r="96" spans="1:31" ht="89.25" customHeight="1">
      <c r="A96" s="64" t="s">
        <v>68</v>
      </c>
      <c r="B96" s="70" t="s">
        <v>330</v>
      </c>
      <c r="C96" s="70" t="s">
        <v>345</v>
      </c>
      <c r="D96" s="71" t="s">
        <v>233</v>
      </c>
      <c r="E96" s="70" t="s">
        <v>56</v>
      </c>
      <c r="F96" s="51">
        <v>52322</v>
      </c>
      <c r="G96" s="50"/>
      <c r="H96" s="50"/>
      <c r="I96" s="50"/>
      <c r="J96" s="50"/>
      <c r="K96" s="50"/>
      <c r="L96" s="51">
        <f>F96+H96+I96+J96+K96</f>
        <v>52322</v>
      </c>
      <c r="M96" s="51">
        <f>G96+K96</f>
        <v>0</v>
      </c>
      <c r="N96" s="51"/>
      <c r="O96" s="51"/>
      <c r="P96" s="51"/>
      <c r="Q96" s="51"/>
      <c r="R96" s="51">
        <f>L96+N96+O96+P96+Q96</f>
        <v>52322</v>
      </c>
      <c r="S96" s="51">
        <f>M96+Q96</f>
        <v>0</v>
      </c>
      <c r="T96" s="51"/>
      <c r="U96" s="51"/>
      <c r="V96" s="51"/>
      <c r="W96" s="51"/>
      <c r="X96" s="51">
        <f>R96+T96+U96+V96+W96</f>
        <v>52322</v>
      </c>
      <c r="Y96" s="51">
        <f>S96+W96</f>
        <v>0</v>
      </c>
      <c r="Z96" s="51"/>
      <c r="AA96" s="51"/>
      <c r="AB96" s="51"/>
      <c r="AC96" s="51"/>
      <c r="AD96" s="51">
        <f>X96+Z96+AA96+AB96+AC96</f>
        <v>52322</v>
      </c>
      <c r="AE96" s="51">
        <f>Y96+AC96</f>
        <v>0</v>
      </c>
    </row>
    <row r="97" spans="1:31" ht="88.5" customHeight="1">
      <c r="A97" s="64" t="s">
        <v>179</v>
      </c>
      <c r="B97" s="70" t="s">
        <v>330</v>
      </c>
      <c r="C97" s="70" t="s">
        <v>345</v>
      </c>
      <c r="D97" s="71" t="s">
        <v>233</v>
      </c>
      <c r="E97" s="70" t="s">
        <v>55</v>
      </c>
      <c r="F97" s="51">
        <v>435</v>
      </c>
      <c r="G97" s="50"/>
      <c r="H97" s="50"/>
      <c r="I97" s="50"/>
      <c r="J97" s="50"/>
      <c r="K97" s="50"/>
      <c r="L97" s="51">
        <f>F97+H97+I97+J97+K97</f>
        <v>435</v>
      </c>
      <c r="M97" s="51">
        <f>G97+K97</f>
        <v>0</v>
      </c>
      <c r="N97" s="51"/>
      <c r="O97" s="51"/>
      <c r="P97" s="51"/>
      <c r="Q97" s="51"/>
      <c r="R97" s="51">
        <f>L97+N97+O97+P97+Q97</f>
        <v>435</v>
      </c>
      <c r="S97" s="51">
        <f>M97+Q97</f>
        <v>0</v>
      </c>
      <c r="T97" s="51"/>
      <c r="U97" s="51"/>
      <c r="V97" s="51"/>
      <c r="W97" s="51"/>
      <c r="X97" s="51">
        <f>R97+T97+U97+V97+W97</f>
        <v>435</v>
      </c>
      <c r="Y97" s="51">
        <f>S97+W97</f>
        <v>0</v>
      </c>
      <c r="Z97" s="51"/>
      <c r="AA97" s="51"/>
      <c r="AB97" s="51"/>
      <c r="AC97" s="51"/>
      <c r="AD97" s="51">
        <f>X97+Z97+AA97+AB97+AC97</f>
        <v>435</v>
      </c>
      <c r="AE97" s="51">
        <f>Y97+AC97</f>
        <v>0</v>
      </c>
    </row>
    <row r="98" spans="1:31" ht="22.5" customHeight="1">
      <c r="A98" s="64" t="s">
        <v>319</v>
      </c>
      <c r="B98" s="70" t="s">
        <v>330</v>
      </c>
      <c r="C98" s="70" t="s">
        <v>345</v>
      </c>
      <c r="D98" s="71" t="s">
        <v>320</v>
      </c>
      <c r="E98" s="70"/>
      <c r="F98" s="73">
        <f>F99</f>
        <v>81</v>
      </c>
      <c r="G98" s="73">
        <f aca="true" t="shared" si="80" ref="G98:K100">G99</f>
        <v>0</v>
      </c>
      <c r="H98" s="73">
        <f t="shared" si="80"/>
        <v>0</v>
      </c>
      <c r="I98" s="73">
        <f t="shared" si="80"/>
        <v>0</v>
      </c>
      <c r="J98" s="73">
        <f t="shared" si="80"/>
        <v>0</v>
      </c>
      <c r="K98" s="73">
        <f t="shared" si="80"/>
        <v>0</v>
      </c>
      <c r="L98" s="73">
        <f aca="true" t="shared" si="81" ref="L98:AA100">L99</f>
        <v>81</v>
      </c>
      <c r="M98" s="73">
        <f t="shared" si="81"/>
        <v>0</v>
      </c>
      <c r="N98" s="51">
        <f t="shared" si="81"/>
        <v>0</v>
      </c>
      <c r="O98" s="51">
        <f t="shared" si="81"/>
        <v>0</v>
      </c>
      <c r="P98" s="51">
        <f t="shared" si="81"/>
        <v>0</v>
      </c>
      <c r="Q98" s="51">
        <f t="shared" si="81"/>
        <v>0</v>
      </c>
      <c r="R98" s="73">
        <f t="shared" si="81"/>
        <v>81</v>
      </c>
      <c r="S98" s="73">
        <f t="shared" si="81"/>
        <v>0</v>
      </c>
      <c r="T98" s="51">
        <f t="shared" si="81"/>
        <v>0</v>
      </c>
      <c r="U98" s="51">
        <f t="shared" si="81"/>
        <v>0</v>
      </c>
      <c r="V98" s="51">
        <f t="shared" si="81"/>
        <v>0</v>
      </c>
      <c r="W98" s="51">
        <f t="shared" si="81"/>
        <v>0</v>
      </c>
      <c r="X98" s="73">
        <f t="shared" si="81"/>
        <v>81</v>
      </c>
      <c r="Y98" s="73">
        <f t="shared" si="81"/>
        <v>0</v>
      </c>
      <c r="Z98" s="51">
        <f t="shared" si="81"/>
        <v>0</v>
      </c>
      <c r="AA98" s="51">
        <f t="shared" si="81"/>
        <v>0</v>
      </c>
      <c r="AB98" s="51">
        <f aca="true" t="shared" si="82" ref="Z98:AE100">AB99</f>
        <v>0</v>
      </c>
      <c r="AC98" s="51">
        <f t="shared" si="82"/>
        <v>0</v>
      </c>
      <c r="AD98" s="73">
        <f t="shared" si="82"/>
        <v>81</v>
      </c>
      <c r="AE98" s="73">
        <f t="shared" si="82"/>
        <v>0</v>
      </c>
    </row>
    <row r="99" spans="1:31" ht="82.5">
      <c r="A99" s="64" t="s">
        <v>60</v>
      </c>
      <c r="B99" s="70" t="s">
        <v>330</v>
      </c>
      <c r="C99" s="70" t="s">
        <v>345</v>
      </c>
      <c r="D99" s="71" t="s">
        <v>467</v>
      </c>
      <c r="E99" s="70"/>
      <c r="F99" s="73">
        <f>F100</f>
        <v>81</v>
      </c>
      <c r="G99" s="73">
        <f t="shared" si="80"/>
        <v>0</v>
      </c>
      <c r="H99" s="73">
        <f t="shared" si="80"/>
        <v>0</v>
      </c>
      <c r="I99" s="73">
        <f t="shared" si="80"/>
        <v>0</v>
      </c>
      <c r="J99" s="73">
        <f t="shared" si="80"/>
        <v>0</v>
      </c>
      <c r="K99" s="73">
        <f t="shared" si="80"/>
        <v>0</v>
      </c>
      <c r="L99" s="73">
        <f t="shared" si="81"/>
        <v>81</v>
      </c>
      <c r="M99" s="73">
        <f t="shared" si="81"/>
        <v>0</v>
      </c>
      <c r="N99" s="51">
        <f t="shared" si="81"/>
        <v>0</v>
      </c>
      <c r="O99" s="51">
        <f t="shared" si="81"/>
        <v>0</v>
      </c>
      <c r="P99" s="51">
        <f t="shared" si="81"/>
        <v>0</v>
      </c>
      <c r="Q99" s="51">
        <f t="shared" si="81"/>
        <v>0</v>
      </c>
      <c r="R99" s="73">
        <f t="shared" si="81"/>
        <v>81</v>
      </c>
      <c r="S99" s="73">
        <f t="shared" si="81"/>
        <v>0</v>
      </c>
      <c r="T99" s="51">
        <f t="shared" si="81"/>
        <v>0</v>
      </c>
      <c r="U99" s="51">
        <f t="shared" si="81"/>
        <v>0</v>
      </c>
      <c r="V99" s="51">
        <f t="shared" si="81"/>
        <v>0</v>
      </c>
      <c r="W99" s="51">
        <f t="shared" si="81"/>
        <v>0</v>
      </c>
      <c r="X99" s="73">
        <f t="shared" si="81"/>
        <v>81</v>
      </c>
      <c r="Y99" s="73">
        <f t="shared" si="81"/>
        <v>0</v>
      </c>
      <c r="Z99" s="51">
        <f t="shared" si="82"/>
        <v>0</v>
      </c>
      <c r="AA99" s="51">
        <f t="shared" si="82"/>
        <v>0</v>
      </c>
      <c r="AB99" s="51">
        <f t="shared" si="82"/>
        <v>0</v>
      </c>
      <c r="AC99" s="51">
        <f t="shared" si="82"/>
        <v>0</v>
      </c>
      <c r="AD99" s="73">
        <f t="shared" si="82"/>
        <v>81</v>
      </c>
      <c r="AE99" s="73">
        <f t="shared" si="82"/>
        <v>0</v>
      </c>
    </row>
    <row r="100" spans="1:31" ht="88.5" customHeight="1">
      <c r="A100" s="64" t="s">
        <v>61</v>
      </c>
      <c r="B100" s="70" t="s">
        <v>330</v>
      </c>
      <c r="C100" s="70" t="s">
        <v>345</v>
      </c>
      <c r="D100" s="71" t="s">
        <v>468</v>
      </c>
      <c r="E100" s="70"/>
      <c r="F100" s="73">
        <f>F101</f>
        <v>81</v>
      </c>
      <c r="G100" s="73">
        <f t="shared" si="80"/>
        <v>0</v>
      </c>
      <c r="H100" s="73">
        <f t="shared" si="80"/>
        <v>0</v>
      </c>
      <c r="I100" s="73">
        <f t="shared" si="80"/>
        <v>0</v>
      </c>
      <c r="J100" s="73">
        <f t="shared" si="80"/>
        <v>0</v>
      </c>
      <c r="K100" s="73">
        <f t="shared" si="80"/>
        <v>0</v>
      </c>
      <c r="L100" s="73">
        <f t="shared" si="81"/>
        <v>81</v>
      </c>
      <c r="M100" s="73">
        <f t="shared" si="81"/>
        <v>0</v>
      </c>
      <c r="N100" s="51">
        <f t="shared" si="81"/>
        <v>0</v>
      </c>
      <c r="O100" s="51">
        <f t="shared" si="81"/>
        <v>0</v>
      </c>
      <c r="P100" s="51">
        <f t="shared" si="81"/>
        <v>0</v>
      </c>
      <c r="Q100" s="51">
        <f t="shared" si="81"/>
        <v>0</v>
      </c>
      <c r="R100" s="73">
        <f t="shared" si="81"/>
        <v>81</v>
      </c>
      <c r="S100" s="73">
        <f t="shared" si="81"/>
        <v>0</v>
      </c>
      <c r="T100" s="51">
        <f t="shared" si="81"/>
        <v>0</v>
      </c>
      <c r="U100" s="51">
        <f t="shared" si="81"/>
        <v>0</v>
      </c>
      <c r="V100" s="51">
        <f t="shared" si="81"/>
        <v>0</v>
      </c>
      <c r="W100" s="51">
        <f t="shared" si="81"/>
        <v>0</v>
      </c>
      <c r="X100" s="73">
        <f t="shared" si="81"/>
        <v>81</v>
      </c>
      <c r="Y100" s="73">
        <f t="shared" si="81"/>
        <v>0</v>
      </c>
      <c r="Z100" s="51">
        <f t="shared" si="82"/>
        <v>0</v>
      </c>
      <c r="AA100" s="51">
        <f t="shared" si="82"/>
        <v>0</v>
      </c>
      <c r="AB100" s="51">
        <f t="shared" si="82"/>
        <v>0</v>
      </c>
      <c r="AC100" s="51">
        <f t="shared" si="82"/>
        <v>0</v>
      </c>
      <c r="AD100" s="73">
        <f t="shared" si="82"/>
        <v>81</v>
      </c>
      <c r="AE100" s="73">
        <f t="shared" si="82"/>
        <v>0</v>
      </c>
    </row>
    <row r="101" spans="1:31" ht="90.75" customHeight="1">
      <c r="A101" s="64" t="s">
        <v>179</v>
      </c>
      <c r="B101" s="70" t="s">
        <v>330</v>
      </c>
      <c r="C101" s="70" t="s">
        <v>345</v>
      </c>
      <c r="D101" s="71" t="s">
        <v>468</v>
      </c>
      <c r="E101" s="70" t="s">
        <v>55</v>
      </c>
      <c r="F101" s="73">
        <v>81</v>
      </c>
      <c r="G101" s="73"/>
      <c r="H101" s="50"/>
      <c r="I101" s="50"/>
      <c r="J101" s="50"/>
      <c r="K101" s="50"/>
      <c r="L101" s="51">
        <f>F101+H101+I101+J101+K101</f>
        <v>81</v>
      </c>
      <c r="M101" s="51">
        <f>G101+K101</f>
        <v>0</v>
      </c>
      <c r="N101" s="51"/>
      <c r="O101" s="51"/>
      <c r="P101" s="51"/>
      <c r="Q101" s="51"/>
      <c r="R101" s="51">
        <f>L101+N101+O101+P101+Q101</f>
        <v>81</v>
      </c>
      <c r="S101" s="51">
        <f>M101+Q101</f>
        <v>0</v>
      </c>
      <c r="T101" s="51"/>
      <c r="U101" s="51"/>
      <c r="V101" s="51"/>
      <c r="W101" s="51"/>
      <c r="X101" s="51">
        <f>R101+T101+U101+V101+W101</f>
        <v>81</v>
      </c>
      <c r="Y101" s="51">
        <f>S101+W101</f>
        <v>0</v>
      </c>
      <c r="Z101" s="51"/>
      <c r="AA101" s="51"/>
      <c r="AB101" s="51"/>
      <c r="AC101" s="51"/>
      <c r="AD101" s="51">
        <f>X101+Z101+AA101+AB101+AC101</f>
        <v>81</v>
      </c>
      <c r="AE101" s="51">
        <f>Y101+AC101</f>
        <v>0</v>
      </c>
    </row>
    <row r="102" spans="1:31" ht="16.5">
      <c r="A102" s="64"/>
      <c r="B102" s="70"/>
      <c r="C102" s="70"/>
      <c r="D102" s="71"/>
      <c r="E102" s="70"/>
      <c r="F102" s="73"/>
      <c r="G102" s="73"/>
      <c r="H102" s="50"/>
      <c r="I102" s="50"/>
      <c r="J102" s="50"/>
      <c r="K102" s="50"/>
      <c r="L102" s="73"/>
      <c r="M102" s="73"/>
      <c r="N102" s="51"/>
      <c r="O102" s="51"/>
      <c r="P102" s="51"/>
      <c r="Q102" s="51"/>
      <c r="R102" s="73"/>
      <c r="S102" s="73"/>
      <c r="T102" s="51"/>
      <c r="U102" s="51"/>
      <c r="V102" s="51"/>
      <c r="W102" s="51"/>
      <c r="X102" s="73"/>
      <c r="Y102" s="73"/>
      <c r="Z102" s="51"/>
      <c r="AA102" s="51"/>
      <c r="AB102" s="51"/>
      <c r="AC102" s="51"/>
      <c r="AD102" s="73"/>
      <c r="AE102" s="73"/>
    </row>
    <row r="103" spans="1:31" ht="56.25">
      <c r="A103" s="58" t="s">
        <v>159</v>
      </c>
      <c r="B103" s="59" t="s">
        <v>330</v>
      </c>
      <c r="C103" s="59" t="s">
        <v>340</v>
      </c>
      <c r="D103" s="71"/>
      <c r="E103" s="70"/>
      <c r="F103" s="61">
        <f aca="true" t="shared" si="83" ref="F103:AE103">F104</f>
        <v>10802</v>
      </c>
      <c r="G103" s="61">
        <f t="shared" si="83"/>
        <v>0</v>
      </c>
      <c r="H103" s="61">
        <f t="shared" si="83"/>
        <v>0</v>
      </c>
      <c r="I103" s="61">
        <f t="shared" si="83"/>
        <v>0</v>
      </c>
      <c r="J103" s="61">
        <f t="shared" si="83"/>
        <v>0</v>
      </c>
      <c r="K103" s="61">
        <f t="shared" si="83"/>
        <v>0</v>
      </c>
      <c r="L103" s="61">
        <f t="shared" si="83"/>
        <v>10802</v>
      </c>
      <c r="M103" s="61">
        <f t="shared" si="83"/>
        <v>0</v>
      </c>
      <c r="N103" s="56">
        <f t="shared" si="83"/>
        <v>0</v>
      </c>
      <c r="O103" s="56">
        <f t="shared" si="83"/>
        <v>0</v>
      </c>
      <c r="P103" s="56">
        <f t="shared" si="83"/>
        <v>0</v>
      </c>
      <c r="Q103" s="56">
        <f t="shared" si="83"/>
        <v>0</v>
      </c>
      <c r="R103" s="61">
        <f t="shared" si="83"/>
        <v>10802</v>
      </c>
      <c r="S103" s="61">
        <f t="shared" si="83"/>
        <v>0</v>
      </c>
      <c r="T103" s="56">
        <f t="shared" si="83"/>
        <v>0</v>
      </c>
      <c r="U103" s="56">
        <f t="shared" si="83"/>
        <v>0</v>
      </c>
      <c r="V103" s="56">
        <f t="shared" si="83"/>
        <v>0</v>
      </c>
      <c r="W103" s="56">
        <f t="shared" si="83"/>
        <v>0</v>
      </c>
      <c r="X103" s="61">
        <f t="shared" si="83"/>
        <v>10802</v>
      </c>
      <c r="Y103" s="61">
        <f t="shared" si="83"/>
        <v>0</v>
      </c>
      <c r="Z103" s="56">
        <f t="shared" si="83"/>
        <v>0</v>
      </c>
      <c r="AA103" s="56">
        <f t="shared" si="83"/>
        <v>0</v>
      </c>
      <c r="AB103" s="56">
        <f t="shared" si="83"/>
        <v>0</v>
      </c>
      <c r="AC103" s="56">
        <f t="shared" si="83"/>
        <v>0</v>
      </c>
      <c r="AD103" s="61">
        <f t="shared" si="83"/>
        <v>10802</v>
      </c>
      <c r="AE103" s="61">
        <f t="shared" si="83"/>
        <v>0</v>
      </c>
    </row>
    <row r="104" spans="1:31" ht="24" customHeight="1">
      <c r="A104" s="64" t="s">
        <v>319</v>
      </c>
      <c r="B104" s="70" t="s">
        <v>330</v>
      </c>
      <c r="C104" s="70" t="s">
        <v>340</v>
      </c>
      <c r="D104" s="71" t="s">
        <v>320</v>
      </c>
      <c r="E104" s="70"/>
      <c r="F104" s="51">
        <f aca="true" t="shared" si="84" ref="F104:M104">F105+F107+F109</f>
        <v>10802</v>
      </c>
      <c r="G104" s="51">
        <f t="shared" si="84"/>
        <v>0</v>
      </c>
      <c r="H104" s="51">
        <f t="shared" si="84"/>
        <v>0</v>
      </c>
      <c r="I104" s="51">
        <f t="shared" si="84"/>
        <v>0</v>
      </c>
      <c r="J104" s="51">
        <f t="shared" si="84"/>
        <v>0</v>
      </c>
      <c r="K104" s="51">
        <f t="shared" si="84"/>
        <v>0</v>
      </c>
      <c r="L104" s="51">
        <f t="shared" si="84"/>
        <v>10802</v>
      </c>
      <c r="M104" s="51">
        <f t="shared" si="84"/>
        <v>0</v>
      </c>
      <c r="N104" s="51">
        <f aca="true" t="shared" si="85" ref="N104:S104">N105+N107+N109</f>
        <v>0</v>
      </c>
      <c r="O104" s="51">
        <f t="shared" si="85"/>
        <v>0</v>
      </c>
      <c r="P104" s="51">
        <f t="shared" si="85"/>
        <v>0</v>
      </c>
      <c r="Q104" s="51">
        <f t="shared" si="85"/>
        <v>0</v>
      </c>
      <c r="R104" s="51">
        <f t="shared" si="85"/>
        <v>10802</v>
      </c>
      <c r="S104" s="51">
        <f t="shared" si="85"/>
        <v>0</v>
      </c>
      <c r="T104" s="51">
        <f aca="true" t="shared" si="86" ref="T104:Y104">T105+T107+T109</f>
        <v>0</v>
      </c>
      <c r="U104" s="51">
        <f t="shared" si="86"/>
        <v>0</v>
      </c>
      <c r="V104" s="51">
        <f t="shared" si="86"/>
        <v>0</v>
      </c>
      <c r="W104" s="51">
        <f t="shared" si="86"/>
        <v>0</v>
      </c>
      <c r="X104" s="51">
        <f t="shared" si="86"/>
        <v>10802</v>
      </c>
      <c r="Y104" s="51">
        <f t="shared" si="86"/>
        <v>0</v>
      </c>
      <c r="Z104" s="51">
        <f aca="true" t="shared" si="87" ref="Z104:AE104">Z105+Z107+Z109</f>
        <v>0</v>
      </c>
      <c r="AA104" s="51">
        <f t="shared" si="87"/>
        <v>0</v>
      </c>
      <c r="AB104" s="51">
        <f t="shared" si="87"/>
        <v>0</v>
      </c>
      <c r="AC104" s="51">
        <f t="shared" si="87"/>
        <v>0</v>
      </c>
      <c r="AD104" s="51">
        <f t="shared" si="87"/>
        <v>10802</v>
      </c>
      <c r="AE104" s="51">
        <f t="shared" si="87"/>
        <v>0</v>
      </c>
    </row>
    <row r="105" spans="1:31" ht="56.25" customHeight="1">
      <c r="A105" s="64" t="s">
        <v>160</v>
      </c>
      <c r="B105" s="70" t="s">
        <v>330</v>
      </c>
      <c r="C105" s="70" t="s">
        <v>340</v>
      </c>
      <c r="D105" s="71" t="s">
        <v>161</v>
      </c>
      <c r="E105" s="70"/>
      <c r="F105" s="51">
        <f aca="true" t="shared" si="88" ref="F105:AE105">F106</f>
        <v>10174</v>
      </c>
      <c r="G105" s="51">
        <f t="shared" si="88"/>
        <v>0</v>
      </c>
      <c r="H105" s="51">
        <f t="shared" si="88"/>
        <v>0</v>
      </c>
      <c r="I105" s="51">
        <f t="shared" si="88"/>
        <v>0</v>
      </c>
      <c r="J105" s="51">
        <f t="shared" si="88"/>
        <v>0</v>
      </c>
      <c r="K105" s="51">
        <f t="shared" si="88"/>
        <v>0</v>
      </c>
      <c r="L105" s="51">
        <f t="shared" si="88"/>
        <v>10174</v>
      </c>
      <c r="M105" s="51">
        <f t="shared" si="88"/>
        <v>0</v>
      </c>
      <c r="N105" s="51">
        <f t="shared" si="88"/>
        <v>0</v>
      </c>
      <c r="O105" s="51">
        <f t="shared" si="88"/>
        <v>0</v>
      </c>
      <c r="P105" s="51">
        <f t="shared" si="88"/>
        <v>0</v>
      </c>
      <c r="Q105" s="51">
        <f t="shared" si="88"/>
        <v>0</v>
      </c>
      <c r="R105" s="51">
        <f t="shared" si="88"/>
        <v>10174</v>
      </c>
      <c r="S105" s="51">
        <f t="shared" si="88"/>
        <v>0</v>
      </c>
      <c r="T105" s="51">
        <f t="shared" si="88"/>
        <v>0</v>
      </c>
      <c r="U105" s="51">
        <f t="shared" si="88"/>
        <v>0</v>
      </c>
      <c r="V105" s="51">
        <f t="shared" si="88"/>
        <v>0</v>
      </c>
      <c r="W105" s="51">
        <f t="shared" si="88"/>
        <v>0</v>
      </c>
      <c r="X105" s="51">
        <f t="shared" si="88"/>
        <v>10174</v>
      </c>
      <c r="Y105" s="51">
        <f t="shared" si="88"/>
        <v>0</v>
      </c>
      <c r="Z105" s="51">
        <f t="shared" si="88"/>
        <v>0</v>
      </c>
      <c r="AA105" s="51">
        <f t="shared" si="88"/>
        <v>0</v>
      </c>
      <c r="AB105" s="51">
        <f t="shared" si="88"/>
        <v>0</v>
      </c>
      <c r="AC105" s="51">
        <f t="shared" si="88"/>
        <v>0</v>
      </c>
      <c r="AD105" s="51">
        <f t="shared" si="88"/>
        <v>10174</v>
      </c>
      <c r="AE105" s="51">
        <f t="shared" si="88"/>
        <v>0</v>
      </c>
    </row>
    <row r="106" spans="1:31" ht="85.5" customHeight="1">
      <c r="A106" s="64" t="s">
        <v>179</v>
      </c>
      <c r="B106" s="70" t="s">
        <v>330</v>
      </c>
      <c r="C106" s="70" t="s">
        <v>340</v>
      </c>
      <c r="D106" s="71" t="s">
        <v>161</v>
      </c>
      <c r="E106" s="70" t="s">
        <v>55</v>
      </c>
      <c r="F106" s="51">
        <v>10174</v>
      </c>
      <c r="G106" s="73"/>
      <c r="H106" s="50"/>
      <c r="I106" s="50"/>
      <c r="J106" s="50"/>
      <c r="K106" s="50"/>
      <c r="L106" s="51">
        <f>F106+H106+I106+J106+K106</f>
        <v>10174</v>
      </c>
      <c r="M106" s="51">
        <f>G106+K106</f>
        <v>0</v>
      </c>
      <c r="N106" s="51"/>
      <c r="O106" s="51"/>
      <c r="P106" s="51"/>
      <c r="Q106" s="51"/>
      <c r="R106" s="51">
        <f>L106+N106+O106+P106+Q106</f>
        <v>10174</v>
      </c>
      <c r="S106" s="51">
        <f>M106+Q106</f>
        <v>0</v>
      </c>
      <c r="T106" s="51"/>
      <c r="U106" s="51"/>
      <c r="V106" s="51"/>
      <c r="W106" s="51"/>
      <c r="X106" s="51">
        <f>R106+T106+U106+V106+W106</f>
        <v>10174</v>
      </c>
      <c r="Y106" s="51">
        <f>S106+W106</f>
        <v>0</v>
      </c>
      <c r="Z106" s="51"/>
      <c r="AA106" s="51"/>
      <c r="AB106" s="51"/>
      <c r="AC106" s="51"/>
      <c r="AD106" s="51">
        <f>X106+Z106+AA106+AB106+AC106</f>
        <v>10174</v>
      </c>
      <c r="AE106" s="51">
        <f>Y106+AC106</f>
        <v>0</v>
      </c>
    </row>
    <row r="107" spans="1:31" ht="49.5">
      <c r="A107" s="64" t="s">
        <v>163</v>
      </c>
      <c r="B107" s="70" t="s">
        <v>330</v>
      </c>
      <c r="C107" s="70" t="s">
        <v>340</v>
      </c>
      <c r="D107" s="71" t="s">
        <v>164</v>
      </c>
      <c r="E107" s="70"/>
      <c r="F107" s="51">
        <f aca="true" t="shared" si="89" ref="F107:AE107">F108</f>
        <v>280</v>
      </c>
      <c r="G107" s="51">
        <f t="shared" si="89"/>
        <v>0</v>
      </c>
      <c r="H107" s="51">
        <f t="shared" si="89"/>
        <v>0</v>
      </c>
      <c r="I107" s="51">
        <f t="shared" si="89"/>
        <v>0</v>
      </c>
      <c r="J107" s="51">
        <f t="shared" si="89"/>
        <v>0</v>
      </c>
      <c r="K107" s="51">
        <f t="shared" si="89"/>
        <v>0</v>
      </c>
      <c r="L107" s="51">
        <f t="shared" si="89"/>
        <v>280</v>
      </c>
      <c r="M107" s="51">
        <f t="shared" si="89"/>
        <v>0</v>
      </c>
      <c r="N107" s="51">
        <f t="shared" si="89"/>
        <v>0</v>
      </c>
      <c r="O107" s="51">
        <f t="shared" si="89"/>
        <v>0</v>
      </c>
      <c r="P107" s="51">
        <f t="shared" si="89"/>
        <v>0</v>
      </c>
      <c r="Q107" s="51">
        <f t="shared" si="89"/>
        <v>0</v>
      </c>
      <c r="R107" s="51">
        <f t="shared" si="89"/>
        <v>280</v>
      </c>
      <c r="S107" s="51">
        <f t="shared" si="89"/>
        <v>0</v>
      </c>
      <c r="T107" s="51">
        <f t="shared" si="89"/>
        <v>0</v>
      </c>
      <c r="U107" s="51">
        <f t="shared" si="89"/>
        <v>0</v>
      </c>
      <c r="V107" s="51">
        <f t="shared" si="89"/>
        <v>0</v>
      </c>
      <c r="W107" s="51">
        <f t="shared" si="89"/>
        <v>0</v>
      </c>
      <c r="X107" s="51">
        <f t="shared" si="89"/>
        <v>280</v>
      </c>
      <c r="Y107" s="51">
        <f t="shared" si="89"/>
        <v>0</v>
      </c>
      <c r="Z107" s="51">
        <f t="shared" si="89"/>
        <v>0</v>
      </c>
      <c r="AA107" s="51">
        <f t="shared" si="89"/>
        <v>0</v>
      </c>
      <c r="AB107" s="51">
        <f t="shared" si="89"/>
        <v>0</v>
      </c>
      <c r="AC107" s="51">
        <f t="shared" si="89"/>
        <v>0</v>
      </c>
      <c r="AD107" s="51">
        <f t="shared" si="89"/>
        <v>280</v>
      </c>
      <c r="AE107" s="51">
        <f t="shared" si="89"/>
        <v>0</v>
      </c>
    </row>
    <row r="108" spans="1:31" ht="88.5" customHeight="1">
      <c r="A108" s="64" t="s">
        <v>179</v>
      </c>
      <c r="B108" s="70" t="s">
        <v>330</v>
      </c>
      <c r="C108" s="70" t="s">
        <v>340</v>
      </c>
      <c r="D108" s="71" t="s">
        <v>164</v>
      </c>
      <c r="E108" s="70" t="s">
        <v>55</v>
      </c>
      <c r="F108" s="51">
        <v>280</v>
      </c>
      <c r="G108" s="73"/>
      <c r="H108" s="50"/>
      <c r="I108" s="50"/>
      <c r="J108" s="50"/>
      <c r="K108" s="50"/>
      <c r="L108" s="51">
        <f>F108+H108+I108+J108+K108</f>
        <v>280</v>
      </c>
      <c r="M108" s="51">
        <f>G108+K108</f>
        <v>0</v>
      </c>
      <c r="N108" s="51"/>
      <c r="O108" s="51"/>
      <c r="P108" s="51"/>
      <c r="Q108" s="51"/>
      <c r="R108" s="51">
        <f>L108+N108+O108+P108+Q108</f>
        <v>280</v>
      </c>
      <c r="S108" s="51">
        <f>M108+Q108</f>
        <v>0</v>
      </c>
      <c r="T108" s="51"/>
      <c r="U108" s="51"/>
      <c r="V108" s="51"/>
      <c r="W108" s="51"/>
      <c r="X108" s="51">
        <f>R108+T108+U108+V108+W108</f>
        <v>280</v>
      </c>
      <c r="Y108" s="51">
        <f>S108+W108</f>
        <v>0</v>
      </c>
      <c r="Z108" s="51"/>
      <c r="AA108" s="51"/>
      <c r="AB108" s="51"/>
      <c r="AC108" s="51"/>
      <c r="AD108" s="51">
        <f>X108+Z108+AA108+AB108+AC108</f>
        <v>280</v>
      </c>
      <c r="AE108" s="51">
        <f>Y108+AC108</f>
        <v>0</v>
      </c>
    </row>
    <row r="109" spans="1:31" ht="103.5" customHeight="1">
      <c r="A109" s="64" t="s">
        <v>165</v>
      </c>
      <c r="B109" s="70" t="s">
        <v>330</v>
      </c>
      <c r="C109" s="70" t="s">
        <v>340</v>
      </c>
      <c r="D109" s="71" t="s">
        <v>166</v>
      </c>
      <c r="E109" s="70"/>
      <c r="F109" s="51">
        <f aca="true" t="shared" si="90" ref="F109:AE109">F110</f>
        <v>348</v>
      </c>
      <c r="G109" s="51">
        <f t="shared" si="90"/>
        <v>0</v>
      </c>
      <c r="H109" s="51">
        <f t="shared" si="90"/>
        <v>0</v>
      </c>
      <c r="I109" s="51">
        <f t="shared" si="90"/>
        <v>0</v>
      </c>
      <c r="J109" s="51">
        <f t="shared" si="90"/>
        <v>0</v>
      </c>
      <c r="K109" s="51">
        <f t="shared" si="90"/>
        <v>0</v>
      </c>
      <c r="L109" s="51">
        <f t="shared" si="90"/>
        <v>348</v>
      </c>
      <c r="M109" s="51">
        <f t="shared" si="90"/>
        <v>0</v>
      </c>
      <c r="N109" s="51">
        <f t="shared" si="90"/>
        <v>0</v>
      </c>
      <c r="O109" s="51">
        <f t="shared" si="90"/>
        <v>0</v>
      </c>
      <c r="P109" s="51">
        <f t="shared" si="90"/>
        <v>0</v>
      </c>
      <c r="Q109" s="51">
        <f t="shared" si="90"/>
        <v>0</v>
      </c>
      <c r="R109" s="51">
        <f t="shared" si="90"/>
        <v>348</v>
      </c>
      <c r="S109" s="51">
        <f t="shared" si="90"/>
        <v>0</v>
      </c>
      <c r="T109" s="51">
        <f t="shared" si="90"/>
        <v>0</v>
      </c>
      <c r="U109" s="51">
        <f t="shared" si="90"/>
        <v>0</v>
      </c>
      <c r="V109" s="51">
        <f t="shared" si="90"/>
        <v>0</v>
      </c>
      <c r="W109" s="51">
        <f t="shared" si="90"/>
        <v>0</v>
      </c>
      <c r="X109" s="51">
        <f t="shared" si="90"/>
        <v>348</v>
      </c>
      <c r="Y109" s="51">
        <f t="shared" si="90"/>
        <v>0</v>
      </c>
      <c r="Z109" s="51">
        <f t="shared" si="90"/>
        <v>0</v>
      </c>
      <c r="AA109" s="51">
        <f t="shared" si="90"/>
        <v>0</v>
      </c>
      <c r="AB109" s="51">
        <f t="shared" si="90"/>
        <v>0</v>
      </c>
      <c r="AC109" s="51">
        <f t="shared" si="90"/>
        <v>0</v>
      </c>
      <c r="AD109" s="51">
        <f t="shared" si="90"/>
        <v>348</v>
      </c>
      <c r="AE109" s="51">
        <f t="shared" si="90"/>
        <v>0</v>
      </c>
    </row>
    <row r="110" spans="1:31" ht="92.25" customHeight="1">
      <c r="A110" s="64" t="s">
        <v>179</v>
      </c>
      <c r="B110" s="70" t="s">
        <v>330</v>
      </c>
      <c r="C110" s="70" t="s">
        <v>340</v>
      </c>
      <c r="D110" s="71" t="s">
        <v>166</v>
      </c>
      <c r="E110" s="70" t="s">
        <v>55</v>
      </c>
      <c r="F110" s="51">
        <v>348</v>
      </c>
      <c r="G110" s="73"/>
      <c r="H110" s="50"/>
      <c r="I110" s="50"/>
      <c r="J110" s="50"/>
      <c r="K110" s="50"/>
      <c r="L110" s="51">
        <f>F110+H110+I110+J110+K110</f>
        <v>348</v>
      </c>
      <c r="M110" s="51">
        <f>G110+K110</f>
        <v>0</v>
      </c>
      <c r="N110" s="51"/>
      <c r="O110" s="51"/>
      <c r="P110" s="51"/>
      <c r="Q110" s="51"/>
      <c r="R110" s="51">
        <f>L110+N110+O110+P110+Q110</f>
        <v>348</v>
      </c>
      <c r="S110" s="51">
        <f>M110+Q110</f>
        <v>0</v>
      </c>
      <c r="T110" s="51"/>
      <c r="U110" s="51"/>
      <c r="V110" s="51"/>
      <c r="W110" s="51"/>
      <c r="X110" s="51">
        <f>R110+T110+U110+V110+W110</f>
        <v>348</v>
      </c>
      <c r="Y110" s="51">
        <f>S110+W110</f>
        <v>0</v>
      </c>
      <c r="Z110" s="51"/>
      <c r="AA110" s="51"/>
      <c r="AB110" s="51"/>
      <c r="AC110" s="51"/>
      <c r="AD110" s="51">
        <f>X110+Z110+AA110+AB110+AC110</f>
        <v>348</v>
      </c>
      <c r="AE110" s="51">
        <f>Y110+AC110</f>
        <v>0</v>
      </c>
    </row>
    <row r="111" spans="1:31" ht="16.5">
      <c r="A111" s="90"/>
      <c r="B111" s="78"/>
      <c r="C111" s="78"/>
      <c r="D111" s="79"/>
      <c r="E111" s="78"/>
      <c r="F111" s="50"/>
      <c r="G111" s="50"/>
      <c r="H111" s="50"/>
      <c r="I111" s="50"/>
      <c r="J111" s="50"/>
      <c r="K111" s="50"/>
      <c r="L111" s="50"/>
      <c r="M111" s="50"/>
      <c r="N111" s="51"/>
      <c r="O111" s="51"/>
      <c r="P111" s="51"/>
      <c r="Q111" s="51"/>
      <c r="R111" s="50"/>
      <c r="S111" s="50"/>
      <c r="T111" s="51"/>
      <c r="U111" s="51"/>
      <c r="V111" s="51"/>
      <c r="W111" s="51"/>
      <c r="X111" s="50"/>
      <c r="Y111" s="50"/>
      <c r="Z111" s="51"/>
      <c r="AA111" s="51"/>
      <c r="AB111" s="51"/>
      <c r="AC111" s="51"/>
      <c r="AD111" s="50"/>
      <c r="AE111" s="50"/>
    </row>
    <row r="112" spans="1:31" s="6" customFormat="1" ht="20.25">
      <c r="A112" s="52" t="s">
        <v>234</v>
      </c>
      <c r="B112" s="53" t="s">
        <v>235</v>
      </c>
      <c r="C112" s="53"/>
      <c r="D112" s="54"/>
      <c r="E112" s="53"/>
      <c r="F112" s="87">
        <f aca="true" t="shared" si="91" ref="F112:M112">F114+F118+F122+F142+F158+F164</f>
        <v>896918</v>
      </c>
      <c r="G112" s="87">
        <f t="shared" si="91"/>
        <v>0</v>
      </c>
      <c r="H112" s="87">
        <f t="shared" si="91"/>
        <v>0</v>
      </c>
      <c r="I112" s="87">
        <f t="shared" si="91"/>
        <v>1762</v>
      </c>
      <c r="J112" s="87">
        <f t="shared" si="91"/>
        <v>-50</v>
      </c>
      <c r="K112" s="87">
        <f t="shared" si="91"/>
        <v>0</v>
      </c>
      <c r="L112" s="87">
        <f t="shared" si="91"/>
        <v>898630</v>
      </c>
      <c r="M112" s="87">
        <f t="shared" si="91"/>
        <v>0</v>
      </c>
      <c r="N112" s="88">
        <f aca="true" t="shared" si="92" ref="N112:S112">N114+N118+N122+N142+N158+N164</f>
        <v>762</v>
      </c>
      <c r="O112" s="88">
        <f t="shared" si="92"/>
        <v>-40298</v>
      </c>
      <c r="P112" s="88">
        <f t="shared" si="92"/>
        <v>-4090</v>
      </c>
      <c r="Q112" s="88">
        <f t="shared" si="92"/>
        <v>0</v>
      </c>
      <c r="R112" s="87">
        <f t="shared" si="92"/>
        <v>855004</v>
      </c>
      <c r="S112" s="87">
        <f t="shared" si="92"/>
        <v>0</v>
      </c>
      <c r="T112" s="87">
        <f aca="true" t="shared" si="93" ref="T112:Y112">T114+T118+T122+T142+T158+T164</f>
        <v>8092</v>
      </c>
      <c r="U112" s="87">
        <f t="shared" si="93"/>
        <v>0</v>
      </c>
      <c r="V112" s="87">
        <f t="shared" si="93"/>
        <v>0</v>
      </c>
      <c r="W112" s="87">
        <f t="shared" si="93"/>
        <v>0</v>
      </c>
      <c r="X112" s="87">
        <f t="shared" si="93"/>
        <v>863096</v>
      </c>
      <c r="Y112" s="87">
        <f t="shared" si="93"/>
        <v>0</v>
      </c>
      <c r="Z112" s="87">
        <f aca="true" t="shared" si="94" ref="Z112:AE112">Z114+Z118+Z122+Z142+Z158+Z164</f>
        <v>0</v>
      </c>
      <c r="AA112" s="87">
        <f t="shared" si="94"/>
        <v>0</v>
      </c>
      <c r="AB112" s="87">
        <f t="shared" si="94"/>
        <v>0</v>
      </c>
      <c r="AC112" s="87">
        <f t="shared" si="94"/>
        <v>0</v>
      </c>
      <c r="AD112" s="87">
        <f t="shared" si="94"/>
        <v>863096</v>
      </c>
      <c r="AE112" s="87">
        <f t="shared" si="94"/>
        <v>0</v>
      </c>
    </row>
    <row r="113" spans="1:31" ht="16.5">
      <c r="A113" s="91"/>
      <c r="B113" s="48"/>
      <c r="C113" s="48"/>
      <c r="D113" s="49"/>
      <c r="E113" s="48"/>
      <c r="F113" s="50"/>
      <c r="G113" s="50"/>
      <c r="H113" s="50"/>
      <c r="I113" s="50"/>
      <c r="J113" s="50"/>
      <c r="K113" s="50"/>
      <c r="L113" s="50"/>
      <c r="M113" s="50"/>
      <c r="N113" s="51"/>
      <c r="O113" s="51"/>
      <c r="P113" s="51"/>
      <c r="Q113" s="51"/>
      <c r="R113" s="50"/>
      <c r="S113" s="50"/>
      <c r="T113" s="51"/>
      <c r="U113" s="51"/>
      <c r="V113" s="51"/>
      <c r="W113" s="51"/>
      <c r="X113" s="50"/>
      <c r="Y113" s="50"/>
      <c r="Z113" s="51"/>
      <c r="AA113" s="51"/>
      <c r="AB113" s="51"/>
      <c r="AC113" s="51"/>
      <c r="AD113" s="50"/>
      <c r="AE113" s="50"/>
    </row>
    <row r="114" spans="1:31" s="8" customFormat="1" ht="18.75" customHeight="1" hidden="1">
      <c r="A114" s="58" t="s">
        <v>236</v>
      </c>
      <c r="B114" s="59" t="s">
        <v>333</v>
      </c>
      <c r="C114" s="59" t="s">
        <v>348</v>
      </c>
      <c r="D114" s="67"/>
      <c r="E114" s="59"/>
      <c r="F114" s="92"/>
      <c r="G114" s="92"/>
      <c r="H114" s="92"/>
      <c r="I114" s="92"/>
      <c r="J114" s="92"/>
      <c r="K114" s="92"/>
      <c r="L114" s="92"/>
      <c r="M114" s="92"/>
      <c r="N114" s="51"/>
      <c r="O114" s="51"/>
      <c r="P114" s="51"/>
      <c r="Q114" s="51"/>
      <c r="R114" s="92"/>
      <c r="S114" s="92"/>
      <c r="T114" s="51"/>
      <c r="U114" s="51"/>
      <c r="V114" s="51"/>
      <c r="W114" s="51"/>
      <c r="X114" s="92"/>
      <c r="Y114" s="92"/>
      <c r="Z114" s="51"/>
      <c r="AA114" s="51"/>
      <c r="AB114" s="51"/>
      <c r="AC114" s="51"/>
      <c r="AD114" s="92"/>
      <c r="AE114" s="92"/>
    </row>
    <row r="115" spans="1:31" s="10" customFormat="1" ht="33" customHeight="1" hidden="1">
      <c r="A115" s="64" t="s">
        <v>349</v>
      </c>
      <c r="B115" s="70" t="s">
        <v>333</v>
      </c>
      <c r="C115" s="70" t="s">
        <v>348</v>
      </c>
      <c r="D115" s="71" t="s">
        <v>237</v>
      </c>
      <c r="E115" s="70"/>
      <c r="F115" s="76"/>
      <c r="G115" s="76"/>
      <c r="H115" s="76"/>
      <c r="I115" s="76"/>
      <c r="J115" s="76"/>
      <c r="K115" s="76"/>
      <c r="L115" s="76"/>
      <c r="M115" s="76"/>
      <c r="N115" s="56"/>
      <c r="O115" s="56"/>
      <c r="P115" s="56"/>
      <c r="Q115" s="56"/>
      <c r="R115" s="76"/>
      <c r="S115" s="76"/>
      <c r="T115" s="56"/>
      <c r="U115" s="56"/>
      <c r="V115" s="56"/>
      <c r="W115" s="56"/>
      <c r="X115" s="76"/>
      <c r="Y115" s="76"/>
      <c r="Z115" s="56"/>
      <c r="AA115" s="56"/>
      <c r="AB115" s="56"/>
      <c r="AC115" s="56"/>
      <c r="AD115" s="76"/>
      <c r="AE115" s="76"/>
    </row>
    <row r="116" spans="1:31" s="11" customFormat="1" ht="49.5" customHeight="1" hidden="1">
      <c r="A116" s="64" t="s">
        <v>430</v>
      </c>
      <c r="B116" s="70" t="s">
        <v>333</v>
      </c>
      <c r="C116" s="70" t="s">
        <v>348</v>
      </c>
      <c r="D116" s="71" t="s">
        <v>237</v>
      </c>
      <c r="E116" s="70" t="s">
        <v>350</v>
      </c>
      <c r="F116" s="65"/>
      <c r="G116" s="65"/>
      <c r="H116" s="65"/>
      <c r="I116" s="65"/>
      <c r="J116" s="65"/>
      <c r="K116" s="65"/>
      <c r="L116" s="65"/>
      <c r="M116" s="65"/>
      <c r="N116" s="51"/>
      <c r="O116" s="51"/>
      <c r="P116" s="51"/>
      <c r="Q116" s="51"/>
      <c r="R116" s="65"/>
      <c r="S116" s="65"/>
      <c r="T116" s="51"/>
      <c r="U116" s="51"/>
      <c r="V116" s="51"/>
      <c r="W116" s="51"/>
      <c r="X116" s="65"/>
      <c r="Y116" s="65"/>
      <c r="Z116" s="51"/>
      <c r="AA116" s="51"/>
      <c r="AB116" s="51"/>
      <c r="AC116" s="51"/>
      <c r="AD116" s="65"/>
      <c r="AE116" s="65"/>
    </row>
    <row r="117" spans="1:31" ht="14.25" customHeight="1" hidden="1">
      <c r="A117" s="91"/>
      <c r="B117" s="48"/>
      <c r="C117" s="48"/>
      <c r="D117" s="49"/>
      <c r="E117" s="48"/>
      <c r="F117" s="50"/>
      <c r="G117" s="50"/>
      <c r="H117" s="50"/>
      <c r="I117" s="50"/>
      <c r="J117" s="50"/>
      <c r="K117" s="50"/>
      <c r="L117" s="50"/>
      <c r="M117" s="50"/>
      <c r="N117" s="51"/>
      <c r="O117" s="51"/>
      <c r="P117" s="51"/>
      <c r="Q117" s="51"/>
      <c r="R117" s="50"/>
      <c r="S117" s="50"/>
      <c r="T117" s="51"/>
      <c r="U117" s="51"/>
      <c r="V117" s="51"/>
      <c r="W117" s="51"/>
      <c r="X117" s="50"/>
      <c r="Y117" s="50"/>
      <c r="Z117" s="51"/>
      <c r="AA117" s="51"/>
      <c r="AB117" s="51"/>
      <c r="AC117" s="51"/>
      <c r="AD117" s="50"/>
      <c r="AE117" s="50"/>
    </row>
    <row r="118" spans="1:31" s="8" customFormat="1" ht="18.75">
      <c r="A118" s="58" t="s">
        <v>238</v>
      </c>
      <c r="B118" s="59" t="s">
        <v>333</v>
      </c>
      <c r="C118" s="59" t="s">
        <v>334</v>
      </c>
      <c r="D118" s="67"/>
      <c r="E118" s="59"/>
      <c r="F118" s="61">
        <f>F119</f>
        <v>18307</v>
      </c>
      <c r="G118" s="61">
        <f aca="true" t="shared" si="95" ref="G118:K119">G119</f>
        <v>0</v>
      </c>
      <c r="H118" s="61">
        <f t="shared" si="95"/>
        <v>0</v>
      </c>
      <c r="I118" s="61">
        <f t="shared" si="95"/>
        <v>0</v>
      </c>
      <c r="J118" s="61">
        <f t="shared" si="95"/>
        <v>0</v>
      </c>
      <c r="K118" s="61">
        <f t="shared" si="95"/>
        <v>0</v>
      </c>
      <c r="L118" s="61">
        <f>L119</f>
        <v>18307</v>
      </c>
      <c r="M118" s="61">
        <f>M119</f>
        <v>0</v>
      </c>
      <c r="N118" s="56">
        <f aca="true" t="shared" si="96" ref="N118:Q119">N119</f>
        <v>0</v>
      </c>
      <c r="O118" s="56">
        <f t="shared" si="96"/>
        <v>0</v>
      </c>
      <c r="P118" s="56">
        <f t="shared" si="96"/>
        <v>0</v>
      </c>
      <c r="Q118" s="56">
        <f t="shared" si="96"/>
        <v>0</v>
      </c>
      <c r="R118" s="61">
        <f>R119</f>
        <v>18307</v>
      </c>
      <c r="S118" s="61">
        <f>S119</f>
        <v>0</v>
      </c>
      <c r="T118" s="56">
        <f aca="true" t="shared" si="97" ref="T118:W119">T119</f>
        <v>0</v>
      </c>
      <c r="U118" s="56">
        <f t="shared" si="97"/>
        <v>0</v>
      </c>
      <c r="V118" s="56">
        <f t="shared" si="97"/>
        <v>0</v>
      </c>
      <c r="W118" s="56">
        <f t="shared" si="97"/>
        <v>0</v>
      </c>
      <c r="X118" s="61">
        <f>X119</f>
        <v>18307</v>
      </c>
      <c r="Y118" s="61">
        <f>Y119</f>
        <v>0</v>
      </c>
      <c r="Z118" s="56">
        <f aca="true" t="shared" si="98" ref="Z118:AC119">Z119</f>
        <v>0</v>
      </c>
      <c r="AA118" s="56">
        <f t="shared" si="98"/>
        <v>0</v>
      </c>
      <c r="AB118" s="56">
        <f t="shared" si="98"/>
        <v>0</v>
      </c>
      <c r="AC118" s="56">
        <f t="shared" si="98"/>
        <v>0</v>
      </c>
      <c r="AD118" s="61">
        <f>AD119</f>
        <v>18307</v>
      </c>
      <c r="AE118" s="61">
        <f>AE119</f>
        <v>0</v>
      </c>
    </row>
    <row r="119" spans="1:31" s="10" customFormat="1" ht="28.5" customHeight="1">
      <c r="A119" s="64" t="s">
        <v>346</v>
      </c>
      <c r="B119" s="70" t="s">
        <v>333</v>
      </c>
      <c r="C119" s="70" t="s">
        <v>334</v>
      </c>
      <c r="D119" s="71" t="s">
        <v>347</v>
      </c>
      <c r="E119" s="70"/>
      <c r="F119" s="51">
        <f>F120</f>
        <v>18307</v>
      </c>
      <c r="G119" s="51">
        <f t="shared" si="95"/>
        <v>0</v>
      </c>
      <c r="H119" s="51">
        <f t="shared" si="95"/>
        <v>0</v>
      </c>
      <c r="I119" s="51">
        <f t="shared" si="95"/>
        <v>0</v>
      </c>
      <c r="J119" s="51">
        <f t="shared" si="95"/>
        <v>0</v>
      </c>
      <c r="K119" s="51">
        <f t="shared" si="95"/>
        <v>0</v>
      </c>
      <c r="L119" s="51">
        <f>L120</f>
        <v>18307</v>
      </c>
      <c r="M119" s="51">
        <f>M120</f>
        <v>0</v>
      </c>
      <c r="N119" s="51">
        <f t="shared" si="96"/>
        <v>0</v>
      </c>
      <c r="O119" s="51">
        <f t="shared" si="96"/>
        <v>0</v>
      </c>
      <c r="P119" s="51">
        <f t="shared" si="96"/>
        <v>0</v>
      </c>
      <c r="Q119" s="51">
        <f t="shared" si="96"/>
        <v>0</v>
      </c>
      <c r="R119" s="51">
        <f>R120</f>
        <v>18307</v>
      </c>
      <c r="S119" s="51">
        <f>S120</f>
        <v>0</v>
      </c>
      <c r="T119" s="51">
        <f t="shared" si="97"/>
        <v>0</v>
      </c>
      <c r="U119" s="51">
        <f t="shared" si="97"/>
        <v>0</v>
      </c>
      <c r="V119" s="51">
        <f t="shared" si="97"/>
        <v>0</v>
      </c>
      <c r="W119" s="51">
        <f t="shared" si="97"/>
        <v>0</v>
      </c>
      <c r="X119" s="51">
        <f>X120</f>
        <v>18307</v>
      </c>
      <c r="Y119" s="51">
        <f>Y120</f>
        <v>0</v>
      </c>
      <c r="Z119" s="51">
        <f t="shared" si="98"/>
        <v>0</v>
      </c>
      <c r="AA119" s="51">
        <f t="shared" si="98"/>
        <v>0</v>
      </c>
      <c r="AB119" s="51">
        <f t="shared" si="98"/>
        <v>0</v>
      </c>
      <c r="AC119" s="51">
        <f t="shared" si="98"/>
        <v>0</v>
      </c>
      <c r="AD119" s="51">
        <f>AD120</f>
        <v>18307</v>
      </c>
      <c r="AE119" s="51">
        <f>AE120</f>
        <v>0</v>
      </c>
    </row>
    <row r="120" spans="1:31" s="11" customFormat="1" ht="55.5" customHeight="1">
      <c r="A120" s="64" t="s">
        <v>335</v>
      </c>
      <c r="B120" s="70" t="s">
        <v>333</v>
      </c>
      <c r="C120" s="70" t="s">
        <v>334</v>
      </c>
      <c r="D120" s="71" t="s">
        <v>347</v>
      </c>
      <c r="E120" s="70" t="s">
        <v>336</v>
      </c>
      <c r="F120" s="51">
        <v>18307</v>
      </c>
      <c r="G120" s="65"/>
      <c r="H120" s="65"/>
      <c r="I120" s="65"/>
      <c r="J120" s="65"/>
      <c r="K120" s="65"/>
      <c r="L120" s="51">
        <f>F120+H120+I120+J120+K120</f>
        <v>18307</v>
      </c>
      <c r="M120" s="51">
        <f>G120+K120</f>
        <v>0</v>
      </c>
      <c r="N120" s="51"/>
      <c r="O120" s="51"/>
      <c r="P120" s="51"/>
      <c r="Q120" s="51"/>
      <c r="R120" s="51">
        <f>L120+N120+O120+P120+Q120</f>
        <v>18307</v>
      </c>
      <c r="S120" s="51">
        <f>M120+Q120</f>
        <v>0</v>
      </c>
      <c r="T120" s="51"/>
      <c r="U120" s="51"/>
      <c r="V120" s="51"/>
      <c r="W120" s="51"/>
      <c r="X120" s="51">
        <f>R120+T120+U120+V120+W120</f>
        <v>18307</v>
      </c>
      <c r="Y120" s="51">
        <f>S120+W120</f>
        <v>0</v>
      </c>
      <c r="Z120" s="51"/>
      <c r="AA120" s="51"/>
      <c r="AB120" s="51"/>
      <c r="AC120" s="51"/>
      <c r="AD120" s="51">
        <f>X120+Z120+AA120+AB120+AC120</f>
        <v>18307</v>
      </c>
      <c r="AE120" s="51">
        <f>Y120+AC120</f>
        <v>0</v>
      </c>
    </row>
    <row r="121" spans="1:31" s="11" customFormat="1" ht="18" customHeight="1">
      <c r="A121" s="64"/>
      <c r="B121" s="70"/>
      <c r="C121" s="70"/>
      <c r="D121" s="71"/>
      <c r="E121" s="70"/>
      <c r="F121" s="65"/>
      <c r="G121" s="65"/>
      <c r="H121" s="65"/>
      <c r="I121" s="65"/>
      <c r="J121" s="65"/>
      <c r="K121" s="65"/>
      <c r="L121" s="65"/>
      <c r="M121" s="65"/>
      <c r="N121" s="51"/>
      <c r="O121" s="51"/>
      <c r="P121" s="51"/>
      <c r="Q121" s="51"/>
      <c r="R121" s="65"/>
      <c r="S121" s="65"/>
      <c r="T121" s="51"/>
      <c r="U121" s="51"/>
      <c r="V121" s="51"/>
      <c r="W121" s="51"/>
      <c r="X121" s="65"/>
      <c r="Y121" s="65"/>
      <c r="Z121" s="51"/>
      <c r="AA121" s="51"/>
      <c r="AB121" s="51"/>
      <c r="AC121" s="51"/>
      <c r="AD121" s="65"/>
      <c r="AE121" s="65"/>
    </row>
    <row r="122" spans="1:31" s="11" customFormat="1" ht="21.75" customHeight="1">
      <c r="A122" s="58" t="s">
        <v>239</v>
      </c>
      <c r="B122" s="59" t="s">
        <v>333</v>
      </c>
      <c r="C122" s="59" t="s">
        <v>351</v>
      </c>
      <c r="D122" s="67"/>
      <c r="E122" s="59"/>
      <c r="F122" s="68">
        <f aca="true" t="shared" si="99" ref="F122:M122">F123+F125+F128</f>
        <v>382371</v>
      </c>
      <c r="G122" s="68">
        <f t="shared" si="99"/>
        <v>0</v>
      </c>
      <c r="H122" s="68">
        <f t="shared" si="99"/>
        <v>0</v>
      </c>
      <c r="I122" s="68">
        <f t="shared" si="99"/>
        <v>0</v>
      </c>
      <c r="J122" s="68">
        <f t="shared" si="99"/>
        <v>0</v>
      </c>
      <c r="K122" s="68">
        <f t="shared" si="99"/>
        <v>0</v>
      </c>
      <c r="L122" s="68">
        <f t="shared" si="99"/>
        <v>382371</v>
      </c>
      <c r="M122" s="68">
        <f t="shared" si="99"/>
        <v>0</v>
      </c>
      <c r="N122" s="69">
        <f aca="true" t="shared" si="100" ref="N122:S122">N123+N125+N128</f>
        <v>0</v>
      </c>
      <c r="O122" s="69">
        <f t="shared" si="100"/>
        <v>0</v>
      </c>
      <c r="P122" s="69">
        <f t="shared" si="100"/>
        <v>0</v>
      </c>
      <c r="Q122" s="69">
        <f t="shared" si="100"/>
        <v>0</v>
      </c>
      <c r="R122" s="68">
        <f t="shared" si="100"/>
        <v>382371</v>
      </c>
      <c r="S122" s="68">
        <f t="shared" si="100"/>
        <v>0</v>
      </c>
      <c r="T122" s="69">
        <f aca="true" t="shared" si="101" ref="T122:Y122">T123+T125+T128</f>
        <v>0</v>
      </c>
      <c r="U122" s="69">
        <f t="shared" si="101"/>
        <v>0</v>
      </c>
      <c r="V122" s="69">
        <f t="shared" si="101"/>
        <v>0</v>
      </c>
      <c r="W122" s="69">
        <f t="shared" si="101"/>
        <v>0</v>
      </c>
      <c r="X122" s="68">
        <f t="shared" si="101"/>
        <v>382371</v>
      </c>
      <c r="Y122" s="68">
        <f t="shared" si="101"/>
        <v>0</v>
      </c>
      <c r="Z122" s="69">
        <f aca="true" t="shared" si="102" ref="Z122:AE122">Z123+Z125+Z128</f>
        <v>0</v>
      </c>
      <c r="AA122" s="69">
        <f t="shared" si="102"/>
        <v>0</v>
      </c>
      <c r="AB122" s="69">
        <f t="shared" si="102"/>
        <v>0</v>
      </c>
      <c r="AC122" s="69">
        <f t="shared" si="102"/>
        <v>0</v>
      </c>
      <c r="AD122" s="68">
        <f t="shared" si="102"/>
        <v>382371</v>
      </c>
      <c r="AE122" s="68">
        <f t="shared" si="102"/>
        <v>0</v>
      </c>
    </row>
    <row r="123" spans="1:31" s="11" customFormat="1" ht="66.75" customHeight="1" hidden="1">
      <c r="A123" s="64" t="s">
        <v>331</v>
      </c>
      <c r="B123" s="70" t="s">
        <v>333</v>
      </c>
      <c r="C123" s="70" t="s">
        <v>351</v>
      </c>
      <c r="D123" s="71" t="s">
        <v>322</v>
      </c>
      <c r="E123" s="59"/>
      <c r="F123" s="65"/>
      <c r="G123" s="65"/>
      <c r="H123" s="65"/>
      <c r="I123" s="65"/>
      <c r="J123" s="65"/>
      <c r="K123" s="65"/>
      <c r="L123" s="65"/>
      <c r="M123" s="65"/>
      <c r="N123" s="51"/>
      <c r="O123" s="51"/>
      <c r="P123" s="51"/>
      <c r="Q123" s="51"/>
      <c r="R123" s="65"/>
      <c r="S123" s="65"/>
      <c r="T123" s="51"/>
      <c r="U123" s="51"/>
      <c r="V123" s="51"/>
      <c r="W123" s="51"/>
      <c r="X123" s="65"/>
      <c r="Y123" s="65"/>
      <c r="Z123" s="51"/>
      <c r="AA123" s="51"/>
      <c r="AB123" s="51"/>
      <c r="AC123" s="51"/>
      <c r="AD123" s="65"/>
      <c r="AE123" s="65"/>
    </row>
    <row r="124" spans="1:31" s="11" customFormat="1" ht="33" customHeight="1" hidden="1">
      <c r="A124" s="64" t="s">
        <v>414</v>
      </c>
      <c r="B124" s="70" t="s">
        <v>333</v>
      </c>
      <c r="C124" s="70" t="s">
        <v>351</v>
      </c>
      <c r="D124" s="71" t="s">
        <v>322</v>
      </c>
      <c r="E124" s="70" t="s">
        <v>415</v>
      </c>
      <c r="F124" s="65"/>
      <c r="G124" s="65"/>
      <c r="H124" s="65"/>
      <c r="I124" s="65"/>
      <c r="J124" s="65"/>
      <c r="K124" s="65"/>
      <c r="L124" s="65"/>
      <c r="M124" s="65"/>
      <c r="N124" s="51"/>
      <c r="O124" s="51"/>
      <c r="P124" s="51"/>
      <c r="Q124" s="51"/>
      <c r="R124" s="65"/>
      <c r="S124" s="65"/>
      <c r="T124" s="51"/>
      <c r="U124" s="51"/>
      <c r="V124" s="51"/>
      <c r="W124" s="51"/>
      <c r="X124" s="65"/>
      <c r="Y124" s="65"/>
      <c r="Z124" s="51"/>
      <c r="AA124" s="51"/>
      <c r="AB124" s="51"/>
      <c r="AC124" s="51"/>
      <c r="AD124" s="65"/>
      <c r="AE124" s="65"/>
    </row>
    <row r="125" spans="1:31" s="11" customFormat="1" ht="26.25" customHeight="1">
      <c r="A125" s="64" t="s">
        <v>352</v>
      </c>
      <c r="B125" s="70" t="s">
        <v>333</v>
      </c>
      <c r="C125" s="70" t="s">
        <v>351</v>
      </c>
      <c r="D125" s="71" t="s">
        <v>353</v>
      </c>
      <c r="E125" s="70"/>
      <c r="F125" s="51">
        <f>F126</f>
        <v>3096</v>
      </c>
      <c r="G125" s="51">
        <f aca="true" t="shared" si="103" ref="G125:K126">G126</f>
        <v>0</v>
      </c>
      <c r="H125" s="51">
        <f t="shared" si="103"/>
        <v>0</v>
      </c>
      <c r="I125" s="51">
        <f t="shared" si="103"/>
        <v>0</v>
      </c>
      <c r="J125" s="51">
        <f t="shared" si="103"/>
        <v>0</v>
      </c>
      <c r="K125" s="51">
        <f t="shared" si="103"/>
        <v>0</v>
      </c>
      <c r="L125" s="51">
        <f>L126</f>
        <v>3096</v>
      </c>
      <c r="M125" s="51">
        <f>M126</f>
        <v>0</v>
      </c>
      <c r="N125" s="51">
        <f aca="true" t="shared" si="104" ref="N125:Q126">N126</f>
        <v>0</v>
      </c>
      <c r="O125" s="51">
        <f t="shared" si="104"/>
        <v>0</v>
      </c>
      <c r="P125" s="51">
        <f t="shared" si="104"/>
        <v>0</v>
      </c>
      <c r="Q125" s="51">
        <f t="shared" si="104"/>
        <v>0</v>
      </c>
      <c r="R125" s="51">
        <f>R126</f>
        <v>3096</v>
      </c>
      <c r="S125" s="51">
        <f>S126</f>
        <v>0</v>
      </c>
      <c r="T125" s="51">
        <f aca="true" t="shared" si="105" ref="T125:W126">T126</f>
        <v>0</v>
      </c>
      <c r="U125" s="51">
        <f t="shared" si="105"/>
        <v>0</v>
      </c>
      <c r="V125" s="51">
        <f t="shared" si="105"/>
        <v>0</v>
      </c>
      <c r="W125" s="51">
        <f t="shared" si="105"/>
        <v>0</v>
      </c>
      <c r="X125" s="51">
        <f>X126</f>
        <v>3096</v>
      </c>
      <c r="Y125" s="51">
        <f>Y126</f>
        <v>0</v>
      </c>
      <c r="Z125" s="51">
        <f aca="true" t="shared" si="106" ref="Z125:AC126">Z126</f>
        <v>0</v>
      </c>
      <c r="AA125" s="51">
        <f t="shared" si="106"/>
        <v>0</v>
      </c>
      <c r="AB125" s="51">
        <f t="shared" si="106"/>
        <v>0</v>
      </c>
      <c r="AC125" s="51">
        <f t="shared" si="106"/>
        <v>0</v>
      </c>
      <c r="AD125" s="51">
        <f>AD126</f>
        <v>3096</v>
      </c>
      <c r="AE125" s="51">
        <f>AE126</f>
        <v>0</v>
      </c>
    </row>
    <row r="126" spans="1:31" s="11" customFormat="1" ht="102" customHeight="1">
      <c r="A126" s="64" t="s">
        <v>42</v>
      </c>
      <c r="B126" s="70" t="s">
        <v>333</v>
      </c>
      <c r="C126" s="70" t="s">
        <v>351</v>
      </c>
      <c r="D126" s="71" t="s">
        <v>383</v>
      </c>
      <c r="E126" s="70"/>
      <c r="F126" s="51">
        <f>F127</f>
        <v>3096</v>
      </c>
      <c r="G126" s="51">
        <f t="shared" si="103"/>
        <v>0</v>
      </c>
      <c r="H126" s="51">
        <f t="shared" si="103"/>
        <v>0</v>
      </c>
      <c r="I126" s="51">
        <f t="shared" si="103"/>
        <v>0</v>
      </c>
      <c r="J126" s="51">
        <f t="shared" si="103"/>
        <v>0</v>
      </c>
      <c r="K126" s="51">
        <f t="shared" si="103"/>
        <v>0</v>
      </c>
      <c r="L126" s="51">
        <f>L127</f>
        <v>3096</v>
      </c>
      <c r="M126" s="51">
        <f>M127</f>
        <v>0</v>
      </c>
      <c r="N126" s="51">
        <f t="shared" si="104"/>
        <v>0</v>
      </c>
      <c r="O126" s="51">
        <f t="shared" si="104"/>
        <v>0</v>
      </c>
      <c r="P126" s="51">
        <f t="shared" si="104"/>
        <v>0</v>
      </c>
      <c r="Q126" s="51">
        <f t="shared" si="104"/>
        <v>0</v>
      </c>
      <c r="R126" s="51">
        <f>R127</f>
        <v>3096</v>
      </c>
      <c r="S126" s="51">
        <f>S127</f>
        <v>0</v>
      </c>
      <c r="T126" s="51">
        <f t="shared" si="105"/>
        <v>0</v>
      </c>
      <c r="U126" s="51">
        <f t="shared" si="105"/>
        <v>0</v>
      </c>
      <c r="V126" s="51">
        <f t="shared" si="105"/>
        <v>0</v>
      </c>
      <c r="W126" s="51">
        <f t="shared" si="105"/>
        <v>0</v>
      </c>
      <c r="X126" s="51">
        <f>X127</f>
        <v>3096</v>
      </c>
      <c r="Y126" s="51">
        <f>Y127</f>
        <v>0</v>
      </c>
      <c r="Z126" s="51">
        <f t="shared" si="106"/>
        <v>0</v>
      </c>
      <c r="AA126" s="51">
        <f t="shared" si="106"/>
        <v>0</v>
      </c>
      <c r="AB126" s="51">
        <f t="shared" si="106"/>
        <v>0</v>
      </c>
      <c r="AC126" s="51">
        <f t="shared" si="106"/>
        <v>0</v>
      </c>
      <c r="AD126" s="51">
        <f>AD127</f>
        <v>3096</v>
      </c>
      <c r="AE126" s="51">
        <f>AE127</f>
        <v>0</v>
      </c>
    </row>
    <row r="127" spans="1:31" s="11" customFormat="1" ht="91.5" customHeight="1">
      <c r="A127" s="64" t="s">
        <v>439</v>
      </c>
      <c r="B127" s="70" t="s">
        <v>333</v>
      </c>
      <c r="C127" s="70" t="s">
        <v>351</v>
      </c>
      <c r="D127" s="71" t="s">
        <v>383</v>
      </c>
      <c r="E127" s="70" t="s">
        <v>341</v>
      </c>
      <c r="F127" s="51">
        <v>3096</v>
      </c>
      <c r="G127" s="65"/>
      <c r="H127" s="65"/>
      <c r="I127" s="65"/>
      <c r="J127" s="65"/>
      <c r="K127" s="65"/>
      <c r="L127" s="51">
        <f>F127+H127+I127+J127+K127</f>
        <v>3096</v>
      </c>
      <c r="M127" s="51">
        <f>G127+K127</f>
        <v>0</v>
      </c>
      <c r="N127" s="51"/>
      <c r="O127" s="51"/>
      <c r="P127" s="51"/>
      <c r="Q127" s="51"/>
      <c r="R127" s="51">
        <f>L127+N127+O127+P127+Q127</f>
        <v>3096</v>
      </c>
      <c r="S127" s="51">
        <f>M127+Q127</f>
        <v>0</v>
      </c>
      <c r="T127" s="51"/>
      <c r="U127" s="51"/>
      <c r="V127" s="51"/>
      <c r="W127" s="51"/>
      <c r="X127" s="51">
        <f>R127+T127+U127+V127+W127</f>
        <v>3096</v>
      </c>
      <c r="Y127" s="51">
        <f>S127+W127</f>
        <v>0</v>
      </c>
      <c r="Z127" s="51"/>
      <c r="AA127" s="51"/>
      <c r="AB127" s="51"/>
      <c r="AC127" s="51"/>
      <c r="AD127" s="51">
        <f>X127+Z127+AA127+AB127+AC127</f>
        <v>3096</v>
      </c>
      <c r="AE127" s="51">
        <f>Y127+AC127</f>
        <v>0</v>
      </c>
    </row>
    <row r="128" spans="1:31" s="11" customFormat="1" ht="24" customHeight="1">
      <c r="A128" s="64" t="s">
        <v>240</v>
      </c>
      <c r="B128" s="70" t="s">
        <v>333</v>
      </c>
      <c r="C128" s="70" t="s">
        <v>351</v>
      </c>
      <c r="D128" s="71" t="s">
        <v>355</v>
      </c>
      <c r="E128" s="70"/>
      <c r="F128" s="72">
        <f aca="true" t="shared" si="107" ref="F128:M128">F129+F131+F133+F135+F137+F139</f>
        <v>379275</v>
      </c>
      <c r="G128" s="72">
        <f t="shared" si="107"/>
        <v>0</v>
      </c>
      <c r="H128" s="72">
        <f t="shared" si="107"/>
        <v>0</v>
      </c>
      <c r="I128" s="72">
        <f t="shared" si="107"/>
        <v>0</v>
      </c>
      <c r="J128" s="72">
        <f t="shared" si="107"/>
        <v>0</v>
      </c>
      <c r="K128" s="72">
        <f t="shared" si="107"/>
        <v>0</v>
      </c>
      <c r="L128" s="72">
        <f t="shared" si="107"/>
        <v>379275</v>
      </c>
      <c r="M128" s="72">
        <f t="shared" si="107"/>
        <v>0</v>
      </c>
      <c r="N128" s="72">
        <f aca="true" t="shared" si="108" ref="N128:S128">N129+N131+N133+N135+N137+N139</f>
        <v>0</v>
      </c>
      <c r="O128" s="72">
        <f t="shared" si="108"/>
        <v>0</v>
      </c>
      <c r="P128" s="72">
        <f t="shared" si="108"/>
        <v>0</v>
      </c>
      <c r="Q128" s="72">
        <f t="shared" si="108"/>
        <v>0</v>
      </c>
      <c r="R128" s="72">
        <f t="shared" si="108"/>
        <v>379275</v>
      </c>
      <c r="S128" s="72">
        <f t="shared" si="108"/>
        <v>0</v>
      </c>
      <c r="T128" s="72">
        <f aca="true" t="shared" si="109" ref="T128:Y128">T129+T131+T133+T135+T137+T139</f>
        <v>0</v>
      </c>
      <c r="U128" s="72">
        <f t="shared" si="109"/>
        <v>0</v>
      </c>
      <c r="V128" s="72">
        <f t="shared" si="109"/>
        <v>0</v>
      </c>
      <c r="W128" s="72">
        <f t="shared" si="109"/>
        <v>0</v>
      </c>
      <c r="X128" s="72">
        <f t="shared" si="109"/>
        <v>379275</v>
      </c>
      <c r="Y128" s="72">
        <f t="shared" si="109"/>
        <v>0</v>
      </c>
      <c r="Z128" s="72">
        <f aca="true" t="shared" si="110" ref="Z128:AE128">Z129+Z131+Z133+Z135+Z137+Z139</f>
        <v>0</v>
      </c>
      <c r="AA128" s="72">
        <f t="shared" si="110"/>
        <v>0</v>
      </c>
      <c r="AB128" s="72">
        <f t="shared" si="110"/>
        <v>0</v>
      </c>
      <c r="AC128" s="72">
        <f t="shared" si="110"/>
        <v>0</v>
      </c>
      <c r="AD128" s="72">
        <f t="shared" si="110"/>
        <v>379275</v>
      </c>
      <c r="AE128" s="72">
        <f t="shared" si="110"/>
        <v>0</v>
      </c>
    </row>
    <row r="129" spans="1:31" s="11" customFormat="1" ht="86.25" customHeight="1">
      <c r="A129" s="64" t="s">
        <v>43</v>
      </c>
      <c r="B129" s="70" t="s">
        <v>333</v>
      </c>
      <c r="C129" s="70" t="s">
        <v>351</v>
      </c>
      <c r="D129" s="71" t="s">
        <v>384</v>
      </c>
      <c r="E129" s="70"/>
      <c r="F129" s="72">
        <f aca="true" t="shared" si="111" ref="F129:AE129">F130</f>
        <v>58391</v>
      </c>
      <c r="G129" s="72">
        <f t="shared" si="111"/>
        <v>0</v>
      </c>
      <c r="H129" s="72">
        <f t="shared" si="111"/>
        <v>0</v>
      </c>
      <c r="I129" s="72">
        <f t="shared" si="111"/>
        <v>0</v>
      </c>
      <c r="J129" s="72">
        <f t="shared" si="111"/>
        <v>0</v>
      </c>
      <c r="K129" s="72">
        <f t="shared" si="111"/>
        <v>0</v>
      </c>
      <c r="L129" s="72">
        <f t="shared" si="111"/>
        <v>58391</v>
      </c>
      <c r="M129" s="72">
        <f t="shared" si="111"/>
        <v>0</v>
      </c>
      <c r="N129" s="72">
        <f t="shared" si="111"/>
        <v>0</v>
      </c>
      <c r="O129" s="72">
        <f t="shared" si="111"/>
        <v>0</v>
      </c>
      <c r="P129" s="72">
        <f t="shared" si="111"/>
        <v>0</v>
      </c>
      <c r="Q129" s="72">
        <f t="shared" si="111"/>
        <v>0</v>
      </c>
      <c r="R129" s="72">
        <f t="shared" si="111"/>
        <v>58391</v>
      </c>
      <c r="S129" s="72">
        <f t="shared" si="111"/>
        <v>0</v>
      </c>
      <c r="T129" s="72">
        <f t="shared" si="111"/>
        <v>0</v>
      </c>
      <c r="U129" s="72">
        <f t="shared" si="111"/>
        <v>0</v>
      </c>
      <c r="V129" s="72">
        <f t="shared" si="111"/>
        <v>0</v>
      </c>
      <c r="W129" s="72">
        <f t="shared" si="111"/>
        <v>0</v>
      </c>
      <c r="X129" s="72">
        <f t="shared" si="111"/>
        <v>58391</v>
      </c>
      <c r="Y129" s="72">
        <f t="shared" si="111"/>
        <v>0</v>
      </c>
      <c r="Z129" s="72">
        <f t="shared" si="111"/>
        <v>0</v>
      </c>
      <c r="AA129" s="72">
        <f t="shared" si="111"/>
        <v>0</v>
      </c>
      <c r="AB129" s="72">
        <f t="shared" si="111"/>
        <v>0</v>
      </c>
      <c r="AC129" s="72">
        <f t="shared" si="111"/>
        <v>0</v>
      </c>
      <c r="AD129" s="72">
        <f t="shared" si="111"/>
        <v>58391</v>
      </c>
      <c r="AE129" s="72">
        <f t="shared" si="111"/>
        <v>0</v>
      </c>
    </row>
    <row r="130" spans="1:31" s="11" customFormat="1" ht="87" customHeight="1">
      <c r="A130" s="64" t="s">
        <v>439</v>
      </c>
      <c r="B130" s="70" t="s">
        <v>333</v>
      </c>
      <c r="C130" s="70" t="s">
        <v>351</v>
      </c>
      <c r="D130" s="71" t="s">
        <v>384</v>
      </c>
      <c r="E130" s="70" t="s">
        <v>341</v>
      </c>
      <c r="F130" s="51">
        <v>58391</v>
      </c>
      <c r="G130" s="65"/>
      <c r="H130" s="65"/>
      <c r="I130" s="65"/>
      <c r="J130" s="65"/>
      <c r="K130" s="65"/>
      <c r="L130" s="51">
        <f>F130+H130+I130+J130+K130</f>
        <v>58391</v>
      </c>
      <c r="M130" s="51">
        <f>G130+K130</f>
        <v>0</v>
      </c>
      <c r="N130" s="51"/>
      <c r="O130" s="51"/>
      <c r="P130" s="51"/>
      <c r="Q130" s="51"/>
      <c r="R130" s="51">
        <f>L130+N130+O130+P130+Q130</f>
        <v>58391</v>
      </c>
      <c r="S130" s="51">
        <f>M130+Q130</f>
        <v>0</v>
      </c>
      <c r="T130" s="51"/>
      <c r="U130" s="51"/>
      <c r="V130" s="51"/>
      <c r="W130" s="51"/>
      <c r="X130" s="51">
        <f>R130+T130+U130+V130+W130</f>
        <v>58391</v>
      </c>
      <c r="Y130" s="51">
        <f>S130+W130</f>
        <v>0</v>
      </c>
      <c r="Z130" s="51"/>
      <c r="AA130" s="51"/>
      <c r="AB130" s="51"/>
      <c r="AC130" s="51"/>
      <c r="AD130" s="51">
        <f>X130+Z130+AA130+AB130+AC130</f>
        <v>58391</v>
      </c>
      <c r="AE130" s="51">
        <f>Y130+AC130</f>
        <v>0</v>
      </c>
    </row>
    <row r="131" spans="1:31" s="11" customFormat="1" ht="59.25" customHeight="1">
      <c r="A131" s="64" t="s">
        <v>44</v>
      </c>
      <c r="B131" s="70" t="s">
        <v>333</v>
      </c>
      <c r="C131" s="70" t="s">
        <v>351</v>
      </c>
      <c r="D131" s="71" t="s">
        <v>385</v>
      </c>
      <c r="E131" s="70"/>
      <c r="F131" s="72">
        <f aca="true" t="shared" si="112" ref="F131:AE131">F132</f>
        <v>185274</v>
      </c>
      <c r="G131" s="72">
        <f t="shared" si="112"/>
        <v>0</v>
      </c>
      <c r="H131" s="72">
        <f t="shared" si="112"/>
        <v>0</v>
      </c>
      <c r="I131" s="72">
        <f t="shared" si="112"/>
        <v>0</v>
      </c>
      <c r="J131" s="72">
        <f t="shared" si="112"/>
        <v>0</v>
      </c>
      <c r="K131" s="72">
        <f t="shared" si="112"/>
        <v>0</v>
      </c>
      <c r="L131" s="72">
        <f t="shared" si="112"/>
        <v>185274</v>
      </c>
      <c r="M131" s="72">
        <f t="shared" si="112"/>
        <v>0</v>
      </c>
      <c r="N131" s="72">
        <f t="shared" si="112"/>
        <v>0</v>
      </c>
      <c r="O131" s="72">
        <f t="shared" si="112"/>
        <v>0</v>
      </c>
      <c r="P131" s="72">
        <f t="shared" si="112"/>
        <v>0</v>
      </c>
      <c r="Q131" s="72">
        <f t="shared" si="112"/>
        <v>0</v>
      </c>
      <c r="R131" s="72">
        <f t="shared" si="112"/>
        <v>185274</v>
      </c>
      <c r="S131" s="72">
        <f t="shared" si="112"/>
        <v>0</v>
      </c>
      <c r="T131" s="72">
        <f t="shared" si="112"/>
        <v>0</v>
      </c>
      <c r="U131" s="72">
        <f t="shared" si="112"/>
        <v>0</v>
      </c>
      <c r="V131" s="72">
        <f t="shared" si="112"/>
        <v>0</v>
      </c>
      <c r="W131" s="72">
        <f t="shared" si="112"/>
        <v>0</v>
      </c>
      <c r="X131" s="72">
        <f t="shared" si="112"/>
        <v>185274</v>
      </c>
      <c r="Y131" s="72">
        <f t="shared" si="112"/>
        <v>0</v>
      </c>
      <c r="Z131" s="72">
        <f t="shared" si="112"/>
        <v>0</v>
      </c>
      <c r="AA131" s="72">
        <f t="shared" si="112"/>
        <v>0</v>
      </c>
      <c r="AB131" s="72">
        <f t="shared" si="112"/>
        <v>0</v>
      </c>
      <c r="AC131" s="72">
        <f t="shared" si="112"/>
        <v>0</v>
      </c>
      <c r="AD131" s="72">
        <f t="shared" si="112"/>
        <v>185274</v>
      </c>
      <c r="AE131" s="72">
        <f t="shared" si="112"/>
        <v>0</v>
      </c>
    </row>
    <row r="132" spans="1:31" s="11" customFormat="1" ht="82.5">
      <c r="A132" s="64" t="s">
        <v>439</v>
      </c>
      <c r="B132" s="70" t="s">
        <v>333</v>
      </c>
      <c r="C132" s="70" t="s">
        <v>351</v>
      </c>
      <c r="D132" s="71" t="s">
        <v>385</v>
      </c>
      <c r="E132" s="70" t="s">
        <v>341</v>
      </c>
      <c r="F132" s="51">
        <v>185274</v>
      </c>
      <c r="G132" s="65"/>
      <c r="H132" s="65"/>
      <c r="I132" s="65"/>
      <c r="J132" s="65"/>
      <c r="K132" s="65"/>
      <c r="L132" s="51">
        <f>F132+H132+I132+J132+K132</f>
        <v>185274</v>
      </c>
      <c r="M132" s="51">
        <f>G132+K132</f>
        <v>0</v>
      </c>
      <c r="N132" s="51"/>
      <c r="O132" s="51"/>
      <c r="P132" s="51"/>
      <c r="Q132" s="51"/>
      <c r="R132" s="51">
        <f>L132+N132+O132+P132+Q132</f>
        <v>185274</v>
      </c>
      <c r="S132" s="51">
        <f>M132+Q132</f>
        <v>0</v>
      </c>
      <c r="T132" s="51"/>
      <c r="U132" s="51"/>
      <c r="V132" s="51"/>
      <c r="W132" s="51"/>
      <c r="X132" s="51">
        <f>R132+T132+U132+V132+W132</f>
        <v>185274</v>
      </c>
      <c r="Y132" s="51">
        <f>S132+W132</f>
        <v>0</v>
      </c>
      <c r="Z132" s="51"/>
      <c r="AA132" s="51"/>
      <c r="AB132" s="51"/>
      <c r="AC132" s="51"/>
      <c r="AD132" s="51">
        <f>X132+Z132+AA132+AB132+AC132</f>
        <v>185274</v>
      </c>
      <c r="AE132" s="51">
        <f>Y132+AC132</f>
        <v>0</v>
      </c>
    </row>
    <row r="133" spans="1:31" s="11" customFormat="1" ht="105.75" customHeight="1">
      <c r="A133" s="64" t="s">
        <v>45</v>
      </c>
      <c r="B133" s="70" t="s">
        <v>333</v>
      </c>
      <c r="C133" s="70" t="s">
        <v>351</v>
      </c>
      <c r="D133" s="71" t="s">
        <v>386</v>
      </c>
      <c r="E133" s="70"/>
      <c r="F133" s="51">
        <f aca="true" t="shared" si="113" ref="F133:K135">F134</f>
        <v>16250</v>
      </c>
      <c r="G133" s="51">
        <f t="shared" si="113"/>
        <v>0</v>
      </c>
      <c r="H133" s="51">
        <f t="shared" si="113"/>
        <v>0</v>
      </c>
      <c r="I133" s="51">
        <f t="shared" si="113"/>
        <v>0</v>
      </c>
      <c r="J133" s="51">
        <f t="shared" si="113"/>
        <v>0</v>
      </c>
      <c r="K133" s="51">
        <f t="shared" si="113"/>
        <v>0</v>
      </c>
      <c r="L133" s="51">
        <f aca="true" t="shared" si="114" ref="L133:AA135">L134</f>
        <v>16250</v>
      </c>
      <c r="M133" s="51">
        <f t="shared" si="114"/>
        <v>0</v>
      </c>
      <c r="N133" s="51">
        <f t="shared" si="114"/>
        <v>0</v>
      </c>
      <c r="O133" s="51">
        <f t="shared" si="114"/>
        <v>0</v>
      </c>
      <c r="P133" s="51">
        <f t="shared" si="114"/>
        <v>0</v>
      </c>
      <c r="Q133" s="51">
        <f t="shared" si="114"/>
        <v>0</v>
      </c>
      <c r="R133" s="51">
        <f t="shared" si="114"/>
        <v>16250</v>
      </c>
      <c r="S133" s="51">
        <f t="shared" si="114"/>
        <v>0</v>
      </c>
      <c r="T133" s="51">
        <f t="shared" si="114"/>
        <v>0</v>
      </c>
      <c r="U133" s="51">
        <f t="shared" si="114"/>
        <v>0</v>
      </c>
      <c r="V133" s="51">
        <f t="shared" si="114"/>
        <v>0</v>
      </c>
      <c r="W133" s="51">
        <f t="shared" si="114"/>
        <v>0</v>
      </c>
      <c r="X133" s="51">
        <f t="shared" si="114"/>
        <v>16250</v>
      </c>
      <c r="Y133" s="51">
        <f t="shared" si="114"/>
        <v>0</v>
      </c>
      <c r="Z133" s="51">
        <f t="shared" si="114"/>
        <v>0</v>
      </c>
      <c r="AA133" s="51">
        <f t="shared" si="114"/>
        <v>0</v>
      </c>
      <c r="AB133" s="51">
        <f aca="true" t="shared" si="115" ref="Z133:AE135">AB134</f>
        <v>0</v>
      </c>
      <c r="AC133" s="51">
        <f t="shared" si="115"/>
        <v>0</v>
      </c>
      <c r="AD133" s="51">
        <f t="shared" si="115"/>
        <v>16250</v>
      </c>
      <c r="AE133" s="51">
        <f t="shared" si="115"/>
        <v>0</v>
      </c>
    </row>
    <row r="134" spans="1:31" s="11" customFormat="1" ht="88.5" customHeight="1">
      <c r="A134" s="64" t="s">
        <v>439</v>
      </c>
      <c r="B134" s="70" t="s">
        <v>333</v>
      </c>
      <c r="C134" s="70" t="s">
        <v>351</v>
      </c>
      <c r="D134" s="71" t="s">
        <v>386</v>
      </c>
      <c r="E134" s="70" t="s">
        <v>341</v>
      </c>
      <c r="F134" s="51">
        <v>16250</v>
      </c>
      <c r="G134" s="65"/>
      <c r="H134" s="65"/>
      <c r="I134" s="65"/>
      <c r="J134" s="65"/>
      <c r="K134" s="65"/>
      <c r="L134" s="51">
        <f>F134+H134+I134+J134+K134</f>
        <v>16250</v>
      </c>
      <c r="M134" s="51">
        <f>G134+K134</f>
        <v>0</v>
      </c>
      <c r="N134" s="51"/>
      <c r="O134" s="51"/>
      <c r="P134" s="51"/>
      <c r="Q134" s="51"/>
      <c r="R134" s="51">
        <f>L134+N134+O134+P134+Q134</f>
        <v>16250</v>
      </c>
      <c r="S134" s="51">
        <f>M134+Q134</f>
        <v>0</v>
      </c>
      <c r="T134" s="51"/>
      <c r="U134" s="51"/>
      <c r="V134" s="51"/>
      <c r="W134" s="51"/>
      <c r="X134" s="51">
        <f>R134+T134+U134+V134+W134</f>
        <v>16250</v>
      </c>
      <c r="Y134" s="51">
        <f>S134+W134</f>
        <v>0</v>
      </c>
      <c r="Z134" s="51"/>
      <c r="AA134" s="51"/>
      <c r="AB134" s="51"/>
      <c r="AC134" s="51"/>
      <c r="AD134" s="51">
        <f>X134+Z134+AA134+AB134+AC134</f>
        <v>16250</v>
      </c>
      <c r="AE134" s="51">
        <f>Y134+AC134</f>
        <v>0</v>
      </c>
    </row>
    <row r="135" spans="1:31" s="11" customFormat="1" ht="90" customHeight="1">
      <c r="A135" s="64" t="s">
        <v>47</v>
      </c>
      <c r="B135" s="70" t="s">
        <v>333</v>
      </c>
      <c r="C135" s="70" t="s">
        <v>351</v>
      </c>
      <c r="D135" s="71" t="s">
        <v>46</v>
      </c>
      <c r="E135" s="70"/>
      <c r="F135" s="51">
        <f t="shared" si="113"/>
        <v>12240</v>
      </c>
      <c r="G135" s="51">
        <f t="shared" si="113"/>
        <v>0</v>
      </c>
      <c r="H135" s="51">
        <f t="shared" si="113"/>
        <v>0</v>
      </c>
      <c r="I135" s="51">
        <f t="shared" si="113"/>
        <v>0</v>
      </c>
      <c r="J135" s="51">
        <f t="shared" si="113"/>
        <v>0</v>
      </c>
      <c r="K135" s="51">
        <f t="shared" si="113"/>
        <v>0</v>
      </c>
      <c r="L135" s="51">
        <f t="shared" si="114"/>
        <v>12240</v>
      </c>
      <c r="M135" s="51">
        <f t="shared" si="114"/>
        <v>0</v>
      </c>
      <c r="N135" s="51">
        <f t="shared" si="114"/>
        <v>0</v>
      </c>
      <c r="O135" s="51">
        <f t="shared" si="114"/>
        <v>0</v>
      </c>
      <c r="P135" s="51">
        <f t="shared" si="114"/>
        <v>0</v>
      </c>
      <c r="Q135" s="51">
        <f t="shared" si="114"/>
        <v>0</v>
      </c>
      <c r="R135" s="51">
        <f t="shared" si="114"/>
        <v>12240</v>
      </c>
      <c r="S135" s="51">
        <f t="shared" si="114"/>
        <v>0</v>
      </c>
      <c r="T135" s="51">
        <f t="shared" si="114"/>
        <v>0</v>
      </c>
      <c r="U135" s="51">
        <f t="shared" si="114"/>
        <v>0</v>
      </c>
      <c r="V135" s="51">
        <f t="shared" si="114"/>
        <v>0</v>
      </c>
      <c r="W135" s="51">
        <f t="shared" si="114"/>
        <v>0</v>
      </c>
      <c r="X135" s="51">
        <f t="shared" si="114"/>
        <v>12240</v>
      </c>
      <c r="Y135" s="51">
        <f t="shared" si="114"/>
        <v>0</v>
      </c>
      <c r="Z135" s="51">
        <f t="shared" si="115"/>
        <v>0</v>
      </c>
      <c r="AA135" s="51">
        <f t="shared" si="115"/>
        <v>0</v>
      </c>
      <c r="AB135" s="51">
        <f t="shared" si="115"/>
        <v>0</v>
      </c>
      <c r="AC135" s="51">
        <f t="shared" si="115"/>
        <v>0</v>
      </c>
      <c r="AD135" s="51">
        <f t="shared" si="115"/>
        <v>12240</v>
      </c>
      <c r="AE135" s="51">
        <f t="shared" si="115"/>
        <v>0</v>
      </c>
    </row>
    <row r="136" spans="1:31" s="11" customFormat="1" ht="90.75" customHeight="1">
      <c r="A136" s="64" t="s">
        <v>439</v>
      </c>
      <c r="B136" s="70" t="s">
        <v>333</v>
      </c>
      <c r="C136" s="70" t="s">
        <v>351</v>
      </c>
      <c r="D136" s="71" t="s">
        <v>46</v>
      </c>
      <c r="E136" s="70" t="s">
        <v>341</v>
      </c>
      <c r="F136" s="51">
        <v>12240</v>
      </c>
      <c r="G136" s="65"/>
      <c r="H136" s="65"/>
      <c r="I136" s="65"/>
      <c r="J136" s="65"/>
      <c r="K136" s="65"/>
      <c r="L136" s="51">
        <f>F136+H136+I136+J136+K136</f>
        <v>12240</v>
      </c>
      <c r="M136" s="51">
        <f>G136+K136</f>
        <v>0</v>
      </c>
      <c r="N136" s="51"/>
      <c r="O136" s="51"/>
      <c r="P136" s="51"/>
      <c r="Q136" s="51"/>
      <c r="R136" s="51">
        <f>L136+N136+O136+P136+Q136</f>
        <v>12240</v>
      </c>
      <c r="S136" s="51">
        <f>M136+Q136</f>
        <v>0</v>
      </c>
      <c r="T136" s="51"/>
      <c r="U136" s="51"/>
      <c r="V136" s="51"/>
      <c r="W136" s="51"/>
      <c r="X136" s="51">
        <f>R136+T136+U136+V136+W136</f>
        <v>12240</v>
      </c>
      <c r="Y136" s="51">
        <f>S136+W136</f>
        <v>0</v>
      </c>
      <c r="Z136" s="51"/>
      <c r="AA136" s="51"/>
      <c r="AB136" s="51"/>
      <c r="AC136" s="51"/>
      <c r="AD136" s="51">
        <f>X136+Z136+AA136+AB136+AC136</f>
        <v>12240</v>
      </c>
      <c r="AE136" s="51">
        <f>Y136+AC136</f>
        <v>0</v>
      </c>
    </row>
    <row r="137" spans="1:31" s="11" customFormat="1" ht="39.75" customHeight="1">
      <c r="A137" s="64" t="s">
        <v>80</v>
      </c>
      <c r="B137" s="70" t="s">
        <v>333</v>
      </c>
      <c r="C137" s="70" t="s">
        <v>351</v>
      </c>
      <c r="D137" s="70" t="s">
        <v>81</v>
      </c>
      <c r="E137" s="70"/>
      <c r="F137" s="51">
        <f aca="true" t="shared" si="116" ref="F137:AE137">F138</f>
        <v>1970</v>
      </c>
      <c r="G137" s="51">
        <f t="shared" si="116"/>
        <v>0</v>
      </c>
      <c r="H137" s="51">
        <f t="shared" si="116"/>
        <v>0</v>
      </c>
      <c r="I137" s="51">
        <f t="shared" si="116"/>
        <v>0</v>
      </c>
      <c r="J137" s="51">
        <f t="shared" si="116"/>
        <v>0</v>
      </c>
      <c r="K137" s="51">
        <f t="shared" si="116"/>
        <v>0</v>
      </c>
      <c r="L137" s="51">
        <f t="shared" si="116"/>
        <v>1970</v>
      </c>
      <c r="M137" s="51">
        <f t="shared" si="116"/>
        <v>0</v>
      </c>
      <c r="N137" s="51">
        <f t="shared" si="116"/>
        <v>0</v>
      </c>
      <c r="O137" s="51">
        <f t="shared" si="116"/>
        <v>0</v>
      </c>
      <c r="P137" s="51">
        <f t="shared" si="116"/>
        <v>0</v>
      </c>
      <c r="Q137" s="51">
        <f t="shared" si="116"/>
        <v>0</v>
      </c>
      <c r="R137" s="51">
        <f t="shared" si="116"/>
        <v>1970</v>
      </c>
      <c r="S137" s="51">
        <f t="shared" si="116"/>
        <v>0</v>
      </c>
      <c r="T137" s="51">
        <f t="shared" si="116"/>
        <v>0</v>
      </c>
      <c r="U137" s="51">
        <f t="shared" si="116"/>
        <v>0</v>
      </c>
      <c r="V137" s="51">
        <f t="shared" si="116"/>
        <v>0</v>
      </c>
      <c r="W137" s="51">
        <f t="shared" si="116"/>
        <v>0</v>
      </c>
      <c r="X137" s="51">
        <f t="shared" si="116"/>
        <v>1970</v>
      </c>
      <c r="Y137" s="51">
        <f t="shared" si="116"/>
        <v>0</v>
      </c>
      <c r="Z137" s="51">
        <f t="shared" si="116"/>
        <v>0</v>
      </c>
      <c r="AA137" s="51">
        <f t="shared" si="116"/>
        <v>0</v>
      </c>
      <c r="AB137" s="51">
        <f t="shared" si="116"/>
        <v>0</v>
      </c>
      <c r="AC137" s="51">
        <f t="shared" si="116"/>
        <v>0</v>
      </c>
      <c r="AD137" s="51">
        <f t="shared" si="116"/>
        <v>1970</v>
      </c>
      <c r="AE137" s="51">
        <f t="shared" si="116"/>
        <v>0</v>
      </c>
    </row>
    <row r="138" spans="1:31" s="11" customFormat="1" ht="92.25" customHeight="1">
      <c r="A138" s="64" t="s">
        <v>68</v>
      </c>
      <c r="B138" s="70" t="s">
        <v>333</v>
      </c>
      <c r="C138" s="70" t="s">
        <v>351</v>
      </c>
      <c r="D138" s="70" t="s">
        <v>81</v>
      </c>
      <c r="E138" s="70" t="s">
        <v>56</v>
      </c>
      <c r="F138" s="51">
        <v>1970</v>
      </c>
      <c r="G138" s="65"/>
      <c r="H138" s="65"/>
      <c r="I138" s="65"/>
      <c r="J138" s="65"/>
      <c r="K138" s="65"/>
      <c r="L138" s="51">
        <f>F138+H138+I138+J138+K138</f>
        <v>1970</v>
      </c>
      <c r="M138" s="51">
        <f>G138+K138</f>
        <v>0</v>
      </c>
      <c r="N138" s="51"/>
      <c r="O138" s="51"/>
      <c r="P138" s="51"/>
      <c r="Q138" s="51"/>
      <c r="R138" s="51">
        <f>L138+N138+O138+P138+Q138</f>
        <v>1970</v>
      </c>
      <c r="S138" s="51">
        <f>M138+Q138</f>
        <v>0</v>
      </c>
      <c r="T138" s="51"/>
      <c r="U138" s="51"/>
      <c r="V138" s="51"/>
      <c r="W138" s="51"/>
      <c r="X138" s="51">
        <f>R138+T138+U138+V138+W138</f>
        <v>1970</v>
      </c>
      <c r="Y138" s="51">
        <f>S138+W138</f>
        <v>0</v>
      </c>
      <c r="Z138" s="51"/>
      <c r="AA138" s="51"/>
      <c r="AB138" s="51"/>
      <c r="AC138" s="51"/>
      <c r="AD138" s="51">
        <f>X138+Z138+AA138+AB138+AC138</f>
        <v>1970</v>
      </c>
      <c r="AE138" s="51">
        <f>Y138+AC138</f>
        <v>0</v>
      </c>
    </row>
    <row r="139" spans="1:31" s="11" customFormat="1" ht="57" customHeight="1">
      <c r="A139" s="64" t="s">
        <v>0</v>
      </c>
      <c r="B139" s="70" t="s">
        <v>333</v>
      </c>
      <c r="C139" s="70" t="s">
        <v>351</v>
      </c>
      <c r="D139" s="70" t="s">
        <v>1</v>
      </c>
      <c r="E139" s="70"/>
      <c r="F139" s="51">
        <f aca="true" t="shared" si="117" ref="F139:AE139">F140</f>
        <v>105150</v>
      </c>
      <c r="G139" s="51">
        <f t="shared" si="117"/>
        <v>0</v>
      </c>
      <c r="H139" s="51">
        <f t="shared" si="117"/>
        <v>0</v>
      </c>
      <c r="I139" s="51">
        <f t="shared" si="117"/>
        <v>0</v>
      </c>
      <c r="J139" s="51">
        <f t="shared" si="117"/>
        <v>0</v>
      </c>
      <c r="K139" s="51">
        <f t="shared" si="117"/>
        <v>0</v>
      </c>
      <c r="L139" s="51">
        <f t="shared" si="117"/>
        <v>105150</v>
      </c>
      <c r="M139" s="51">
        <f t="shared" si="117"/>
        <v>0</v>
      </c>
      <c r="N139" s="51">
        <f t="shared" si="117"/>
        <v>0</v>
      </c>
      <c r="O139" s="51">
        <f t="shared" si="117"/>
        <v>0</v>
      </c>
      <c r="P139" s="51">
        <f t="shared" si="117"/>
        <v>0</v>
      </c>
      <c r="Q139" s="51">
        <f t="shared" si="117"/>
        <v>0</v>
      </c>
      <c r="R139" s="51">
        <f t="shared" si="117"/>
        <v>105150</v>
      </c>
      <c r="S139" s="51">
        <f t="shared" si="117"/>
        <v>0</v>
      </c>
      <c r="T139" s="51">
        <f t="shared" si="117"/>
        <v>0</v>
      </c>
      <c r="U139" s="51">
        <f t="shared" si="117"/>
        <v>0</v>
      </c>
      <c r="V139" s="51">
        <f t="shared" si="117"/>
        <v>0</v>
      </c>
      <c r="W139" s="51">
        <f t="shared" si="117"/>
        <v>0</v>
      </c>
      <c r="X139" s="51">
        <f t="shared" si="117"/>
        <v>105150</v>
      </c>
      <c r="Y139" s="51">
        <f t="shared" si="117"/>
        <v>0</v>
      </c>
      <c r="Z139" s="51">
        <f t="shared" si="117"/>
        <v>0</v>
      </c>
      <c r="AA139" s="51">
        <f t="shared" si="117"/>
        <v>0</v>
      </c>
      <c r="AB139" s="51">
        <f t="shared" si="117"/>
        <v>0</v>
      </c>
      <c r="AC139" s="51">
        <f t="shared" si="117"/>
        <v>0</v>
      </c>
      <c r="AD139" s="51">
        <f t="shared" si="117"/>
        <v>105150</v>
      </c>
      <c r="AE139" s="51">
        <f t="shared" si="117"/>
        <v>0</v>
      </c>
    </row>
    <row r="140" spans="1:31" s="11" customFormat="1" ht="21.75" customHeight="1">
      <c r="A140" s="64" t="s">
        <v>412</v>
      </c>
      <c r="B140" s="70" t="s">
        <v>333</v>
      </c>
      <c r="C140" s="70" t="s">
        <v>351</v>
      </c>
      <c r="D140" s="70" t="s">
        <v>1</v>
      </c>
      <c r="E140" s="70" t="s">
        <v>413</v>
      </c>
      <c r="F140" s="51">
        <v>105150</v>
      </c>
      <c r="G140" s="65"/>
      <c r="H140" s="65"/>
      <c r="I140" s="65"/>
      <c r="J140" s="65"/>
      <c r="K140" s="65"/>
      <c r="L140" s="51">
        <f>F140+H140+I140+J140+K140</f>
        <v>105150</v>
      </c>
      <c r="M140" s="51">
        <f>G140+K140</f>
        <v>0</v>
      </c>
      <c r="N140" s="51"/>
      <c r="O140" s="51"/>
      <c r="P140" s="51"/>
      <c r="Q140" s="51"/>
      <c r="R140" s="51">
        <f>L140+N140+O140+P140+Q140</f>
        <v>105150</v>
      </c>
      <c r="S140" s="51">
        <f>M140+Q140</f>
        <v>0</v>
      </c>
      <c r="T140" s="51"/>
      <c r="U140" s="51"/>
      <c r="V140" s="51"/>
      <c r="W140" s="51"/>
      <c r="X140" s="51">
        <f>R140+T140+U140+V140+W140</f>
        <v>105150</v>
      </c>
      <c r="Y140" s="51">
        <f>S140+W140</f>
        <v>0</v>
      </c>
      <c r="Z140" s="51"/>
      <c r="AA140" s="51"/>
      <c r="AB140" s="51"/>
      <c r="AC140" s="51"/>
      <c r="AD140" s="51">
        <f>X140+Z140+AA140+AB140+AC140</f>
        <v>105150</v>
      </c>
      <c r="AE140" s="51">
        <f>Y140+AC140</f>
        <v>0</v>
      </c>
    </row>
    <row r="141" spans="1:31" s="11" customFormat="1" ht="16.5">
      <c r="A141" s="64"/>
      <c r="B141" s="70"/>
      <c r="C141" s="70"/>
      <c r="D141" s="71"/>
      <c r="E141" s="70"/>
      <c r="F141" s="65"/>
      <c r="G141" s="65"/>
      <c r="H141" s="65"/>
      <c r="I141" s="65"/>
      <c r="J141" s="65"/>
      <c r="K141" s="65"/>
      <c r="L141" s="65"/>
      <c r="M141" s="65"/>
      <c r="N141" s="51"/>
      <c r="O141" s="51"/>
      <c r="P141" s="51"/>
      <c r="Q141" s="51"/>
      <c r="R141" s="65"/>
      <c r="S141" s="65"/>
      <c r="T141" s="51"/>
      <c r="U141" s="51"/>
      <c r="V141" s="51"/>
      <c r="W141" s="51"/>
      <c r="X141" s="65"/>
      <c r="Y141" s="65"/>
      <c r="Z141" s="51"/>
      <c r="AA141" s="51"/>
      <c r="AB141" s="51"/>
      <c r="AC141" s="51"/>
      <c r="AD141" s="65"/>
      <c r="AE141" s="65"/>
    </row>
    <row r="142" spans="1:31" s="11" customFormat="1" ht="18.75">
      <c r="A142" s="58" t="s">
        <v>11</v>
      </c>
      <c r="B142" s="59" t="s">
        <v>333</v>
      </c>
      <c r="C142" s="59" t="s">
        <v>345</v>
      </c>
      <c r="D142" s="67"/>
      <c r="E142" s="59"/>
      <c r="F142" s="61">
        <f aca="true" t="shared" si="118" ref="F142:M142">F145+F150</f>
        <v>405080</v>
      </c>
      <c r="G142" s="61">
        <f t="shared" si="118"/>
        <v>0</v>
      </c>
      <c r="H142" s="61">
        <f t="shared" si="118"/>
        <v>0</v>
      </c>
      <c r="I142" s="61">
        <f t="shared" si="118"/>
        <v>0</v>
      </c>
      <c r="J142" s="61">
        <f t="shared" si="118"/>
        <v>-50</v>
      </c>
      <c r="K142" s="61">
        <f t="shared" si="118"/>
        <v>0</v>
      </c>
      <c r="L142" s="61">
        <f t="shared" si="118"/>
        <v>405030</v>
      </c>
      <c r="M142" s="61">
        <f t="shared" si="118"/>
        <v>0</v>
      </c>
      <c r="N142" s="61">
        <f aca="true" t="shared" si="119" ref="N142:S142">N145+N150+N143</f>
        <v>762</v>
      </c>
      <c r="O142" s="61">
        <f t="shared" si="119"/>
        <v>0</v>
      </c>
      <c r="P142" s="61">
        <f t="shared" si="119"/>
        <v>0</v>
      </c>
      <c r="Q142" s="61">
        <f t="shared" si="119"/>
        <v>0</v>
      </c>
      <c r="R142" s="61">
        <f t="shared" si="119"/>
        <v>405792</v>
      </c>
      <c r="S142" s="61">
        <f t="shared" si="119"/>
        <v>0</v>
      </c>
      <c r="T142" s="61">
        <f aca="true" t="shared" si="120" ref="T142:Y142">T145+T150+T143</f>
        <v>0</v>
      </c>
      <c r="U142" s="61">
        <f t="shared" si="120"/>
        <v>0</v>
      </c>
      <c r="V142" s="61">
        <f t="shared" si="120"/>
        <v>0</v>
      </c>
      <c r="W142" s="61">
        <f t="shared" si="120"/>
        <v>0</v>
      </c>
      <c r="X142" s="61">
        <f t="shared" si="120"/>
        <v>405792</v>
      </c>
      <c r="Y142" s="61">
        <f t="shared" si="120"/>
        <v>0</v>
      </c>
      <c r="Z142" s="61">
        <f aca="true" t="shared" si="121" ref="Z142:AE142">Z145+Z150+Z143</f>
        <v>0</v>
      </c>
      <c r="AA142" s="61">
        <f t="shared" si="121"/>
        <v>0</v>
      </c>
      <c r="AB142" s="61">
        <f t="shared" si="121"/>
        <v>0</v>
      </c>
      <c r="AC142" s="61">
        <f t="shared" si="121"/>
        <v>0</v>
      </c>
      <c r="AD142" s="61">
        <f t="shared" si="121"/>
        <v>405792</v>
      </c>
      <c r="AE142" s="61">
        <f t="shared" si="121"/>
        <v>0</v>
      </c>
    </row>
    <row r="143" spans="1:31" ht="54.75" customHeight="1">
      <c r="A143" s="64" t="s">
        <v>349</v>
      </c>
      <c r="B143" s="70" t="s">
        <v>333</v>
      </c>
      <c r="C143" s="70" t="s">
        <v>345</v>
      </c>
      <c r="D143" s="71" t="s">
        <v>237</v>
      </c>
      <c r="E143" s="70"/>
      <c r="F143" s="93"/>
      <c r="G143" s="93"/>
      <c r="H143" s="50"/>
      <c r="I143" s="50"/>
      <c r="J143" s="50"/>
      <c r="K143" s="50"/>
      <c r="L143" s="93"/>
      <c r="M143" s="93"/>
      <c r="N143" s="51">
        <f aca="true" t="shared" si="122" ref="N143:AE143">N144</f>
        <v>762</v>
      </c>
      <c r="O143" s="51">
        <f t="shared" si="122"/>
        <v>0</v>
      </c>
      <c r="P143" s="51">
        <f t="shared" si="122"/>
        <v>0</v>
      </c>
      <c r="Q143" s="51">
        <f t="shared" si="122"/>
        <v>0</v>
      </c>
      <c r="R143" s="51">
        <f t="shared" si="122"/>
        <v>762</v>
      </c>
      <c r="S143" s="51">
        <f t="shared" si="122"/>
        <v>0</v>
      </c>
      <c r="T143" s="51">
        <f t="shared" si="122"/>
        <v>0</v>
      </c>
      <c r="U143" s="51">
        <f t="shared" si="122"/>
        <v>0</v>
      </c>
      <c r="V143" s="51">
        <f t="shared" si="122"/>
        <v>0</v>
      </c>
      <c r="W143" s="51">
        <f t="shared" si="122"/>
        <v>0</v>
      </c>
      <c r="X143" s="51">
        <f t="shared" si="122"/>
        <v>762</v>
      </c>
      <c r="Y143" s="51">
        <f t="shared" si="122"/>
        <v>0</v>
      </c>
      <c r="Z143" s="51">
        <f t="shared" si="122"/>
        <v>0</v>
      </c>
      <c r="AA143" s="51">
        <f t="shared" si="122"/>
        <v>0</v>
      </c>
      <c r="AB143" s="51">
        <f t="shared" si="122"/>
        <v>0</v>
      </c>
      <c r="AC143" s="51">
        <f t="shared" si="122"/>
        <v>0</v>
      </c>
      <c r="AD143" s="51">
        <f t="shared" si="122"/>
        <v>762</v>
      </c>
      <c r="AE143" s="51">
        <f t="shared" si="122"/>
        <v>0</v>
      </c>
    </row>
    <row r="144" spans="1:31" s="8" customFormat="1" ht="96" customHeight="1">
      <c r="A144" s="64" t="s">
        <v>430</v>
      </c>
      <c r="B144" s="70" t="s">
        <v>333</v>
      </c>
      <c r="C144" s="70" t="s">
        <v>345</v>
      </c>
      <c r="D144" s="71" t="s">
        <v>237</v>
      </c>
      <c r="E144" s="70" t="s">
        <v>350</v>
      </c>
      <c r="F144" s="94"/>
      <c r="G144" s="94"/>
      <c r="H144" s="92"/>
      <c r="I144" s="92"/>
      <c r="J144" s="92"/>
      <c r="K144" s="92"/>
      <c r="L144" s="94"/>
      <c r="M144" s="94"/>
      <c r="N144" s="51">
        <v>762</v>
      </c>
      <c r="O144" s="51"/>
      <c r="P144" s="51"/>
      <c r="Q144" s="51"/>
      <c r="R144" s="51">
        <f>L144+N144+O144+P144+Q144</f>
        <v>762</v>
      </c>
      <c r="S144" s="51">
        <f>M144+Q144</f>
        <v>0</v>
      </c>
      <c r="T144" s="51"/>
      <c r="U144" s="51"/>
      <c r="V144" s="51"/>
      <c r="W144" s="51"/>
      <c r="X144" s="51">
        <f>R144+T144+U144+V144+W144</f>
        <v>762</v>
      </c>
      <c r="Y144" s="51">
        <f>S144+W144</f>
        <v>0</v>
      </c>
      <c r="Z144" s="51"/>
      <c r="AA144" s="51"/>
      <c r="AB144" s="51"/>
      <c r="AC144" s="51"/>
      <c r="AD144" s="51">
        <f>X144+Z144+AA144+AB144+AC144</f>
        <v>762</v>
      </c>
      <c r="AE144" s="51">
        <f>Y144+AC144</f>
        <v>0</v>
      </c>
    </row>
    <row r="145" spans="1:31" s="8" customFormat="1" ht="20.25" customHeight="1">
      <c r="A145" s="64" t="s">
        <v>101</v>
      </c>
      <c r="B145" s="70" t="s">
        <v>333</v>
      </c>
      <c r="C145" s="70" t="s">
        <v>345</v>
      </c>
      <c r="D145" s="71" t="s">
        <v>103</v>
      </c>
      <c r="E145" s="70"/>
      <c r="F145" s="51">
        <f aca="true" t="shared" si="123" ref="F145:AE145">F146</f>
        <v>303486</v>
      </c>
      <c r="G145" s="51">
        <f t="shared" si="123"/>
        <v>0</v>
      </c>
      <c r="H145" s="51">
        <f t="shared" si="123"/>
        <v>0</v>
      </c>
      <c r="I145" s="51">
        <f t="shared" si="123"/>
        <v>0</v>
      </c>
      <c r="J145" s="51">
        <f t="shared" si="123"/>
        <v>-50</v>
      </c>
      <c r="K145" s="51">
        <f t="shared" si="123"/>
        <v>0</v>
      </c>
      <c r="L145" s="51">
        <f t="shared" si="123"/>
        <v>303436</v>
      </c>
      <c r="M145" s="51">
        <f t="shared" si="123"/>
        <v>0</v>
      </c>
      <c r="N145" s="51">
        <f t="shared" si="123"/>
        <v>0</v>
      </c>
      <c r="O145" s="51">
        <f t="shared" si="123"/>
        <v>0</v>
      </c>
      <c r="P145" s="51">
        <f t="shared" si="123"/>
        <v>0</v>
      </c>
      <c r="Q145" s="51">
        <f t="shared" si="123"/>
        <v>0</v>
      </c>
      <c r="R145" s="51">
        <f t="shared" si="123"/>
        <v>303436</v>
      </c>
      <c r="S145" s="51">
        <f t="shared" si="123"/>
        <v>0</v>
      </c>
      <c r="T145" s="51">
        <f t="shared" si="123"/>
        <v>0</v>
      </c>
      <c r="U145" s="51">
        <f t="shared" si="123"/>
        <v>0</v>
      </c>
      <c r="V145" s="51">
        <f t="shared" si="123"/>
        <v>0</v>
      </c>
      <c r="W145" s="51">
        <f t="shared" si="123"/>
        <v>0</v>
      </c>
      <c r="X145" s="51">
        <f t="shared" si="123"/>
        <v>303436</v>
      </c>
      <c r="Y145" s="51">
        <f t="shared" si="123"/>
        <v>0</v>
      </c>
      <c r="Z145" s="51">
        <f t="shared" si="123"/>
        <v>0</v>
      </c>
      <c r="AA145" s="51">
        <f t="shared" si="123"/>
        <v>0</v>
      </c>
      <c r="AB145" s="51">
        <f t="shared" si="123"/>
        <v>0</v>
      </c>
      <c r="AC145" s="51">
        <f t="shared" si="123"/>
        <v>0</v>
      </c>
      <c r="AD145" s="51">
        <f t="shared" si="123"/>
        <v>303436</v>
      </c>
      <c r="AE145" s="51">
        <f t="shared" si="123"/>
        <v>0</v>
      </c>
    </row>
    <row r="146" spans="1:31" s="8" customFormat="1" ht="25.5" customHeight="1">
      <c r="A146" s="64" t="s">
        <v>102</v>
      </c>
      <c r="B146" s="70" t="s">
        <v>333</v>
      </c>
      <c r="C146" s="70" t="s">
        <v>345</v>
      </c>
      <c r="D146" s="71" t="s">
        <v>104</v>
      </c>
      <c r="E146" s="70"/>
      <c r="F146" s="51">
        <f aca="true" t="shared" si="124" ref="F146:L146">F147+F148+F149</f>
        <v>303486</v>
      </c>
      <c r="G146" s="51">
        <f t="shared" si="124"/>
        <v>0</v>
      </c>
      <c r="H146" s="51">
        <f t="shared" si="124"/>
        <v>0</v>
      </c>
      <c r="I146" s="51">
        <f t="shared" si="124"/>
        <v>0</v>
      </c>
      <c r="J146" s="51">
        <f t="shared" si="124"/>
        <v>-50</v>
      </c>
      <c r="K146" s="51">
        <f t="shared" si="124"/>
        <v>0</v>
      </c>
      <c r="L146" s="51">
        <f t="shared" si="124"/>
        <v>303436</v>
      </c>
      <c r="M146" s="92">
        <f>M147+M148</f>
        <v>0</v>
      </c>
      <c r="N146" s="51">
        <f>N147+N148+N149</f>
        <v>0</v>
      </c>
      <c r="O146" s="51">
        <f>O147+O148+O149</f>
        <v>0</v>
      </c>
      <c r="P146" s="51">
        <f>P147+P148+P149</f>
        <v>0</v>
      </c>
      <c r="Q146" s="51">
        <f>Q147+Q148+Q149</f>
        <v>0</v>
      </c>
      <c r="R146" s="51">
        <f>R147+R148+R149</f>
        <v>303436</v>
      </c>
      <c r="S146" s="92">
        <f>S147+S148</f>
        <v>0</v>
      </c>
      <c r="T146" s="51">
        <f>T147+T148+T149</f>
        <v>0</v>
      </c>
      <c r="U146" s="51">
        <f>U147+U148+U149</f>
        <v>0</v>
      </c>
      <c r="V146" s="51">
        <f>V147+V148+V149</f>
        <v>0</v>
      </c>
      <c r="W146" s="51">
        <f>W147+W148+W149</f>
        <v>0</v>
      </c>
      <c r="X146" s="51">
        <f>X147+X148+X149</f>
        <v>303436</v>
      </c>
      <c r="Y146" s="92">
        <f>Y147+Y148</f>
        <v>0</v>
      </c>
      <c r="Z146" s="51">
        <f>Z147+Z148+Z149</f>
        <v>0</v>
      </c>
      <c r="AA146" s="51">
        <f>AA147+AA148+AA149</f>
        <v>0</v>
      </c>
      <c r="AB146" s="51">
        <f>AB147+AB148+AB149</f>
        <v>0</v>
      </c>
      <c r="AC146" s="51">
        <f>AC147+AC148+AC149</f>
        <v>0</v>
      </c>
      <c r="AD146" s="51">
        <f>AD147+AD148+AD149</f>
        <v>303436</v>
      </c>
      <c r="AE146" s="92">
        <f>AE147+AE148</f>
        <v>0</v>
      </c>
    </row>
    <row r="147" spans="1:31" s="8" customFormat="1" ht="58.5" customHeight="1">
      <c r="A147" s="64" t="s">
        <v>335</v>
      </c>
      <c r="B147" s="70" t="s">
        <v>333</v>
      </c>
      <c r="C147" s="70" t="s">
        <v>345</v>
      </c>
      <c r="D147" s="71" t="s">
        <v>104</v>
      </c>
      <c r="E147" s="70" t="s">
        <v>336</v>
      </c>
      <c r="F147" s="51">
        <v>268765</v>
      </c>
      <c r="G147" s="94"/>
      <c r="H147" s="92"/>
      <c r="I147" s="92"/>
      <c r="J147" s="92"/>
      <c r="K147" s="92"/>
      <c r="L147" s="51">
        <f>F147+H147+I147+J147+K147</f>
        <v>268765</v>
      </c>
      <c r="M147" s="51">
        <f>G147+K147</f>
        <v>0</v>
      </c>
      <c r="N147" s="51"/>
      <c r="O147" s="51"/>
      <c r="P147" s="51"/>
      <c r="Q147" s="51"/>
      <c r="R147" s="51">
        <f>L147+N147+O147+P147+Q147</f>
        <v>268765</v>
      </c>
      <c r="S147" s="51">
        <f>M147+Q147</f>
        <v>0</v>
      </c>
      <c r="T147" s="51"/>
      <c r="U147" s="51"/>
      <c r="V147" s="51"/>
      <c r="W147" s="51"/>
      <c r="X147" s="51">
        <f>R147+T147+U147+V147+W147</f>
        <v>268765</v>
      </c>
      <c r="Y147" s="51">
        <f>S147+W147</f>
        <v>0</v>
      </c>
      <c r="Z147" s="51"/>
      <c r="AA147" s="51"/>
      <c r="AB147" s="51"/>
      <c r="AC147" s="51"/>
      <c r="AD147" s="51">
        <f>X147+Z147+AA147+AB147+AC147</f>
        <v>268765</v>
      </c>
      <c r="AE147" s="51">
        <f>Y147+AC147</f>
        <v>0</v>
      </c>
    </row>
    <row r="148" spans="1:31" s="8" customFormat="1" ht="90" customHeight="1">
      <c r="A148" s="64" t="s">
        <v>68</v>
      </c>
      <c r="B148" s="70" t="s">
        <v>333</v>
      </c>
      <c r="C148" s="70" t="s">
        <v>345</v>
      </c>
      <c r="D148" s="71" t="s">
        <v>104</v>
      </c>
      <c r="E148" s="70" t="s">
        <v>56</v>
      </c>
      <c r="F148" s="51">
        <v>23033</v>
      </c>
      <c r="G148" s="94"/>
      <c r="H148" s="92"/>
      <c r="I148" s="92"/>
      <c r="J148" s="73">
        <v>-50</v>
      </c>
      <c r="K148" s="92"/>
      <c r="L148" s="51">
        <f>F148+H148+I148+J148+K148</f>
        <v>22983</v>
      </c>
      <c r="M148" s="51">
        <f>G148+K148</f>
        <v>0</v>
      </c>
      <c r="N148" s="51"/>
      <c r="O148" s="51"/>
      <c r="P148" s="51"/>
      <c r="Q148" s="51"/>
      <c r="R148" s="51">
        <f>L148+N148+O148+P148+Q148</f>
        <v>22983</v>
      </c>
      <c r="S148" s="51">
        <f>M148+Q148</f>
        <v>0</v>
      </c>
      <c r="T148" s="51"/>
      <c r="U148" s="51"/>
      <c r="V148" s="51"/>
      <c r="W148" s="51"/>
      <c r="X148" s="51">
        <f>R148+T148+U148+V148+W148</f>
        <v>22983</v>
      </c>
      <c r="Y148" s="51">
        <f>S148+W148</f>
        <v>0</v>
      </c>
      <c r="Z148" s="51"/>
      <c r="AA148" s="51"/>
      <c r="AB148" s="51"/>
      <c r="AC148" s="51"/>
      <c r="AD148" s="51">
        <f>X148+Z148+AA148+AB148+AC148</f>
        <v>22983</v>
      </c>
      <c r="AE148" s="51">
        <f>Y148+AC148</f>
        <v>0</v>
      </c>
    </row>
    <row r="149" spans="1:31" s="8" customFormat="1" ht="101.25" customHeight="1">
      <c r="A149" s="64" t="s">
        <v>179</v>
      </c>
      <c r="B149" s="70" t="s">
        <v>333</v>
      </c>
      <c r="C149" s="70" t="s">
        <v>345</v>
      </c>
      <c r="D149" s="71" t="s">
        <v>104</v>
      </c>
      <c r="E149" s="70" t="s">
        <v>55</v>
      </c>
      <c r="F149" s="51">
        <v>11688</v>
      </c>
      <c r="G149" s="94"/>
      <c r="H149" s="92"/>
      <c r="I149" s="92"/>
      <c r="J149" s="92"/>
      <c r="K149" s="92"/>
      <c r="L149" s="51">
        <f>F149+H149+I149+J149+K149</f>
        <v>11688</v>
      </c>
      <c r="M149" s="51">
        <f>G149+K149</f>
        <v>0</v>
      </c>
      <c r="N149" s="51"/>
      <c r="O149" s="51"/>
      <c r="P149" s="51"/>
      <c r="Q149" s="51"/>
      <c r="R149" s="51">
        <f>L149+N149+O149+P149+Q149</f>
        <v>11688</v>
      </c>
      <c r="S149" s="51">
        <f>M149+Q149</f>
        <v>0</v>
      </c>
      <c r="T149" s="51"/>
      <c r="U149" s="51"/>
      <c r="V149" s="51"/>
      <c r="W149" s="51"/>
      <c r="X149" s="51">
        <f>R149+T149+U149+V149+W149</f>
        <v>11688</v>
      </c>
      <c r="Y149" s="51">
        <f>S149+W149</f>
        <v>0</v>
      </c>
      <c r="Z149" s="51"/>
      <c r="AA149" s="51"/>
      <c r="AB149" s="51"/>
      <c r="AC149" s="51"/>
      <c r="AD149" s="51">
        <f>X149+Z149+AA149+AB149+AC149</f>
        <v>11688</v>
      </c>
      <c r="AE149" s="51">
        <f>Y149+AC149</f>
        <v>0</v>
      </c>
    </row>
    <row r="150" spans="1:31" s="8" customFormat="1" ht="22.5" customHeight="1">
      <c r="A150" s="64" t="s">
        <v>319</v>
      </c>
      <c r="B150" s="70" t="s">
        <v>333</v>
      </c>
      <c r="C150" s="70" t="s">
        <v>345</v>
      </c>
      <c r="D150" s="71" t="s">
        <v>320</v>
      </c>
      <c r="E150" s="70"/>
      <c r="F150" s="51">
        <f aca="true" t="shared" si="125" ref="F150:M150">F151+F154</f>
        <v>101594</v>
      </c>
      <c r="G150" s="51">
        <f t="shared" si="125"/>
        <v>0</v>
      </c>
      <c r="H150" s="51">
        <f t="shared" si="125"/>
        <v>0</v>
      </c>
      <c r="I150" s="51">
        <f t="shared" si="125"/>
        <v>0</v>
      </c>
      <c r="J150" s="51">
        <f t="shared" si="125"/>
        <v>0</v>
      </c>
      <c r="K150" s="51">
        <f t="shared" si="125"/>
        <v>0</v>
      </c>
      <c r="L150" s="51">
        <f t="shared" si="125"/>
        <v>101594</v>
      </c>
      <c r="M150" s="51">
        <f t="shared" si="125"/>
        <v>0</v>
      </c>
      <c r="N150" s="51">
        <f aca="true" t="shared" si="126" ref="N150:S150">N151+N154</f>
        <v>0</v>
      </c>
      <c r="O150" s="51">
        <f t="shared" si="126"/>
        <v>0</v>
      </c>
      <c r="P150" s="51">
        <f t="shared" si="126"/>
        <v>0</v>
      </c>
      <c r="Q150" s="51">
        <f t="shared" si="126"/>
        <v>0</v>
      </c>
      <c r="R150" s="51">
        <f t="shared" si="126"/>
        <v>101594</v>
      </c>
      <c r="S150" s="51">
        <f t="shared" si="126"/>
        <v>0</v>
      </c>
      <c r="T150" s="51">
        <f aca="true" t="shared" si="127" ref="T150:Y150">T151+T154</f>
        <v>0</v>
      </c>
      <c r="U150" s="51">
        <f t="shared" si="127"/>
        <v>0</v>
      </c>
      <c r="V150" s="51">
        <f t="shared" si="127"/>
        <v>0</v>
      </c>
      <c r="W150" s="51">
        <f t="shared" si="127"/>
        <v>0</v>
      </c>
      <c r="X150" s="51">
        <f t="shared" si="127"/>
        <v>101594</v>
      </c>
      <c r="Y150" s="51">
        <f t="shared" si="127"/>
        <v>0</v>
      </c>
      <c r="Z150" s="51">
        <f aca="true" t="shared" si="128" ref="Z150:AE150">Z151+Z154</f>
        <v>0</v>
      </c>
      <c r="AA150" s="51">
        <f t="shared" si="128"/>
        <v>0</v>
      </c>
      <c r="AB150" s="51">
        <f t="shared" si="128"/>
        <v>0</v>
      </c>
      <c r="AC150" s="51">
        <f t="shared" si="128"/>
        <v>0</v>
      </c>
      <c r="AD150" s="51">
        <f t="shared" si="128"/>
        <v>101594</v>
      </c>
      <c r="AE150" s="51">
        <f t="shared" si="128"/>
        <v>0</v>
      </c>
    </row>
    <row r="151" spans="1:31" s="8" customFormat="1" ht="61.5" customHeight="1">
      <c r="A151" s="64" t="s">
        <v>39</v>
      </c>
      <c r="B151" s="70" t="s">
        <v>333</v>
      </c>
      <c r="C151" s="70" t="s">
        <v>345</v>
      </c>
      <c r="D151" s="71" t="s">
        <v>38</v>
      </c>
      <c r="E151" s="70"/>
      <c r="F151" s="51">
        <f aca="true" t="shared" si="129" ref="F151:M151">F152+F153</f>
        <v>101594</v>
      </c>
      <c r="G151" s="51">
        <f t="shared" si="129"/>
        <v>0</v>
      </c>
      <c r="H151" s="51">
        <f t="shared" si="129"/>
        <v>0</v>
      </c>
      <c r="I151" s="51">
        <f t="shared" si="129"/>
        <v>0</v>
      </c>
      <c r="J151" s="51">
        <f t="shared" si="129"/>
        <v>0</v>
      </c>
      <c r="K151" s="51">
        <f t="shared" si="129"/>
        <v>0</v>
      </c>
      <c r="L151" s="51">
        <f t="shared" si="129"/>
        <v>101594</v>
      </c>
      <c r="M151" s="51">
        <f t="shared" si="129"/>
        <v>0</v>
      </c>
      <c r="N151" s="51">
        <f aca="true" t="shared" si="130" ref="N151:S151">N152+N153</f>
        <v>0</v>
      </c>
      <c r="O151" s="51">
        <f t="shared" si="130"/>
        <v>0</v>
      </c>
      <c r="P151" s="51">
        <f t="shared" si="130"/>
        <v>0</v>
      </c>
      <c r="Q151" s="51">
        <f t="shared" si="130"/>
        <v>0</v>
      </c>
      <c r="R151" s="51">
        <f t="shared" si="130"/>
        <v>101594</v>
      </c>
      <c r="S151" s="51">
        <f t="shared" si="130"/>
        <v>0</v>
      </c>
      <c r="T151" s="51">
        <f aca="true" t="shared" si="131" ref="T151:Y151">T152+T153</f>
        <v>0</v>
      </c>
      <c r="U151" s="51">
        <f t="shared" si="131"/>
        <v>0</v>
      </c>
      <c r="V151" s="51">
        <f t="shared" si="131"/>
        <v>0</v>
      </c>
      <c r="W151" s="51">
        <f t="shared" si="131"/>
        <v>0</v>
      </c>
      <c r="X151" s="51">
        <f t="shared" si="131"/>
        <v>101594</v>
      </c>
      <c r="Y151" s="51">
        <f t="shared" si="131"/>
        <v>0</v>
      </c>
      <c r="Z151" s="51">
        <f aca="true" t="shared" si="132" ref="Z151:AE151">Z152+Z153</f>
        <v>0</v>
      </c>
      <c r="AA151" s="51">
        <f t="shared" si="132"/>
        <v>0</v>
      </c>
      <c r="AB151" s="51">
        <f t="shared" si="132"/>
        <v>0</v>
      </c>
      <c r="AC151" s="51">
        <f t="shared" si="132"/>
        <v>0</v>
      </c>
      <c r="AD151" s="51">
        <f t="shared" si="132"/>
        <v>101594</v>
      </c>
      <c r="AE151" s="51">
        <f t="shared" si="132"/>
        <v>0</v>
      </c>
    </row>
    <row r="152" spans="1:31" s="8" customFormat="1" ht="66.75" customHeight="1">
      <c r="A152" s="64" t="s">
        <v>335</v>
      </c>
      <c r="B152" s="70" t="s">
        <v>333</v>
      </c>
      <c r="C152" s="70" t="s">
        <v>345</v>
      </c>
      <c r="D152" s="71" t="s">
        <v>38</v>
      </c>
      <c r="E152" s="70" t="s">
        <v>336</v>
      </c>
      <c r="F152" s="51">
        <v>100000</v>
      </c>
      <c r="G152" s="51"/>
      <c r="H152" s="92"/>
      <c r="I152" s="92"/>
      <c r="J152" s="92"/>
      <c r="K152" s="92"/>
      <c r="L152" s="51">
        <f>F152+H152+I152+J152+K152</f>
        <v>100000</v>
      </c>
      <c r="M152" s="51">
        <f>G152+K152</f>
        <v>0</v>
      </c>
      <c r="N152" s="51"/>
      <c r="O152" s="51"/>
      <c r="P152" s="51"/>
      <c r="Q152" s="51"/>
      <c r="R152" s="51">
        <f>L152+N152+O152+P152+Q152</f>
        <v>100000</v>
      </c>
      <c r="S152" s="51">
        <f>M152+Q152</f>
        <v>0</v>
      </c>
      <c r="T152" s="51"/>
      <c r="U152" s="51"/>
      <c r="V152" s="51"/>
      <c r="W152" s="51"/>
      <c r="X152" s="51">
        <f>R152+T152+U152+V152+W152</f>
        <v>100000</v>
      </c>
      <c r="Y152" s="51">
        <f>S152+W152</f>
        <v>0</v>
      </c>
      <c r="Z152" s="51"/>
      <c r="AA152" s="51"/>
      <c r="AB152" s="51"/>
      <c r="AC152" s="51"/>
      <c r="AD152" s="51">
        <f>X152+Z152+AA152+AB152+AC152</f>
        <v>100000</v>
      </c>
      <c r="AE152" s="51">
        <f>Y152+AC152</f>
        <v>0</v>
      </c>
    </row>
    <row r="153" spans="1:31" s="8" customFormat="1" ht="83.25">
      <c r="A153" s="64" t="s">
        <v>430</v>
      </c>
      <c r="B153" s="70" t="s">
        <v>333</v>
      </c>
      <c r="C153" s="70" t="s">
        <v>345</v>
      </c>
      <c r="D153" s="71" t="s">
        <v>38</v>
      </c>
      <c r="E153" s="70" t="s">
        <v>350</v>
      </c>
      <c r="F153" s="51">
        <v>1594</v>
      </c>
      <c r="G153" s="51"/>
      <c r="H153" s="92"/>
      <c r="I153" s="92"/>
      <c r="J153" s="92"/>
      <c r="K153" s="92"/>
      <c r="L153" s="51">
        <f>F153+H153+I153+J153+K153</f>
        <v>1594</v>
      </c>
      <c r="M153" s="51">
        <f>G153+K153</f>
        <v>0</v>
      </c>
      <c r="N153" s="51"/>
      <c r="O153" s="51"/>
      <c r="P153" s="51"/>
      <c r="Q153" s="51"/>
      <c r="R153" s="51">
        <f>L153+N153+O153+P153+Q153</f>
        <v>1594</v>
      </c>
      <c r="S153" s="51">
        <f>M153+Q153</f>
        <v>0</v>
      </c>
      <c r="T153" s="51"/>
      <c r="U153" s="51"/>
      <c r="V153" s="51"/>
      <c r="W153" s="51"/>
      <c r="X153" s="51">
        <f>R153+T153+U153+V153+W153</f>
        <v>1594</v>
      </c>
      <c r="Y153" s="51">
        <f>S153+W153</f>
        <v>0</v>
      </c>
      <c r="Z153" s="51"/>
      <c r="AA153" s="51"/>
      <c r="AB153" s="51"/>
      <c r="AC153" s="51"/>
      <c r="AD153" s="51">
        <f>X153+Z153+AA153+AB153+AC153</f>
        <v>1594</v>
      </c>
      <c r="AE153" s="51">
        <f>Y153+AC153</f>
        <v>0</v>
      </c>
    </row>
    <row r="154" spans="1:31" s="8" customFormat="1" ht="50.25" hidden="1">
      <c r="A154" s="64" t="s">
        <v>105</v>
      </c>
      <c r="B154" s="70" t="s">
        <v>333</v>
      </c>
      <c r="C154" s="70" t="s">
        <v>345</v>
      </c>
      <c r="D154" s="71" t="s">
        <v>518</v>
      </c>
      <c r="E154" s="70"/>
      <c r="F154" s="51">
        <f>F155+F156</f>
        <v>0</v>
      </c>
      <c r="G154" s="92">
        <f>G155+G156</f>
        <v>0</v>
      </c>
      <c r="H154" s="92"/>
      <c r="I154" s="92"/>
      <c r="J154" s="92"/>
      <c r="K154" s="92"/>
      <c r="L154" s="51">
        <f>L155+L156</f>
        <v>0</v>
      </c>
      <c r="M154" s="92">
        <f>M155+M156</f>
        <v>0</v>
      </c>
      <c r="N154" s="51"/>
      <c r="O154" s="51"/>
      <c r="P154" s="51"/>
      <c r="Q154" s="51"/>
      <c r="R154" s="51">
        <f>R155+R156</f>
        <v>0</v>
      </c>
      <c r="S154" s="92">
        <f>S155+S156</f>
        <v>0</v>
      </c>
      <c r="T154" s="51">
        <f aca="true" t="shared" si="133" ref="T154:Y154">T156</f>
        <v>0</v>
      </c>
      <c r="U154" s="51">
        <f t="shared" si="133"/>
        <v>0</v>
      </c>
      <c r="V154" s="51">
        <f t="shared" si="133"/>
        <v>0</v>
      </c>
      <c r="W154" s="51">
        <f t="shared" si="133"/>
        <v>0</v>
      </c>
      <c r="X154" s="51">
        <f t="shared" si="133"/>
        <v>0</v>
      </c>
      <c r="Y154" s="51">
        <f t="shared" si="133"/>
        <v>0</v>
      </c>
      <c r="Z154" s="51">
        <f aca="true" t="shared" si="134" ref="Z154:AE154">Z156</f>
        <v>0</v>
      </c>
      <c r="AA154" s="51">
        <f t="shared" si="134"/>
        <v>0</v>
      </c>
      <c r="AB154" s="51">
        <f t="shared" si="134"/>
        <v>0</v>
      </c>
      <c r="AC154" s="51">
        <f t="shared" si="134"/>
        <v>0</v>
      </c>
      <c r="AD154" s="51">
        <f t="shared" si="134"/>
        <v>0</v>
      </c>
      <c r="AE154" s="51">
        <f t="shared" si="134"/>
        <v>0</v>
      </c>
    </row>
    <row r="155" spans="1:31" s="8" customFormat="1" ht="83.25" hidden="1">
      <c r="A155" s="64" t="s">
        <v>430</v>
      </c>
      <c r="B155" s="70" t="s">
        <v>333</v>
      </c>
      <c r="C155" s="70" t="s">
        <v>345</v>
      </c>
      <c r="D155" s="71" t="s">
        <v>518</v>
      </c>
      <c r="E155" s="70" t="s">
        <v>350</v>
      </c>
      <c r="F155" s="51"/>
      <c r="G155" s="92"/>
      <c r="H155" s="92"/>
      <c r="I155" s="92"/>
      <c r="J155" s="92"/>
      <c r="K155" s="92"/>
      <c r="L155" s="51"/>
      <c r="M155" s="92"/>
      <c r="N155" s="51"/>
      <c r="O155" s="51"/>
      <c r="P155" s="51"/>
      <c r="Q155" s="51"/>
      <c r="R155" s="51"/>
      <c r="S155" s="92"/>
      <c r="T155" s="51"/>
      <c r="U155" s="51"/>
      <c r="V155" s="51"/>
      <c r="W155" s="51"/>
      <c r="X155" s="51"/>
      <c r="Y155" s="92"/>
      <c r="Z155" s="51"/>
      <c r="AA155" s="51"/>
      <c r="AB155" s="51"/>
      <c r="AC155" s="51"/>
      <c r="AD155" s="51"/>
      <c r="AE155" s="92"/>
    </row>
    <row r="156" spans="1:31" s="8" customFormat="1" ht="83.25" hidden="1">
      <c r="A156" s="64" t="s">
        <v>179</v>
      </c>
      <c r="B156" s="70" t="s">
        <v>333</v>
      </c>
      <c r="C156" s="70" t="s">
        <v>345</v>
      </c>
      <c r="D156" s="71" t="s">
        <v>518</v>
      </c>
      <c r="E156" s="70" t="s">
        <v>55</v>
      </c>
      <c r="F156" s="51"/>
      <c r="G156" s="92"/>
      <c r="H156" s="92"/>
      <c r="I156" s="92"/>
      <c r="J156" s="92"/>
      <c r="K156" s="92"/>
      <c r="L156" s="51"/>
      <c r="M156" s="92"/>
      <c r="N156" s="51"/>
      <c r="O156" s="51"/>
      <c r="P156" s="51"/>
      <c r="Q156" s="51"/>
      <c r="R156" s="51"/>
      <c r="S156" s="92"/>
      <c r="T156" s="51"/>
      <c r="U156" s="51"/>
      <c r="V156" s="51"/>
      <c r="W156" s="51"/>
      <c r="X156" s="51">
        <f>R156+T156+U156+V156+W156</f>
        <v>0</v>
      </c>
      <c r="Y156" s="51">
        <f>S156+W156</f>
        <v>0</v>
      </c>
      <c r="Z156" s="51"/>
      <c r="AA156" s="51"/>
      <c r="AB156" s="51"/>
      <c r="AC156" s="51"/>
      <c r="AD156" s="51">
        <f>X156+Z156+AA156+AB156+AC156</f>
        <v>0</v>
      </c>
      <c r="AE156" s="51">
        <f>Y156+AC156</f>
        <v>0</v>
      </c>
    </row>
    <row r="157" spans="1:31" s="8" customFormat="1" ht="18.75">
      <c r="A157" s="64"/>
      <c r="B157" s="70"/>
      <c r="C157" s="70"/>
      <c r="D157" s="71"/>
      <c r="E157" s="70"/>
      <c r="F157" s="92"/>
      <c r="G157" s="92"/>
      <c r="H157" s="92"/>
      <c r="I157" s="92"/>
      <c r="J157" s="92"/>
      <c r="K157" s="92"/>
      <c r="L157" s="92"/>
      <c r="M157" s="92"/>
      <c r="N157" s="51"/>
      <c r="O157" s="51"/>
      <c r="P157" s="51"/>
      <c r="Q157" s="51"/>
      <c r="R157" s="92"/>
      <c r="S157" s="92"/>
      <c r="T157" s="51"/>
      <c r="U157" s="51"/>
      <c r="V157" s="51"/>
      <c r="W157" s="51"/>
      <c r="X157" s="92"/>
      <c r="Y157" s="92"/>
      <c r="Z157" s="51"/>
      <c r="AA157" s="51"/>
      <c r="AB157" s="51"/>
      <c r="AC157" s="51"/>
      <c r="AD157" s="92"/>
      <c r="AE157" s="92"/>
    </row>
    <row r="158" spans="1:31" s="8" customFormat="1" ht="18.75" customHeight="1" hidden="1">
      <c r="A158" s="58" t="s">
        <v>394</v>
      </c>
      <c r="B158" s="59" t="s">
        <v>333</v>
      </c>
      <c r="C158" s="59" t="s">
        <v>337</v>
      </c>
      <c r="D158" s="71"/>
      <c r="E158" s="70"/>
      <c r="F158" s="68">
        <f>F159+F161</f>
        <v>0</v>
      </c>
      <c r="G158" s="68">
        <f>G159+G161</f>
        <v>0</v>
      </c>
      <c r="H158" s="92"/>
      <c r="I158" s="92"/>
      <c r="J158" s="92"/>
      <c r="K158" s="92"/>
      <c r="L158" s="68">
        <f>L159+L161</f>
        <v>0</v>
      </c>
      <c r="M158" s="68">
        <f>M159+M161</f>
        <v>0</v>
      </c>
      <c r="N158" s="51"/>
      <c r="O158" s="51"/>
      <c r="P158" s="51"/>
      <c r="Q158" s="51"/>
      <c r="R158" s="68">
        <f>R159+R161</f>
        <v>0</v>
      </c>
      <c r="S158" s="68">
        <f>S159+S161</f>
        <v>0</v>
      </c>
      <c r="T158" s="51"/>
      <c r="U158" s="51"/>
      <c r="V158" s="51"/>
      <c r="W158" s="51"/>
      <c r="X158" s="68">
        <f>X159+X161</f>
        <v>0</v>
      </c>
      <c r="Y158" s="68">
        <f>Y159+Y161</f>
        <v>0</v>
      </c>
      <c r="Z158" s="51"/>
      <c r="AA158" s="51"/>
      <c r="AB158" s="51"/>
      <c r="AC158" s="51"/>
      <c r="AD158" s="68">
        <f>AD159+AD161</f>
        <v>0</v>
      </c>
      <c r="AE158" s="68">
        <f>AE159+AE161</f>
        <v>0</v>
      </c>
    </row>
    <row r="159" spans="1:31" s="8" customFormat="1" ht="18.75" customHeight="1" hidden="1">
      <c r="A159" s="64" t="s">
        <v>395</v>
      </c>
      <c r="B159" s="70" t="s">
        <v>333</v>
      </c>
      <c r="C159" s="70" t="s">
        <v>337</v>
      </c>
      <c r="D159" s="71" t="s">
        <v>393</v>
      </c>
      <c r="E159" s="70"/>
      <c r="F159" s="72">
        <f>F160</f>
        <v>0</v>
      </c>
      <c r="G159" s="72">
        <f>G160</f>
        <v>0</v>
      </c>
      <c r="H159" s="92"/>
      <c r="I159" s="92"/>
      <c r="J159" s="92"/>
      <c r="K159" s="92"/>
      <c r="L159" s="72">
        <f>L160</f>
        <v>0</v>
      </c>
      <c r="M159" s="72">
        <f>M160</f>
        <v>0</v>
      </c>
      <c r="N159" s="51"/>
      <c r="O159" s="51"/>
      <c r="P159" s="51"/>
      <c r="Q159" s="51"/>
      <c r="R159" s="72">
        <f>R160</f>
        <v>0</v>
      </c>
      <c r="S159" s="72">
        <f>S160</f>
        <v>0</v>
      </c>
      <c r="T159" s="51"/>
      <c r="U159" s="51"/>
      <c r="V159" s="51"/>
      <c r="W159" s="51"/>
      <c r="X159" s="72">
        <f>X160</f>
        <v>0</v>
      </c>
      <c r="Y159" s="72">
        <f>Y160</f>
        <v>0</v>
      </c>
      <c r="Z159" s="51"/>
      <c r="AA159" s="51"/>
      <c r="AB159" s="51"/>
      <c r="AC159" s="51"/>
      <c r="AD159" s="72">
        <f>AD160</f>
        <v>0</v>
      </c>
      <c r="AE159" s="72">
        <f>AE160</f>
        <v>0</v>
      </c>
    </row>
    <row r="160" spans="1:31" s="8" customFormat="1" ht="18.75" customHeight="1" hidden="1">
      <c r="A160" s="64" t="s">
        <v>327</v>
      </c>
      <c r="B160" s="70" t="s">
        <v>333</v>
      </c>
      <c r="C160" s="70" t="s">
        <v>337</v>
      </c>
      <c r="D160" s="71" t="s">
        <v>393</v>
      </c>
      <c r="E160" s="70" t="s">
        <v>328</v>
      </c>
      <c r="F160" s="92"/>
      <c r="G160" s="92"/>
      <c r="H160" s="92"/>
      <c r="I160" s="92"/>
      <c r="J160" s="92"/>
      <c r="K160" s="92"/>
      <c r="L160" s="92"/>
      <c r="M160" s="92"/>
      <c r="N160" s="51"/>
      <c r="O160" s="51"/>
      <c r="P160" s="51"/>
      <c r="Q160" s="51"/>
      <c r="R160" s="92"/>
      <c r="S160" s="92"/>
      <c r="T160" s="51"/>
      <c r="U160" s="51"/>
      <c r="V160" s="51"/>
      <c r="W160" s="51"/>
      <c r="X160" s="92"/>
      <c r="Y160" s="92"/>
      <c r="Z160" s="51"/>
      <c r="AA160" s="51"/>
      <c r="AB160" s="51"/>
      <c r="AC160" s="51"/>
      <c r="AD160" s="92"/>
      <c r="AE160" s="92"/>
    </row>
    <row r="161" spans="1:31" s="8" customFormat="1" ht="33.75" customHeight="1" hidden="1">
      <c r="A161" s="64" t="s">
        <v>244</v>
      </c>
      <c r="B161" s="70" t="s">
        <v>333</v>
      </c>
      <c r="C161" s="70" t="s">
        <v>337</v>
      </c>
      <c r="D161" s="71" t="s">
        <v>245</v>
      </c>
      <c r="E161" s="70"/>
      <c r="F161" s="92"/>
      <c r="G161" s="92"/>
      <c r="H161" s="92"/>
      <c r="I161" s="92"/>
      <c r="J161" s="92"/>
      <c r="K161" s="92"/>
      <c r="L161" s="92"/>
      <c r="M161" s="92"/>
      <c r="N161" s="51"/>
      <c r="O161" s="51"/>
      <c r="P161" s="51"/>
      <c r="Q161" s="51"/>
      <c r="R161" s="92"/>
      <c r="S161" s="92"/>
      <c r="T161" s="51"/>
      <c r="U161" s="51"/>
      <c r="V161" s="51"/>
      <c r="W161" s="51"/>
      <c r="X161" s="92"/>
      <c r="Y161" s="92"/>
      <c r="Z161" s="51"/>
      <c r="AA161" s="51"/>
      <c r="AB161" s="51"/>
      <c r="AC161" s="51"/>
      <c r="AD161" s="92"/>
      <c r="AE161" s="92"/>
    </row>
    <row r="162" spans="1:31" s="8" customFormat="1" ht="50.25" customHeight="1" hidden="1">
      <c r="A162" s="64" t="s">
        <v>440</v>
      </c>
      <c r="B162" s="70" t="s">
        <v>333</v>
      </c>
      <c r="C162" s="70" t="s">
        <v>337</v>
      </c>
      <c r="D162" s="71" t="s">
        <v>245</v>
      </c>
      <c r="E162" s="70" t="s">
        <v>336</v>
      </c>
      <c r="F162" s="92"/>
      <c r="G162" s="92"/>
      <c r="H162" s="92"/>
      <c r="I162" s="92"/>
      <c r="J162" s="92"/>
      <c r="K162" s="92"/>
      <c r="L162" s="92"/>
      <c r="M162" s="92"/>
      <c r="N162" s="51"/>
      <c r="O162" s="51"/>
      <c r="P162" s="51"/>
      <c r="Q162" s="51"/>
      <c r="R162" s="92"/>
      <c r="S162" s="92"/>
      <c r="T162" s="51"/>
      <c r="U162" s="51"/>
      <c r="V162" s="51"/>
      <c r="W162" s="51"/>
      <c r="X162" s="92"/>
      <c r="Y162" s="92"/>
      <c r="Z162" s="51"/>
      <c r="AA162" s="51"/>
      <c r="AB162" s="51"/>
      <c r="AC162" s="51"/>
      <c r="AD162" s="92"/>
      <c r="AE162" s="92"/>
    </row>
    <row r="163" spans="1:31" s="8" customFormat="1" ht="18.75" customHeight="1" hidden="1">
      <c r="A163" s="64"/>
      <c r="B163" s="70"/>
      <c r="C163" s="70"/>
      <c r="D163" s="71"/>
      <c r="E163" s="70"/>
      <c r="F163" s="92"/>
      <c r="G163" s="92"/>
      <c r="H163" s="92"/>
      <c r="I163" s="92"/>
      <c r="J163" s="92"/>
      <c r="K163" s="92"/>
      <c r="L163" s="92"/>
      <c r="M163" s="92"/>
      <c r="N163" s="51"/>
      <c r="O163" s="51"/>
      <c r="P163" s="51"/>
      <c r="Q163" s="51"/>
      <c r="R163" s="92"/>
      <c r="S163" s="92"/>
      <c r="T163" s="51"/>
      <c r="U163" s="51"/>
      <c r="V163" s="51"/>
      <c r="W163" s="51"/>
      <c r="X163" s="92"/>
      <c r="Y163" s="92"/>
      <c r="Z163" s="51"/>
      <c r="AA163" s="51"/>
      <c r="AB163" s="51"/>
      <c r="AC163" s="51"/>
      <c r="AD163" s="92"/>
      <c r="AE163" s="92"/>
    </row>
    <row r="164" spans="1:31" s="10" customFormat="1" ht="46.5" customHeight="1">
      <c r="A164" s="58" t="s">
        <v>241</v>
      </c>
      <c r="B164" s="59" t="s">
        <v>333</v>
      </c>
      <c r="C164" s="59" t="s">
        <v>339</v>
      </c>
      <c r="D164" s="67"/>
      <c r="E164" s="59"/>
      <c r="F164" s="68">
        <f aca="true" t="shared" si="135" ref="F164:M164">F165+F167+F169+F176+F180+F184</f>
        <v>91160</v>
      </c>
      <c r="G164" s="68">
        <f t="shared" si="135"/>
        <v>0</v>
      </c>
      <c r="H164" s="68">
        <f t="shared" si="135"/>
        <v>0</v>
      </c>
      <c r="I164" s="68">
        <f t="shared" si="135"/>
        <v>1762</v>
      </c>
      <c r="J164" s="68">
        <f t="shared" si="135"/>
        <v>0</v>
      </c>
      <c r="K164" s="68">
        <f t="shared" si="135"/>
        <v>0</v>
      </c>
      <c r="L164" s="68">
        <f t="shared" si="135"/>
        <v>92922</v>
      </c>
      <c r="M164" s="68">
        <f t="shared" si="135"/>
        <v>0</v>
      </c>
      <c r="N164" s="69">
        <f aca="true" t="shared" si="136" ref="N164:S164">N165+N167+N169+N176+N180+N184</f>
        <v>0</v>
      </c>
      <c r="O164" s="69">
        <f t="shared" si="136"/>
        <v>-40298</v>
      </c>
      <c r="P164" s="69">
        <f t="shared" si="136"/>
        <v>-4090</v>
      </c>
      <c r="Q164" s="69">
        <f t="shared" si="136"/>
        <v>0</v>
      </c>
      <c r="R164" s="68">
        <f t="shared" si="136"/>
        <v>48534</v>
      </c>
      <c r="S164" s="68">
        <f t="shared" si="136"/>
        <v>0</v>
      </c>
      <c r="T164" s="68">
        <f aca="true" t="shared" si="137" ref="T164:Y164">T165+T167+T169+T176+T180+T184</f>
        <v>8092</v>
      </c>
      <c r="U164" s="68">
        <f t="shared" si="137"/>
        <v>0</v>
      </c>
      <c r="V164" s="68">
        <f t="shared" si="137"/>
        <v>0</v>
      </c>
      <c r="W164" s="68">
        <f t="shared" si="137"/>
        <v>0</v>
      </c>
      <c r="X164" s="68">
        <f t="shared" si="137"/>
        <v>56626</v>
      </c>
      <c r="Y164" s="68">
        <f t="shared" si="137"/>
        <v>0</v>
      </c>
      <c r="Z164" s="68">
        <f aca="true" t="shared" si="138" ref="Z164:AE164">Z165+Z167+Z169+Z176+Z180+Z184</f>
        <v>0</v>
      </c>
      <c r="AA164" s="68">
        <f t="shared" si="138"/>
        <v>0</v>
      </c>
      <c r="AB164" s="68">
        <f t="shared" si="138"/>
        <v>0</v>
      </c>
      <c r="AC164" s="68">
        <f t="shared" si="138"/>
        <v>0</v>
      </c>
      <c r="AD164" s="68">
        <f t="shared" si="138"/>
        <v>56626</v>
      </c>
      <c r="AE164" s="68">
        <f t="shared" si="138"/>
        <v>0</v>
      </c>
    </row>
    <row r="165" spans="1:31" s="10" customFormat="1" ht="40.5" customHeight="1" hidden="1">
      <c r="A165" s="64" t="s">
        <v>225</v>
      </c>
      <c r="B165" s="70" t="s">
        <v>333</v>
      </c>
      <c r="C165" s="70" t="s">
        <v>339</v>
      </c>
      <c r="D165" s="71" t="s">
        <v>226</v>
      </c>
      <c r="E165" s="70"/>
      <c r="F165" s="51">
        <f aca="true" t="shared" si="139" ref="F165:AE165">F166</f>
        <v>44955</v>
      </c>
      <c r="G165" s="51">
        <f t="shared" si="139"/>
        <v>0</v>
      </c>
      <c r="H165" s="51">
        <f t="shared" si="139"/>
        <v>0</v>
      </c>
      <c r="I165" s="51">
        <f t="shared" si="139"/>
        <v>-567</v>
      </c>
      <c r="J165" s="51">
        <f t="shared" si="139"/>
        <v>0</v>
      </c>
      <c r="K165" s="51">
        <f t="shared" si="139"/>
        <v>0</v>
      </c>
      <c r="L165" s="51">
        <f t="shared" si="139"/>
        <v>44388</v>
      </c>
      <c r="M165" s="51">
        <f t="shared" si="139"/>
        <v>0</v>
      </c>
      <c r="N165" s="51">
        <f t="shared" si="139"/>
        <v>0</v>
      </c>
      <c r="O165" s="51">
        <f t="shared" si="139"/>
        <v>-40298</v>
      </c>
      <c r="P165" s="51">
        <f t="shared" si="139"/>
        <v>-4090</v>
      </c>
      <c r="Q165" s="51">
        <f t="shared" si="139"/>
        <v>0</v>
      </c>
      <c r="R165" s="51">
        <f t="shared" si="139"/>
        <v>0</v>
      </c>
      <c r="S165" s="51">
        <f t="shared" si="139"/>
        <v>0</v>
      </c>
      <c r="T165" s="51">
        <f t="shared" si="139"/>
        <v>0</v>
      </c>
      <c r="U165" s="51">
        <f t="shared" si="139"/>
        <v>0</v>
      </c>
      <c r="V165" s="51">
        <f t="shared" si="139"/>
        <v>0</v>
      </c>
      <c r="W165" s="51">
        <f t="shared" si="139"/>
        <v>0</v>
      </c>
      <c r="X165" s="51">
        <f t="shared" si="139"/>
        <v>0</v>
      </c>
      <c r="Y165" s="51">
        <f t="shared" si="139"/>
        <v>0</v>
      </c>
      <c r="Z165" s="51">
        <f t="shared" si="139"/>
        <v>0</v>
      </c>
      <c r="AA165" s="51">
        <f t="shared" si="139"/>
        <v>0</v>
      </c>
      <c r="AB165" s="51">
        <f t="shared" si="139"/>
        <v>0</v>
      </c>
      <c r="AC165" s="51">
        <f t="shared" si="139"/>
        <v>0</v>
      </c>
      <c r="AD165" s="51">
        <f t="shared" si="139"/>
        <v>0</v>
      </c>
      <c r="AE165" s="51">
        <f t="shared" si="139"/>
        <v>0</v>
      </c>
    </row>
    <row r="166" spans="1:31" s="10" customFormat="1" ht="82.5" hidden="1">
      <c r="A166" s="64" t="s">
        <v>68</v>
      </c>
      <c r="B166" s="70" t="s">
        <v>333</v>
      </c>
      <c r="C166" s="70" t="s">
        <v>339</v>
      </c>
      <c r="D166" s="71" t="s">
        <v>226</v>
      </c>
      <c r="E166" s="70" t="s">
        <v>56</v>
      </c>
      <c r="F166" s="51">
        <v>44955</v>
      </c>
      <c r="G166" s="76"/>
      <c r="H166" s="76"/>
      <c r="I166" s="73">
        <v>-567</v>
      </c>
      <c r="J166" s="76"/>
      <c r="K166" s="76"/>
      <c r="L166" s="51">
        <f>F166+H166+I166+J166+K166</f>
        <v>44388</v>
      </c>
      <c r="M166" s="51">
        <f>G166+K166</f>
        <v>0</v>
      </c>
      <c r="N166" s="56"/>
      <c r="O166" s="51">
        <f>-38393-1905</f>
        <v>-40298</v>
      </c>
      <c r="P166" s="51">
        <v>-4090</v>
      </c>
      <c r="Q166" s="56"/>
      <c r="R166" s="51">
        <f>L166+N166+O166+P166+Q166</f>
        <v>0</v>
      </c>
      <c r="S166" s="51">
        <f>M166+Q166</f>
        <v>0</v>
      </c>
      <c r="T166" s="56"/>
      <c r="U166" s="51"/>
      <c r="V166" s="51"/>
      <c r="W166" s="56"/>
      <c r="X166" s="51">
        <f>R166+T166+U166+V166+W166</f>
        <v>0</v>
      </c>
      <c r="Y166" s="51">
        <f>S166+W166</f>
        <v>0</v>
      </c>
      <c r="Z166" s="56"/>
      <c r="AA166" s="51"/>
      <c r="AB166" s="51"/>
      <c r="AC166" s="56"/>
      <c r="AD166" s="51">
        <f>X166+Z166+AA166+AB166+AC166</f>
        <v>0</v>
      </c>
      <c r="AE166" s="51">
        <f>Y166+AC166</f>
        <v>0</v>
      </c>
    </row>
    <row r="167" spans="1:31" s="11" customFormat="1" ht="49.5">
      <c r="A167" s="64" t="s">
        <v>349</v>
      </c>
      <c r="B167" s="70" t="s">
        <v>333</v>
      </c>
      <c r="C167" s="70" t="s">
        <v>339</v>
      </c>
      <c r="D167" s="71" t="s">
        <v>237</v>
      </c>
      <c r="E167" s="70"/>
      <c r="F167" s="72">
        <f aca="true" t="shared" si="140" ref="F167:AE167">F168</f>
        <v>3780</v>
      </c>
      <c r="G167" s="72">
        <f t="shared" si="140"/>
        <v>0</v>
      </c>
      <c r="H167" s="72">
        <f t="shared" si="140"/>
        <v>0</v>
      </c>
      <c r="I167" s="72">
        <f t="shared" si="140"/>
        <v>0</v>
      </c>
      <c r="J167" s="72">
        <f t="shared" si="140"/>
        <v>0</v>
      </c>
      <c r="K167" s="72">
        <f t="shared" si="140"/>
        <v>0</v>
      </c>
      <c r="L167" s="72">
        <f t="shared" si="140"/>
        <v>3780</v>
      </c>
      <c r="M167" s="72">
        <f t="shared" si="140"/>
        <v>0</v>
      </c>
      <c r="N167" s="72">
        <f t="shared" si="140"/>
        <v>0</v>
      </c>
      <c r="O167" s="72">
        <f t="shared" si="140"/>
        <v>0</v>
      </c>
      <c r="P167" s="72">
        <f t="shared" si="140"/>
        <v>0</v>
      </c>
      <c r="Q167" s="72">
        <f t="shared" si="140"/>
        <v>0</v>
      </c>
      <c r="R167" s="72">
        <f t="shared" si="140"/>
        <v>3780</v>
      </c>
      <c r="S167" s="72">
        <f t="shared" si="140"/>
        <v>0</v>
      </c>
      <c r="T167" s="72">
        <f t="shared" si="140"/>
        <v>0</v>
      </c>
      <c r="U167" s="72">
        <f t="shared" si="140"/>
        <v>0</v>
      </c>
      <c r="V167" s="72">
        <f t="shared" si="140"/>
        <v>0</v>
      </c>
      <c r="W167" s="72">
        <f t="shared" si="140"/>
        <v>0</v>
      </c>
      <c r="X167" s="72">
        <f t="shared" si="140"/>
        <v>3780</v>
      </c>
      <c r="Y167" s="72">
        <f t="shared" si="140"/>
        <v>0</v>
      </c>
      <c r="Z167" s="72">
        <f t="shared" si="140"/>
        <v>0</v>
      </c>
      <c r="AA167" s="72">
        <f t="shared" si="140"/>
        <v>0</v>
      </c>
      <c r="AB167" s="72">
        <f t="shared" si="140"/>
        <v>0</v>
      </c>
      <c r="AC167" s="72">
        <f t="shared" si="140"/>
        <v>0</v>
      </c>
      <c r="AD167" s="72">
        <f t="shared" si="140"/>
        <v>3780</v>
      </c>
      <c r="AE167" s="72">
        <f t="shared" si="140"/>
        <v>0</v>
      </c>
    </row>
    <row r="168" spans="1:31" s="7" customFormat="1" ht="82.5">
      <c r="A168" s="64" t="s">
        <v>430</v>
      </c>
      <c r="B168" s="70" t="s">
        <v>333</v>
      </c>
      <c r="C168" s="70" t="s">
        <v>339</v>
      </c>
      <c r="D168" s="71" t="s">
        <v>237</v>
      </c>
      <c r="E168" s="70" t="s">
        <v>350</v>
      </c>
      <c r="F168" s="51">
        <v>3780</v>
      </c>
      <c r="G168" s="57"/>
      <c r="H168" s="57"/>
      <c r="I168" s="57"/>
      <c r="J168" s="57"/>
      <c r="K168" s="57"/>
      <c r="L168" s="51">
        <f>F168+H168+I168+J168+K168</f>
        <v>3780</v>
      </c>
      <c r="M168" s="51">
        <f>G168+K168</f>
        <v>0</v>
      </c>
      <c r="N168" s="51"/>
      <c r="O168" s="51"/>
      <c r="P168" s="51"/>
      <c r="Q168" s="51"/>
      <c r="R168" s="51">
        <f>L168+N168+O168+P168+Q168</f>
        <v>3780</v>
      </c>
      <c r="S168" s="51">
        <f>M168+Q168</f>
        <v>0</v>
      </c>
      <c r="T168" s="51"/>
      <c r="U168" s="51"/>
      <c r="V168" s="51"/>
      <c r="W168" s="51"/>
      <c r="X168" s="51">
        <f>R168+T168+U168+V168+W168</f>
        <v>3780</v>
      </c>
      <c r="Y168" s="51">
        <f>S168+W168</f>
        <v>0</v>
      </c>
      <c r="Z168" s="51"/>
      <c r="AA168" s="51"/>
      <c r="AB168" s="51"/>
      <c r="AC168" s="51"/>
      <c r="AD168" s="51">
        <f>X168+Z168+AA168+AB168+AC168</f>
        <v>3780</v>
      </c>
      <c r="AE168" s="51">
        <f>Y168+AC168</f>
        <v>0</v>
      </c>
    </row>
    <row r="169" spans="1:31" s="10" customFormat="1" ht="40.5" customHeight="1">
      <c r="A169" s="64" t="s">
        <v>242</v>
      </c>
      <c r="B169" s="70" t="s">
        <v>333</v>
      </c>
      <c r="C169" s="70" t="s">
        <v>339</v>
      </c>
      <c r="D169" s="71" t="s">
        <v>243</v>
      </c>
      <c r="E169" s="70"/>
      <c r="F169" s="72">
        <f aca="true" t="shared" si="141" ref="F169:M169">F170+F171+F173+F182</f>
        <v>22248</v>
      </c>
      <c r="G169" s="72">
        <f t="shared" si="141"/>
        <v>0</v>
      </c>
      <c r="H169" s="72">
        <f t="shared" si="141"/>
        <v>0</v>
      </c>
      <c r="I169" s="72">
        <f t="shared" si="141"/>
        <v>0</v>
      </c>
      <c r="J169" s="72">
        <f t="shared" si="141"/>
        <v>0</v>
      </c>
      <c r="K169" s="72">
        <f t="shared" si="141"/>
        <v>0</v>
      </c>
      <c r="L169" s="72">
        <f t="shared" si="141"/>
        <v>22248</v>
      </c>
      <c r="M169" s="72">
        <f t="shared" si="141"/>
        <v>0</v>
      </c>
      <c r="N169" s="72">
        <f aca="true" t="shared" si="142" ref="N169:S169">N170+N171+N173+N182</f>
        <v>0</v>
      </c>
      <c r="O169" s="72">
        <f t="shared" si="142"/>
        <v>0</v>
      </c>
      <c r="P169" s="72">
        <f t="shared" si="142"/>
        <v>0</v>
      </c>
      <c r="Q169" s="72">
        <f t="shared" si="142"/>
        <v>0</v>
      </c>
      <c r="R169" s="72">
        <f t="shared" si="142"/>
        <v>22248</v>
      </c>
      <c r="S169" s="72">
        <f t="shared" si="142"/>
        <v>0</v>
      </c>
      <c r="T169" s="72">
        <f aca="true" t="shared" si="143" ref="T169:Y169">T170+T171+T173+T182</f>
        <v>0</v>
      </c>
      <c r="U169" s="72">
        <f t="shared" si="143"/>
        <v>0</v>
      </c>
      <c r="V169" s="72">
        <f t="shared" si="143"/>
        <v>0</v>
      </c>
      <c r="W169" s="72">
        <f t="shared" si="143"/>
        <v>0</v>
      </c>
      <c r="X169" s="72">
        <f t="shared" si="143"/>
        <v>22248</v>
      </c>
      <c r="Y169" s="72">
        <f t="shared" si="143"/>
        <v>0</v>
      </c>
      <c r="Z169" s="72">
        <f aca="true" t="shared" si="144" ref="Z169:AE169">Z170+Z171+Z173+Z182</f>
        <v>0</v>
      </c>
      <c r="AA169" s="72">
        <f t="shared" si="144"/>
        <v>-7500</v>
      </c>
      <c r="AB169" s="72">
        <f t="shared" si="144"/>
        <v>0</v>
      </c>
      <c r="AC169" s="72">
        <f t="shared" si="144"/>
        <v>0</v>
      </c>
      <c r="AD169" s="72">
        <f t="shared" si="144"/>
        <v>14748</v>
      </c>
      <c r="AE169" s="72">
        <f t="shared" si="144"/>
        <v>0</v>
      </c>
    </row>
    <row r="170" spans="1:31" s="11" customFormat="1" ht="33" customHeight="1" hidden="1">
      <c r="A170" s="64" t="s">
        <v>440</v>
      </c>
      <c r="B170" s="70" t="s">
        <v>333</v>
      </c>
      <c r="C170" s="70" t="s">
        <v>339</v>
      </c>
      <c r="D170" s="71" t="s">
        <v>243</v>
      </c>
      <c r="E170" s="70" t="s">
        <v>336</v>
      </c>
      <c r="F170" s="65"/>
      <c r="G170" s="65"/>
      <c r="H170" s="65"/>
      <c r="I170" s="65"/>
      <c r="J170" s="65"/>
      <c r="K170" s="65"/>
      <c r="L170" s="65"/>
      <c r="M170" s="65"/>
      <c r="N170" s="51"/>
      <c r="O170" s="51"/>
      <c r="P170" s="51"/>
      <c r="Q170" s="51"/>
      <c r="R170" s="65"/>
      <c r="S170" s="65"/>
      <c r="T170" s="51"/>
      <c r="U170" s="51"/>
      <c r="V170" s="51"/>
      <c r="W170" s="51"/>
      <c r="X170" s="65"/>
      <c r="Y170" s="65"/>
      <c r="Z170" s="51"/>
      <c r="AA170" s="51"/>
      <c r="AB170" s="51"/>
      <c r="AC170" s="51"/>
      <c r="AD170" s="65"/>
      <c r="AE170" s="65"/>
    </row>
    <row r="171" spans="1:31" s="11" customFormat="1" ht="87.75" customHeight="1">
      <c r="A171" s="64" t="s">
        <v>84</v>
      </c>
      <c r="B171" s="70" t="s">
        <v>333</v>
      </c>
      <c r="C171" s="70" t="s">
        <v>339</v>
      </c>
      <c r="D171" s="71" t="s">
        <v>446</v>
      </c>
      <c r="E171" s="70"/>
      <c r="F171" s="51">
        <f aca="true" t="shared" si="145" ref="F171:AE171">F172</f>
        <v>15525</v>
      </c>
      <c r="G171" s="51">
        <f t="shared" si="145"/>
        <v>0</v>
      </c>
      <c r="H171" s="51">
        <f t="shared" si="145"/>
        <v>0</v>
      </c>
      <c r="I171" s="51">
        <f t="shared" si="145"/>
        <v>0</v>
      </c>
      <c r="J171" s="51">
        <f t="shared" si="145"/>
        <v>0</v>
      </c>
      <c r="K171" s="51">
        <f t="shared" si="145"/>
        <v>0</v>
      </c>
      <c r="L171" s="51">
        <f t="shared" si="145"/>
        <v>15525</v>
      </c>
      <c r="M171" s="51">
        <f t="shared" si="145"/>
        <v>0</v>
      </c>
      <c r="N171" s="51">
        <f t="shared" si="145"/>
        <v>0</v>
      </c>
      <c r="O171" s="51">
        <f t="shared" si="145"/>
        <v>0</v>
      </c>
      <c r="P171" s="51">
        <f t="shared" si="145"/>
        <v>0</v>
      </c>
      <c r="Q171" s="51">
        <f t="shared" si="145"/>
        <v>0</v>
      </c>
      <c r="R171" s="51">
        <f t="shared" si="145"/>
        <v>15525</v>
      </c>
      <c r="S171" s="51">
        <f t="shared" si="145"/>
        <v>0</v>
      </c>
      <c r="T171" s="51">
        <f t="shared" si="145"/>
        <v>0</v>
      </c>
      <c r="U171" s="51">
        <f t="shared" si="145"/>
        <v>0</v>
      </c>
      <c r="V171" s="51">
        <f t="shared" si="145"/>
        <v>0</v>
      </c>
      <c r="W171" s="51">
        <f t="shared" si="145"/>
        <v>0</v>
      </c>
      <c r="X171" s="51">
        <f t="shared" si="145"/>
        <v>15525</v>
      </c>
      <c r="Y171" s="51">
        <f t="shared" si="145"/>
        <v>0</v>
      </c>
      <c r="Z171" s="51">
        <f t="shared" si="145"/>
        <v>0</v>
      </c>
      <c r="AA171" s="51">
        <f t="shared" si="145"/>
        <v>-7500</v>
      </c>
      <c r="AB171" s="51">
        <f t="shared" si="145"/>
        <v>0</v>
      </c>
      <c r="AC171" s="51">
        <f t="shared" si="145"/>
        <v>0</v>
      </c>
      <c r="AD171" s="51">
        <f t="shared" si="145"/>
        <v>8025</v>
      </c>
      <c r="AE171" s="51">
        <f t="shared" si="145"/>
        <v>0</v>
      </c>
    </row>
    <row r="172" spans="1:31" s="11" customFormat="1" ht="59.25" customHeight="1">
      <c r="A172" s="64" t="s">
        <v>440</v>
      </c>
      <c r="B172" s="70" t="s">
        <v>333</v>
      </c>
      <c r="C172" s="70" t="s">
        <v>339</v>
      </c>
      <c r="D172" s="71" t="s">
        <v>446</v>
      </c>
      <c r="E172" s="70" t="s">
        <v>336</v>
      </c>
      <c r="F172" s="51">
        <v>15525</v>
      </c>
      <c r="G172" s="65"/>
      <c r="H172" s="65"/>
      <c r="I172" s="65"/>
      <c r="J172" s="65"/>
      <c r="K172" s="65"/>
      <c r="L172" s="51">
        <f>F172+H172+I172+J172+K172</f>
        <v>15525</v>
      </c>
      <c r="M172" s="51">
        <f>G172+K172</f>
        <v>0</v>
      </c>
      <c r="N172" s="51"/>
      <c r="O172" s="51"/>
      <c r="P172" s="51"/>
      <c r="Q172" s="51"/>
      <c r="R172" s="51">
        <f>L172+N172+O172+P172+Q172</f>
        <v>15525</v>
      </c>
      <c r="S172" s="51">
        <f>M172+Q172</f>
        <v>0</v>
      </c>
      <c r="T172" s="51"/>
      <c r="U172" s="51"/>
      <c r="V172" s="51"/>
      <c r="W172" s="51"/>
      <c r="X172" s="51">
        <f>R172+T172+U172+V172+W172</f>
        <v>15525</v>
      </c>
      <c r="Y172" s="51">
        <f>S172+W172</f>
        <v>0</v>
      </c>
      <c r="Z172" s="51"/>
      <c r="AA172" s="51">
        <v>-7500</v>
      </c>
      <c r="AB172" s="51"/>
      <c r="AC172" s="51"/>
      <c r="AD172" s="51">
        <f>X172+Z172+AA172+AB172+AC172</f>
        <v>8025</v>
      </c>
      <c r="AE172" s="51">
        <f>Y172+AC172</f>
        <v>0</v>
      </c>
    </row>
    <row r="173" spans="1:31" s="11" customFormat="1" ht="48" customHeight="1">
      <c r="A173" s="64" t="s">
        <v>86</v>
      </c>
      <c r="B173" s="70" t="s">
        <v>333</v>
      </c>
      <c r="C173" s="70" t="s">
        <v>339</v>
      </c>
      <c r="D173" s="71" t="s">
        <v>85</v>
      </c>
      <c r="E173" s="70"/>
      <c r="F173" s="51">
        <f aca="true" t="shared" si="146" ref="F173:M173">F174+F175</f>
        <v>6723</v>
      </c>
      <c r="G173" s="51">
        <f t="shared" si="146"/>
        <v>0</v>
      </c>
      <c r="H173" s="51">
        <f t="shared" si="146"/>
        <v>0</v>
      </c>
      <c r="I173" s="51">
        <f t="shared" si="146"/>
        <v>0</v>
      </c>
      <c r="J173" s="51">
        <f t="shared" si="146"/>
        <v>0</v>
      </c>
      <c r="K173" s="51">
        <f t="shared" si="146"/>
        <v>0</v>
      </c>
      <c r="L173" s="51">
        <f t="shared" si="146"/>
        <v>6723</v>
      </c>
      <c r="M173" s="51">
        <f t="shared" si="146"/>
        <v>0</v>
      </c>
      <c r="N173" s="51">
        <f aca="true" t="shared" si="147" ref="N173:S173">N174+N175</f>
        <v>0</v>
      </c>
      <c r="O173" s="51">
        <f t="shared" si="147"/>
        <v>0</v>
      </c>
      <c r="P173" s="51">
        <f t="shared" si="147"/>
        <v>0</v>
      </c>
      <c r="Q173" s="51">
        <f t="shared" si="147"/>
        <v>0</v>
      </c>
      <c r="R173" s="51">
        <f t="shared" si="147"/>
        <v>6723</v>
      </c>
      <c r="S173" s="51">
        <f t="shared" si="147"/>
        <v>0</v>
      </c>
      <c r="T173" s="51">
        <f aca="true" t="shared" si="148" ref="T173:Y173">T174+T175</f>
        <v>0</v>
      </c>
      <c r="U173" s="51">
        <f t="shared" si="148"/>
        <v>0</v>
      </c>
      <c r="V173" s="51">
        <f t="shared" si="148"/>
        <v>0</v>
      </c>
      <c r="W173" s="51">
        <f t="shared" si="148"/>
        <v>0</v>
      </c>
      <c r="X173" s="51">
        <f t="shared" si="148"/>
        <v>6723</v>
      </c>
      <c r="Y173" s="51">
        <f t="shared" si="148"/>
        <v>0</v>
      </c>
      <c r="Z173" s="51">
        <f aca="true" t="shared" si="149" ref="Z173:AE173">Z174+Z175</f>
        <v>0</v>
      </c>
      <c r="AA173" s="51">
        <f t="shared" si="149"/>
        <v>0</v>
      </c>
      <c r="AB173" s="51">
        <f t="shared" si="149"/>
        <v>0</v>
      </c>
      <c r="AC173" s="51">
        <f t="shared" si="149"/>
        <v>0</v>
      </c>
      <c r="AD173" s="51">
        <f t="shared" si="149"/>
        <v>6723</v>
      </c>
      <c r="AE173" s="51">
        <f t="shared" si="149"/>
        <v>0</v>
      </c>
    </row>
    <row r="174" spans="1:31" s="11" customFormat="1" ht="102" customHeight="1">
      <c r="A174" s="64" t="s">
        <v>68</v>
      </c>
      <c r="B174" s="70" t="s">
        <v>333</v>
      </c>
      <c r="C174" s="70" t="s">
        <v>339</v>
      </c>
      <c r="D174" s="71" t="s">
        <v>85</v>
      </c>
      <c r="E174" s="70" t="s">
        <v>56</v>
      </c>
      <c r="F174" s="51">
        <v>6673</v>
      </c>
      <c r="G174" s="65"/>
      <c r="H174" s="65"/>
      <c r="I174" s="65"/>
      <c r="J174" s="65"/>
      <c r="K174" s="65"/>
      <c r="L174" s="51">
        <f>F174+H174+I174+J174+K174</f>
        <v>6673</v>
      </c>
      <c r="M174" s="51">
        <f>G174+K174</f>
        <v>0</v>
      </c>
      <c r="N174" s="51"/>
      <c r="O174" s="51"/>
      <c r="P174" s="51"/>
      <c r="Q174" s="51"/>
      <c r="R174" s="51">
        <f>L174+N174+O174+P174+Q174</f>
        <v>6673</v>
      </c>
      <c r="S174" s="51">
        <f>M174+Q174</f>
        <v>0</v>
      </c>
      <c r="T174" s="51"/>
      <c r="U174" s="51"/>
      <c r="V174" s="51"/>
      <c r="W174" s="51"/>
      <c r="X174" s="51">
        <f>R174+T174+U174+V174+W174</f>
        <v>6673</v>
      </c>
      <c r="Y174" s="51">
        <f>S174+W174</f>
        <v>0</v>
      </c>
      <c r="Z174" s="51"/>
      <c r="AA174" s="51"/>
      <c r="AB174" s="51"/>
      <c r="AC174" s="51"/>
      <c r="AD174" s="51">
        <f>X174+Z174+AA174+AB174+AC174</f>
        <v>6673</v>
      </c>
      <c r="AE174" s="51">
        <f>Y174+AC174</f>
        <v>0</v>
      </c>
    </row>
    <row r="175" spans="1:31" s="11" customFormat="1" ht="98.25" customHeight="1">
      <c r="A175" s="64" t="s">
        <v>179</v>
      </c>
      <c r="B175" s="70" t="s">
        <v>333</v>
      </c>
      <c r="C175" s="70" t="s">
        <v>339</v>
      </c>
      <c r="D175" s="71" t="s">
        <v>85</v>
      </c>
      <c r="E175" s="70" t="s">
        <v>55</v>
      </c>
      <c r="F175" s="51">
        <v>50</v>
      </c>
      <c r="G175" s="65"/>
      <c r="H175" s="65"/>
      <c r="I175" s="65"/>
      <c r="J175" s="65"/>
      <c r="K175" s="65"/>
      <c r="L175" s="51">
        <f>F175+H175+I175+J175+K175</f>
        <v>50</v>
      </c>
      <c r="M175" s="51">
        <f>G175+K175</f>
        <v>0</v>
      </c>
      <c r="N175" s="51"/>
      <c r="O175" s="51"/>
      <c r="P175" s="51"/>
      <c r="Q175" s="51"/>
      <c r="R175" s="51">
        <f>L175+N175+O175+P175+Q175</f>
        <v>50</v>
      </c>
      <c r="S175" s="51">
        <f>M175+Q175</f>
        <v>0</v>
      </c>
      <c r="T175" s="51"/>
      <c r="U175" s="51"/>
      <c r="V175" s="51"/>
      <c r="W175" s="51"/>
      <c r="X175" s="51">
        <f>R175+T175+U175+V175+W175</f>
        <v>50</v>
      </c>
      <c r="Y175" s="51">
        <f>S175+W175</f>
        <v>0</v>
      </c>
      <c r="Z175" s="51"/>
      <c r="AA175" s="51"/>
      <c r="AB175" s="51"/>
      <c r="AC175" s="51"/>
      <c r="AD175" s="51">
        <f>X175+Z175+AA175+AB175+AC175</f>
        <v>50</v>
      </c>
      <c r="AE175" s="51">
        <f>Y175+AC175</f>
        <v>0</v>
      </c>
    </row>
    <row r="176" spans="1:31" s="13" customFormat="1" ht="17.25" customHeight="1" hidden="1">
      <c r="A176" s="64" t="s">
        <v>244</v>
      </c>
      <c r="B176" s="70" t="s">
        <v>333</v>
      </c>
      <c r="C176" s="70" t="s">
        <v>339</v>
      </c>
      <c r="D176" s="71" t="s">
        <v>245</v>
      </c>
      <c r="E176" s="70"/>
      <c r="F176" s="95"/>
      <c r="G176" s="95"/>
      <c r="H176" s="95"/>
      <c r="I176" s="95"/>
      <c r="J176" s="95"/>
      <c r="K176" s="95"/>
      <c r="L176" s="95"/>
      <c r="M176" s="95"/>
      <c r="N176" s="96"/>
      <c r="O176" s="96"/>
      <c r="P176" s="96"/>
      <c r="Q176" s="96"/>
      <c r="R176" s="95"/>
      <c r="S176" s="95"/>
      <c r="T176" s="96"/>
      <c r="U176" s="96"/>
      <c r="V176" s="96"/>
      <c r="W176" s="96"/>
      <c r="X176" s="95"/>
      <c r="Y176" s="95"/>
      <c r="Z176" s="96"/>
      <c r="AA176" s="96"/>
      <c r="AB176" s="96"/>
      <c r="AC176" s="96"/>
      <c r="AD176" s="95"/>
      <c r="AE176" s="95"/>
    </row>
    <row r="177" spans="1:31" s="14" customFormat="1" ht="33" customHeight="1" hidden="1">
      <c r="A177" s="64" t="s">
        <v>440</v>
      </c>
      <c r="B177" s="70" t="s">
        <v>333</v>
      </c>
      <c r="C177" s="70" t="s">
        <v>339</v>
      </c>
      <c r="D177" s="71" t="s">
        <v>245</v>
      </c>
      <c r="E177" s="70" t="s">
        <v>336</v>
      </c>
      <c r="F177" s="97"/>
      <c r="G177" s="97"/>
      <c r="H177" s="97"/>
      <c r="I177" s="97"/>
      <c r="J177" s="97"/>
      <c r="K177" s="97"/>
      <c r="L177" s="97"/>
      <c r="M177" s="97"/>
      <c r="N177" s="75"/>
      <c r="O177" s="75"/>
      <c r="P177" s="75"/>
      <c r="Q177" s="75"/>
      <c r="R177" s="97"/>
      <c r="S177" s="97"/>
      <c r="T177" s="75"/>
      <c r="U177" s="75"/>
      <c r="V177" s="75"/>
      <c r="W177" s="75"/>
      <c r="X177" s="97"/>
      <c r="Y177" s="97"/>
      <c r="Z177" s="75"/>
      <c r="AA177" s="75"/>
      <c r="AB177" s="75"/>
      <c r="AC177" s="75"/>
      <c r="AD177" s="97"/>
      <c r="AE177" s="97"/>
    </row>
    <row r="178" spans="1:31" s="14" customFormat="1" ht="16.5" customHeight="1" hidden="1">
      <c r="A178" s="64" t="s">
        <v>416</v>
      </c>
      <c r="B178" s="70" t="s">
        <v>333</v>
      </c>
      <c r="C178" s="70" t="s">
        <v>339</v>
      </c>
      <c r="D178" s="71" t="s">
        <v>417</v>
      </c>
      <c r="E178" s="70"/>
      <c r="F178" s="97"/>
      <c r="G178" s="97"/>
      <c r="H178" s="97"/>
      <c r="I178" s="97"/>
      <c r="J178" s="97"/>
      <c r="K178" s="97"/>
      <c r="L178" s="97"/>
      <c r="M178" s="97"/>
      <c r="N178" s="75"/>
      <c r="O178" s="75"/>
      <c r="P178" s="75"/>
      <c r="Q178" s="75"/>
      <c r="R178" s="97"/>
      <c r="S178" s="97"/>
      <c r="T178" s="75"/>
      <c r="U178" s="75"/>
      <c r="V178" s="75"/>
      <c r="W178" s="75"/>
      <c r="X178" s="97"/>
      <c r="Y178" s="97"/>
      <c r="Z178" s="75"/>
      <c r="AA178" s="75"/>
      <c r="AB178" s="75"/>
      <c r="AC178" s="75"/>
      <c r="AD178" s="97"/>
      <c r="AE178" s="97"/>
    </row>
    <row r="179" spans="1:31" s="14" customFormat="1" ht="49.5" customHeight="1" hidden="1">
      <c r="A179" s="64" t="s">
        <v>354</v>
      </c>
      <c r="B179" s="70" t="s">
        <v>333</v>
      </c>
      <c r="C179" s="70" t="s">
        <v>339</v>
      </c>
      <c r="D179" s="71" t="s">
        <v>417</v>
      </c>
      <c r="E179" s="70" t="s">
        <v>341</v>
      </c>
      <c r="F179" s="97"/>
      <c r="G179" s="97"/>
      <c r="H179" s="97"/>
      <c r="I179" s="97"/>
      <c r="J179" s="97"/>
      <c r="K179" s="97"/>
      <c r="L179" s="97"/>
      <c r="M179" s="97"/>
      <c r="N179" s="75"/>
      <c r="O179" s="75"/>
      <c r="P179" s="75"/>
      <c r="Q179" s="75"/>
      <c r="R179" s="97"/>
      <c r="S179" s="97"/>
      <c r="T179" s="75"/>
      <c r="U179" s="75"/>
      <c r="V179" s="75"/>
      <c r="W179" s="75"/>
      <c r="X179" s="97"/>
      <c r="Y179" s="97"/>
      <c r="Z179" s="75"/>
      <c r="AA179" s="75"/>
      <c r="AB179" s="75"/>
      <c r="AC179" s="75"/>
      <c r="AD179" s="97"/>
      <c r="AE179" s="97"/>
    </row>
    <row r="180" spans="1:31" s="15" customFormat="1" ht="16.5" customHeight="1" hidden="1">
      <c r="A180" s="64" t="s">
        <v>246</v>
      </c>
      <c r="B180" s="70" t="s">
        <v>333</v>
      </c>
      <c r="C180" s="70" t="s">
        <v>339</v>
      </c>
      <c r="D180" s="71" t="s">
        <v>247</v>
      </c>
      <c r="E180" s="70"/>
      <c r="F180" s="98"/>
      <c r="G180" s="98"/>
      <c r="H180" s="98"/>
      <c r="I180" s="98"/>
      <c r="J180" s="98"/>
      <c r="K180" s="98"/>
      <c r="L180" s="98"/>
      <c r="M180" s="98"/>
      <c r="N180" s="75"/>
      <c r="O180" s="75"/>
      <c r="P180" s="75"/>
      <c r="Q180" s="75"/>
      <c r="R180" s="98"/>
      <c r="S180" s="98"/>
      <c r="T180" s="75"/>
      <c r="U180" s="75"/>
      <c r="V180" s="75"/>
      <c r="W180" s="75"/>
      <c r="X180" s="98"/>
      <c r="Y180" s="98"/>
      <c r="Z180" s="75"/>
      <c r="AA180" s="75"/>
      <c r="AB180" s="75"/>
      <c r="AC180" s="75"/>
      <c r="AD180" s="98"/>
      <c r="AE180" s="98"/>
    </row>
    <row r="181" spans="1:31" s="15" customFormat="1" ht="33" customHeight="1" hidden="1">
      <c r="A181" s="64" t="s">
        <v>335</v>
      </c>
      <c r="B181" s="70" t="s">
        <v>333</v>
      </c>
      <c r="C181" s="70" t="s">
        <v>339</v>
      </c>
      <c r="D181" s="71" t="s">
        <v>247</v>
      </c>
      <c r="E181" s="70" t="s">
        <v>336</v>
      </c>
      <c r="F181" s="98"/>
      <c r="G181" s="98"/>
      <c r="H181" s="98"/>
      <c r="I181" s="98"/>
      <c r="J181" s="98"/>
      <c r="K181" s="98"/>
      <c r="L181" s="98"/>
      <c r="M181" s="98"/>
      <c r="N181" s="75"/>
      <c r="O181" s="75"/>
      <c r="P181" s="75"/>
      <c r="Q181" s="75"/>
      <c r="R181" s="98"/>
      <c r="S181" s="98"/>
      <c r="T181" s="75"/>
      <c r="U181" s="75"/>
      <c r="V181" s="75"/>
      <c r="W181" s="75"/>
      <c r="X181" s="98"/>
      <c r="Y181" s="98"/>
      <c r="Z181" s="75"/>
      <c r="AA181" s="75"/>
      <c r="AB181" s="75"/>
      <c r="AC181" s="75"/>
      <c r="AD181" s="98"/>
      <c r="AE181" s="98"/>
    </row>
    <row r="182" spans="1:31" s="15" customFormat="1" ht="66" customHeight="1" hidden="1">
      <c r="A182" s="99" t="s">
        <v>445</v>
      </c>
      <c r="B182" s="70" t="s">
        <v>333</v>
      </c>
      <c r="C182" s="70" t="s">
        <v>339</v>
      </c>
      <c r="D182" s="71" t="s">
        <v>446</v>
      </c>
      <c r="E182" s="70"/>
      <c r="F182" s="98"/>
      <c r="G182" s="98"/>
      <c r="H182" s="98"/>
      <c r="I182" s="98"/>
      <c r="J182" s="98"/>
      <c r="K182" s="98"/>
      <c r="L182" s="98"/>
      <c r="M182" s="98"/>
      <c r="N182" s="75"/>
      <c r="O182" s="75"/>
      <c r="P182" s="75"/>
      <c r="Q182" s="75"/>
      <c r="R182" s="98"/>
      <c r="S182" s="98"/>
      <c r="T182" s="75"/>
      <c r="U182" s="75"/>
      <c r="V182" s="75"/>
      <c r="W182" s="75"/>
      <c r="X182" s="98"/>
      <c r="Y182" s="98"/>
      <c r="Z182" s="75"/>
      <c r="AA182" s="75"/>
      <c r="AB182" s="75"/>
      <c r="AC182" s="75"/>
      <c r="AD182" s="98"/>
      <c r="AE182" s="98"/>
    </row>
    <row r="183" spans="1:31" s="15" customFormat="1" ht="49.5" customHeight="1" hidden="1">
      <c r="A183" s="64" t="s">
        <v>480</v>
      </c>
      <c r="B183" s="70" t="s">
        <v>333</v>
      </c>
      <c r="C183" s="70" t="s">
        <v>339</v>
      </c>
      <c r="D183" s="71" t="s">
        <v>446</v>
      </c>
      <c r="E183" s="70" t="s">
        <v>419</v>
      </c>
      <c r="F183" s="98"/>
      <c r="G183" s="98"/>
      <c r="H183" s="98"/>
      <c r="I183" s="98"/>
      <c r="J183" s="98"/>
      <c r="K183" s="98"/>
      <c r="L183" s="98"/>
      <c r="M183" s="98"/>
      <c r="N183" s="75"/>
      <c r="O183" s="75"/>
      <c r="P183" s="75"/>
      <c r="Q183" s="75"/>
      <c r="R183" s="98"/>
      <c r="S183" s="98"/>
      <c r="T183" s="75"/>
      <c r="U183" s="75"/>
      <c r="V183" s="75"/>
      <c r="W183" s="75"/>
      <c r="X183" s="98"/>
      <c r="Y183" s="98"/>
      <c r="Z183" s="75"/>
      <c r="AA183" s="75"/>
      <c r="AB183" s="75"/>
      <c r="AC183" s="75"/>
      <c r="AD183" s="98"/>
      <c r="AE183" s="98"/>
    </row>
    <row r="184" spans="1:31" s="15" customFormat="1" ht="22.5" customHeight="1">
      <c r="A184" s="64" t="s">
        <v>319</v>
      </c>
      <c r="B184" s="70" t="s">
        <v>333</v>
      </c>
      <c r="C184" s="70" t="s">
        <v>339</v>
      </c>
      <c r="D184" s="71" t="s">
        <v>320</v>
      </c>
      <c r="E184" s="70"/>
      <c r="F184" s="51">
        <f aca="true" t="shared" si="150" ref="F184:M184">F185+F193</f>
        <v>20177</v>
      </c>
      <c r="G184" s="51">
        <f t="shared" si="150"/>
        <v>0</v>
      </c>
      <c r="H184" s="51">
        <f t="shared" si="150"/>
        <v>0</v>
      </c>
      <c r="I184" s="51">
        <f t="shared" si="150"/>
        <v>2329</v>
      </c>
      <c r="J184" s="51">
        <f t="shared" si="150"/>
        <v>0</v>
      </c>
      <c r="K184" s="51">
        <f t="shared" si="150"/>
        <v>0</v>
      </c>
      <c r="L184" s="51">
        <f t="shared" si="150"/>
        <v>22506</v>
      </c>
      <c r="M184" s="51">
        <f t="shared" si="150"/>
        <v>0</v>
      </c>
      <c r="N184" s="51">
        <f aca="true" t="shared" si="151" ref="N184:S184">N185+N193</f>
        <v>0</v>
      </c>
      <c r="O184" s="51">
        <f t="shared" si="151"/>
        <v>0</v>
      </c>
      <c r="P184" s="51">
        <f t="shared" si="151"/>
        <v>0</v>
      </c>
      <c r="Q184" s="51">
        <f t="shared" si="151"/>
        <v>0</v>
      </c>
      <c r="R184" s="51">
        <f t="shared" si="151"/>
        <v>22506</v>
      </c>
      <c r="S184" s="51">
        <f t="shared" si="151"/>
        <v>0</v>
      </c>
      <c r="T184" s="51">
        <f aca="true" t="shared" si="152" ref="T184:Y184">T185+T193</f>
        <v>8092</v>
      </c>
      <c r="U184" s="51">
        <f t="shared" si="152"/>
        <v>0</v>
      </c>
      <c r="V184" s="51">
        <f t="shared" si="152"/>
        <v>0</v>
      </c>
      <c r="W184" s="51">
        <f t="shared" si="152"/>
        <v>0</v>
      </c>
      <c r="X184" s="51">
        <f t="shared" si="152"/>
        <v>30598</v>
      </c>
      <c r="Y184" s="51">
        <f t="shared" si="152"/>
        <v>0</v>
      </c>
      <c r="Z184" s="51">
        <f aca="true" t="shared" si="153" ref="Z184:AE184">Z185+Z193+Z195</f>
        <v>0</v>
      </c>
      <c r="AA184" s="51">
        <f t="shared" si="153"/>
        <v>7500</v>
      </c>
      <c r="AB184" s="51">
        <f t="shared" si="153"/>
        <v>0</v>
      </c>
      <c r="AC184" s="51">
        <f t="shared" si="153"/>
        <v>0</v>
      </c>
      <c r="AD184" s="51">
        <f t="shared" si="153"/>
        <v>38098</v>
      </c>
      <c r="AE184" s="51">
        <f t="shared" si="153"/>
        <v>0</v>
      </c>
    </row>
    <row r="185" spans="1:31" s="15" customFormat="1" ht="63.75" customHeight="1">
      <c r="A185" s="64" t="s">
        <v>534</v>
      </c>
      <c r="B185" s="70" t="s">
        <v>333</v>
      </c>
      <c r="C185" s="70" t="s">
        <v>339</v>
      </c>
      <c r="D185" s="71" t="s">
        <v>53</v>
      </c>
      <c r="E185" s="70"/>
      <c r="F185" s="51">
        <f aca="true" t="shared" si="154" ref="F185:M185">F191+F186+F187</f>
        <v>19377</v>
      </c>
      <c r="G185" s="51">
        <f t="shared" si="154"/>
        <v>0</v>
      </c>
      <c r="H185" s="51">
        <f t="shared" si="154"/>
        <v>0</v>
      </c>
      <c r="I185" s="51">
        <f t="shared" si="154"/>
        <v>2329</v>
      </c>
      <c r="J185" s="51">
        <f t="shared" si="154"/>
        <v>0</v>
      </c>
      <c r="K185" s="51">
        <f t="shared" si="154"/>
        <v>0</v>
      </c>
      <c r="L185" s="51">
        <f t="shared" si="154"/>
        <v>21706</v>
      </c>
      <c r="M185" s="51">
        <f t="shared" si="154"/>
        <v>0</v>
      </c>
      <c r="N185" s="51">
        <f aca="true" t="shared" si="155" ref="N185:S185">N191+N186+N187</f>
        <v>0</v>
      </c>
      <c r="O185" s="51">
        <f t="shared" si="155"/>
        <v>0</v>
      </c>
      <c r="P185" s="51">
        <f t="shared" si="155"/>
        <v>0</v>
      </c>
      <c r="Q185" s="51">
        <f t="shared" si="155"/>
        <v>0</v>
      </c>
      <c r="R185" s="51">
        <f t="shared" si="155"/>
        <v>21706</v>
      </c>
      <c r="S185" s="51">
        <f t="shared" si="155"/>
        <v>0</v>
      </c>
      <c r="T185" s="51">
        <f aca="true" t="shared" si="156" ref="T185:Y185">T191+T186+T187+T188+T189+T190</f>
        <v>8092</v>
      </c>
      <c r="U185" s="51">
        <f t="shared" si="156"/>
        <v>0</v>
      </c>
      <c r="V185" s="51">
        <f t="shared" si="156"/>
        <v>0</v>
      </c>
      <c r="W185" s="51">
        <f t="shared" si="156"/>
        <v>0</v>
      </c>
      <c r="X185" s="51">
        <f t="shared" si="156"/>
        <v>29798</v>
      </c>
      <c r="Y185" s="51">
        <f t="shared" si="156"/>
        <v>0</v>
      </c>
      <c r="Z185" s="51">
        <f aca="true" t="shared" si="157" ref="Z185:AE185">Z191+Z186+Z187+Z188+Z189+Z190</f>
        <v>0</v>
      </c>
      <c r="AA185" s="51">
        <f t="shared" si="157"/>
        <v>0</v>
      </c>
      <c r="AB185" s="51">
        <f t="shared" si="157"/>
        <v>0</v>
      </c>
      <c r="AC185" s="51">
        <f t="shared" si="157"/>
        <v>0</v>
      </c>
      <c r="AD185" s="51">
        <f t="shared" si="157"/>
        <v>29798</v>
      </c>
      <c r="AE185" s="51">
        <f t="shared" si="157"/>
        <v>0</v>
      </c>
    </row>
    <row r="186" spans="1:31" s="15" customFormat="1" ht="57.75" customHeight="1">
      <c r="A186" s="64" t="s">
        <v>440</v>
      </c>
      <c r="B186" s="70" t="s">
        <v>333</v>
      </c>
      <c r="C186" s="70" t="s">
        <v>339</v>
      </c>
      <c r="D186" s="71" t="s">
        <v>53</v>
      </c>
      <c r="E186" s="70" t="s">
        <v>336</v>
      </c>
      <c r="F186" s="51">
        <v>115</v>
      </c>
      <c r="G186" s="51"/>
      <c r="H186" s="98"/>
      <c r="I186" s="98"/>
      <c r="J186" s="98"/>
      <c r="K186" s="98"/>
      <c r="L186" s="51">
        <f>F186+H186+I186+J186+K186</f>
        <v>115</v>
      </c>
      <c r="M186" s="51">
        <f>G186+K186</f>
        <v>0</v>
      </c>
      <c r="N186" s="75"/>
      <c r="O186" s="75"/>
      <c r="P186" s="75"/>
      <c r="Q186" s="75"/>
      <c r="R186" s="51">
        <f>L186+N186+O186+P186+Q186</f>
        <v>115</v>
      </c>
      <c r="S186" s="51">
        <f>M186+Q186</f>
        <v>0</v>
      </c>
      <c r="T186" s="51">
        <v>1382</v>
      </c>
      <c r="U186" s="75"/>
      <c r="V186" s="75"/>
      <c r="W186" s="75"/>
      <c r="X186" s="51">
        <f>R186+T186+U186+V186+W186</f>
        <v>1497</v>
      </c>
      <c r="Y186" s="51">
        <f>S186+W186</f>
        <v>0</v>
      </c>
      <c r="Z186" s="51"/>
      <c r="AA186" s="75"/>
      <c r="AB186" s="75"/>
      <c r="AC186" s="75"/>
      <c r="AD186" s="51">
        <f>X186+Z186+AA186+AB186+AC186</f>
        <v>1497</v>
      </c>
      <c r="AE186" s="51">
        <f>Y186+AC186</f>
        <v>0</v>
      </c>
    </row>
    <row r="187" spans="1:31" s="15" customFormat="1" ht="81" customHeight="1">
      <c r="A187" s="64" t="s">
        <v>75</v>
      </c>
      <c r="B187" s="70" t="s">
        <v>333</v>
      </c>
      <c r="C187" s="70" t="s">
        <v>339</v>
      </c>
      <c r="D187" s="71" t="s">
        <v>53</v>
      </c>
      <c r="E187" s="70" t="s">
        <v>73</v>
      </c>
      <c r="F187" s="51">
        <v>2549</v>
      </c>
      <c r="G187" s="51"/>
      <c r="H187" s="98"/>
      <c r="I187" s="98"/>
      <c r="J187" s="98"/>
      <c r="K187" s="98"/>
      <c r="L187" s="51">
        <f>F187+H187+I187+J187+K187</f>
        <v>2549</v>
      </c>
      <c r="M187" s="51">
        <f>G187+K187</f>
        <v>0</v>
      </c>
      <c r="N187" s="75"/>
      <c r="O187" s="75"/>
      <c r="P187" s="75"/>
      <c r="Q187" s="75"/>
      <c r="R187" s="51">
        <f>L187+N187+O187+P187+Q187</f>
        <v>2549</v>
      </c>
      <c r="S187" s="51">
        <f>M187+Q187</f>
        <v>0</v>
      </c>
      <c r="T187" s="75"/>
      <c r="U187" s="75"/>
      <c r="V187" s="75"/>
      <c r="W187" s="75"/>
      <c r="X187" s="51">
        <f>R187+T187+U187+V187+W187</f>
        <v>2549</v>
      </c>
      <c r="Y187" s="51">
        <f>S187+W187</f>
        <v>0</v>
      </c>
      <c r="Z187" s="75"/>
      <c r="AA187" s="75"/>
      <c r="AB187" s="75"/>
      <c r="AC187" s="75"/>
      <c r="AD187" s="51">
        <f>X187+Z187+AA187+AB187+AC187</f>
        <v>2549</v>
      </c>
      <c r="AE187" s="51">
        <f>Y187+AC187</f>
        <v>0</v>
      </c>
    </row>
    <row r="188" spans="1:31" s="15" customFormat="1" ht="93.75" customHeight="1">
      <c r="A188" s="64" t="s">
        <v>3</v>
      </c>
      <c r="B188" s="70" t="s">
        <v>333</v>
      </c>
      <c r="C188" s="70" t="s">
        <v>339</v>
      </c>
      <c r="D188" s="71" t="s">
        <v>53</v>
      </c>
      <c r="E188" s="70" t="s">
        <v>2</v>
      </c>
      <c r="F188" s="51"/>
      <c r="G188" s="51"/>
      <c r="H188" s="98"/>
      <c r="I188" s="98"/>
      <c r="J188" s="98"/>
      <c r="K188" s="98"/>
      <c r="L188" s="51"/>
      <c r="M188" s="51"/>
      <c r="N188" s="75"/>
      <c r="O188" s="75"/>
      <c r="P188" s="75"/>
      <c r="Q188" s="75"/>
      <c r="R188" s="51"/>
      <c r="S188" s="51"/>
      <c r="T188" s="51">
        <v>3000</v>
      </c>
      <c r="U188" s="75"/>
      <c r="V188" s="75"/>
      <c r="W188" s="75"/>
      <c r="X188" s="51">
        <f>R188+T188+U188+V188+W188</f>
        <v>3000</v>
      </c>
      <c r="Y188" s="51">
        <f>S188+W188</f>
        <v>0</v>
      </c>
      <c r="Z188" s="51"/>
      <c r="AA188" s="75"/>
      <c r="AB188" s="75"/>
      <c r="AC188" s="75"/>
      <c r="AD188" s="51">
        <f>X188+Z188+AA188+AB188+AC188</f>
        <v>3000</v>
      </c>
      <c r="AE188" s="51">
        <f>Y188+AC188</f>
        <v>0</v>
      </c>
    </row>
    <row r="189" spans="1:31" s="15" customFormat="1" ht="54" customHeight="1">
      <c r="A189" s="64" t="s">
        <v>4</v>
      </c>
      <c r="B189" s="70" t="s">
        <v>333</v>
      </c>
      <c r="C189" s="70" t="s">
        <v>339</v>
      </c>
      <c r="D189" s="71" t="s">
        <v>53</v>
      </c>
      <c r="E189" s="70" t="s">
        <v>5</v>
      </c>
      <c r="F189" s="51"/>
      <c r="G189" s="51"/>
      <c r="H189" s="98"/>
      <c r="I189" s="98"/>
      <c r="J189" s="98"/>
      <c r="K189" s="98"/>
      <c r="L189" s="51"/>
      <c r="M189" s="51"/>
      <c r="N189" s="75"/>
      <c r="O189" s="75"/>
      <c r="P189" s="75"/>
      <c r="Q189" s="75"/>
      <c r="R189" s="51"/>
      <c r="S189" s="51"/>
      <c r="T189" s="51">
        <v>1353</v>
      </c>
      <c r="U189" s="75"/>
      <c r="V189" s="75"/>
      <c r="W189" s="75"/>
      <c r="X189" s="51">
        <f>R189+T189+U189+V189+W189</f>
        <v>1353</v>
      </c>
      <c r="Y189" s="51">
        <f>S189+W189</f>
        <v>0</v>
      </c>
      <c r="Z189" s="51"/>
      <c r="AA189" s="75"/>
      <c r="AB189" s="75"/>
      <c r="AC189" s="75"/>
      <c r="AD189" s="51">
        <f>X189+Z189+AA189+AB189+AC189</f>
        <v>1353</v>
      </c>
      <c r="AE189" s="51">
        <f>Y189+AC189</f>
        <v>0</v>
      </c>
    </row>
    <row r="190" spans="1:31" s="15" customFormat="1" ht="75.75" customHeight="1">
      <c r="A190" s="64" t="s">
        <v>6</v>
      </c>
      <c r="B190" s="70" t="s">
        <v>333</v>
      </c>
      <c r="C190" s="70" t="s">
        <v>339</v>
      </c>
      <c r="D190" s="71" t="s">
        <v>53</v>
      </c>
      <c r="E190" s="70" t="s">
        <v>7</v>
      </c>
      <c r="F190" s="51"/>
      <c r="G190" s="51"/>
      <c r="H190" s="98"/>
      <c r="I190" s="98"/>
      <c r="J190" s="98"/>
      <c r="K190" s="98"/>
      <c r="L190" s="51"/>
      <c r="M190" s="51"/>
      <c r="N190" s="75"/>
      <c r="O190" s="75"/>
      <c r="P190" s="75"/>
      <c r="Q190" s="75"/>
      <c r="R190" s="51"/>
      <c r="S190" s="51"/>
      <c r="T190" s="51">
        <v>750</v>
      </c>
      <c r="U190" s="75"/>
      <c r="V190" s="75"/>
      <c r="W190" s="75"/>
      <c r="X190" s="51">
        <f>R190+T190+U190+V190+W190</f>
        <v>750</v>
      </c>
      <c r="Y190" s="51">
        <f>S190+W190</f>
        <v>0</v>
      </c>
      <c r="Z190" s="51"/>
      <c r="AA190" s="75"/>
      <c r="AB190" s="75"/>
      <c r="AC190" s="75"/>
      <c r="AD190" s="51">
        <f>X190+Z190+AA190+AB190+AC190</f>
        <v>750</v>
      </c>
      <c r="AE190" s="51">
        <f>Y190+AC190</f>
        <v>0</v>
      </c>
    </row>
    <row r="191" spans="1:31" s="15" customFormat="1" ht="201.75" customHeight="1">
      <c r="A191" s="99" t="s">
        <v>532</v>
      </c>
      <c r="B191" s="70" t="s">
        <v>333</v>
      </c>
      <c r="C191" s="70" t="s">
        <v>339</v>
      </c>
      <c r="D191" s="71" t="s">
        <v>526</v>
      </c>
      <c r="E191" s="70"/>
      <c r="F191" s="51">
        <f aca="true" t="shared" si="158" ref="F191:AE191">F192</f>
        <v>16713</v>
      </c>
      <c r="G191" s="51">
        <f t="shared" si="158"/>
        <v>0</v>
      </c>
      <c r="H191" s="51">
        <f t="shared" si="158"/>
        <v>0</v>
      </c>
      <c r="I191" s="51">
        <f t="shared" si="158"/>
        <v>2329</v>
      </c>
      <c r="J191" s="51">
        <f t="shared" si="158"/>
        <v>0</v>
      </c>
      <c r="K191" s="51">
        <f t="shared" si="158"/>
        <v>0</v>
      </c>
      <c r="L191" s="51">
        <f t="shared" si="158"/>
        <v>19042</v>
      </c>
      <c r="M191" s="51">
        <f t="shared" si="158"/>
        <v>0</v>
      </c>
      <c r="N191" s="51">
        <f t="shared" si="158"/>
        <v>0</v>
      </c>
      <c r="O191" s="51">
        <f t="shared" si="158"/>
        <v>0</v>
      </c>
      <c r="P191" s="51">
        <f t="shared" si="158"/>
        <v>0</v>
      </c>
      <c r="Q191" s="51">
        <f t="shared" si="158"/>
        <v>0</v>
      </c>
      <c r="R191" s="51">
        <f t="shared" si="158"/>
        <v>19042</v>
      </c>
      <c r="S191" s="51">
        <f t="shared" si="158"/>
        <v>0</v>
      </c>
      <c r="T191" s="51">
        <f t="shared" si="158"/>
        <v>1607</v>
      </c>
      <c r="U191" s="51">
        <f t="shared" si="158"/>
        <v>0</v>
      </c>
      <c r="V191" s="51">
        <f t="shared" si="158"/>
        <v>0</v>
      </c>
      <c r="W191" s="51">
        <f t="shared" si="158"/>
        <v>0</v>
      </c>
      <c r="X191" s="51">
        <f t="shared" si="158"/>
        <v>20649</v>
      </c>
      <c r="Y191" s="51">
        <f t="shared" si="158"/>
        <v>0</v>
      </c>
      <c r="Z191" s="51">
        <f t="shared" si="158"/>
        <v>0</v>
      </c>
      <c r="AA191" s="51">
        <f t="shared" si="158"/>
        <v>0</v>
      </c>
      <c r="AB191" s="51">
        <f t="shared" si="158"/>
        <v>0</v>
      </c>
      <c r="AC191" s="51">
        <f t="shared" si="158"/>
        <v>0</v>
      </c>
      <c r="AD191" s="51">
        <f t="shared" si="158"/>
        <v>20649</v>
      </c>
      <c r="AE191" s="51">
        <f t="shared" si="158"/>
        <v>0</v>
      </c>
    </row>
    <row r="192" spans="1:31" s="15" customFormat="1" ht="89.25" customHeight="1">
      <c r="A192" s="64" t="s">
        <v>69</v>
      </c>
      <c r="B192" s="70" t="s">
        <v>333</v>
      </c>
      <c r="C192" s="70" t="s">
        <v>339</v>
      </c>
      <c r="D192" s="71" t="s">
        <v>526</v>
      </c>
      <c r="E192" s="70" t="s">
        <v>419</v>
      </c>
      <c r="F192" s="51">
        <v>16713</v>
      </c>
      <c r="G192" s="98"/>
      <c r="H192" s="98"/>
      <c r="I192" s="51">
        <v>2329</v>
      </c>
      <c r="J192" s="98"/>
      <c r="K192" s="98"/>
      <c r="L192" s="51">
        <f>F192+H192+I192+J192+K192</f>
        <v>19042</v>
      </c>
      <c r="M192" s="51">
        <f>G192+K192</f>
        <v>0</v>
      </c>
      <c r="N192" s="75"/>
      <c r="O192" s="51"/>
      <c r="P192" s="75"/>
      <c r="Q192" s="75"/>
      <c r="R192" s="51">
        <f>L192+N192+O192+P192+Q192</f>
        <v>19042</v>
      </c>
      <c r="S192" s="51">
        <f>M192+Q192</f>
        <v>0</v>
      </c>
      <c r="T192" s="51">
        <v>1607</v>
      </c>
      <c r="U192" s="51"/>
      <c r="V192" s="75"/>
      <c r="W192" s="75"/>
      <c r="X192" s="51">
        <f>R192+T192+U192+V192+W192</f>
        <v>20649</v>
      </c>
      <c r="Y192" s="51">
        <f>S192+W192</f>
        <v>0</v>
      </c>
      <c r="Z192" s="51"/>
      <c r="AA192" s="51"/>
      <c r="AB192" s="75"/>
      <c r="AC192" s="75"/>
      <c r="AD192" s="51">
        <f>X192+Z192+AA192+AB192+AC192</f>
        <v>20649</v>
      </c>
      <c r="AE192" s="51">
        <f>Y192+AC192</f>
        <v>0</v>
      </c>
    </row>
    <row r="193" spans="1:31" s="15" customFormat="1" ht="58.5" customHeight="1">
      <c r="A193" s="64" t="s">
        <v>157</v>
      </c>
      <c r="B193" s="70" t="s">
        <v>333</v>
      </c>
      <c r="C193" s="70" t="s">
        <v>339</v>
      </c>
      <c r="D193" s="71" t="s">
        <v>158</v>
      </c>
      <c r="E193" s="70"/>
      <c r="F193" s="51">
        <f aca="true" t="shared" si="159" ref="F193:AE193">F194</f>
        <v>800</v>
      </c>
      <c r="G193" s="51">
        <f t="shared" si="159"/>
        <v>0</v>
      </c>
      <c r="H193" s="51">
        <f t="shared" si="159"/>
        <v>0</v>
      </c>
      <c r="I193" s="51">
        <f t="shared" si="159"/>
        <v>0</v>
      </c>
      <c r="J193" s="51">
        <f t="shared" si="159"/>
        <v>0</v>
      </c>
      <c r="K193" s="51">
        <f t="shared" si="159"/>
        <v>0</v>
      </c>
      <c r="L193" s="51">
        <f t="shared" si="159"/>
        <v>800</v>
      </c>
      <c r="M193" s="51">
        <f t="shared" si="159"/>
        <v>0</v>
      </c>
      <c r="N193" s="51">
        <f t="shared" si="159"/>
        <v>0</v>
      </c>
      <c r="O193" s="51">
        <f t="shared" si="159"/>
        <v>0</v>
      </c>
      <c r="P193" s="51">
        <f t="shared" si="159"/>
        <v>0</v>
      </c>
      <c r="Q193" s="51">
        <f t="shared" si="159"/>
        <v>0</v>
      </c>
      <c r="R193" s="51">
        <f t="shared" si="159"/>
        <v>800</v>
      </c>
      <c r="S193" s="51">
        <f t="shared" si="159"/>
        <v>0</v>
      </c>
      <c r="T193" s="51">
        <f t="shared" si="159"/>
        <v>0</v>
      </c>
      <c r="U193" s="51">
        <f t="shared" si="159"/>
        <v>0</v>
      </c>
      <c r="V193" s="51">
        <f t="shared" si="159"/>
        <v>0</v>
      </c>
      <c r="W193" s="51">
        <f t="shared" si="159"/>
        <v>0</v>
      </c>
      <c r="X193" s="51">
        <f t="shared" si="159"/>
        <v>800</v>
      </c>
      <c r="Y193" s="51">
        <f t="shared" si="159"/>
        <v>0</v>
      </c>
      <c r="Z193" s="51">
        <f t="shared" si="159"/>
        <v>0</v>
      </c>
      <c r="AA193" s="51">
        <f t="shared" si="159"/>
        <v>0</v>
      </c>
      <c r="AB193" s="51">
        <f t="shared" si="159"/>
        <v>0</v>
      </c>
      <c r="AC193" s="51">
        <f t="shared" si="159"/>
        <v>0</v>
      </c>
      <c r="AD193" s="51">
        <f t="shared" si="159"/>
        <v>800</v>
      </c>
      <c r="AE193" s="51">
        <f t="shared" si="159"/>
        <v>0</v>
      </c>
    </row>
    <row r="194" spans="1:31" s="15" customFormat="1" ht="49.5">
      <c r="A194" s="64" t="s">
        <v>335</v>
      </c>
      <c r="B194" s="70" t="s">
        <v>333</v>
      </c>
      <c r="C194" s="70" t="s">
        <v>339</v>
      </c>
      <c r="D194" s="71" t="s">
        <v>158</v>
      </c>
      <c r="E194" s="70" t="s">
        <v>336</v>
      </c>
      <c r="F194" s="51">
        <v>800</v>
      </c>
      <c r="G194" s="98"/>
      <c r="H194" s="98"/>
      <c r="I194" s="98"/>
      <c r="J194" s="98"/>
      <c r="K194" s="98"/>
      <c r="L194" s="51">
        <f>F194+H194+I194+J194+K194</f>
        <v>800</v>
      </c>
      <c r="M194" s="51">
        <f>G194+K194</f>
        <v>0</v>
      </c>
      <c r="N194" s="75"/>
      <c r="O194" s="75"/>
      <c r="P194" s="75"/>
      <c r="Q194" s="75"/>
      <c r="R194" s="51">
        <f>L194+N194+O194+P194+Q194</f>
        <v>800</v>
      </c>
      <c r="S194" s="51">
        <f>M194+Q194</f>
        <v>0</v>
      </c>
      <c r="T194" s="75"/>
      <c r="U194" s="75"/>
      <c r="V194" s="75"/>
      <c r="W194" s="75"/>
      <c r="X194" s="51">
        <f>R194+T194+U194+V194+W194</f>
        <v>800</v>
      </c>
      <c r="Y194" s="51">
        <f>S194+W194</f>
        <v>0</v>
      </c>
      <c r="Z194" s="75"/>
      <c r="AA194" s="75"/>
      <c r="AB194" s="75"/>
      <c r="AC194" s="75"/>
      <c r="AD194" s="51">
        <f>X194+Z194+AA194+AB194+AC194</f>
        <v>800</v>
      </c>
      <c r="AE194" s="51">
        <f>Y194+AC194</f>
        <v>0</v>
      </c>
    </row>
    <row r="195" spans="1:31" s="15" customFormat="1" ht="53.25" customHeight="1">
      <c r="A195" s="64" t="s">
        <v>100</v>
      </c>
      <c r="B195" s="70" t="s">
        <v>333</v>
      </c>
      <c r="C195" s="70" t="s">
        <v>339</v>
      </c>
      <c r="D195" s="71" t="s">
        <v>87</v>
      </c>
      <c r="E195" s="70"/>
      <c r="F195" s="51"/>
      <c r="G195" s="98"/>
      <c r="H195" s="98"/>
      <c r="I195" s="98"/>
      <c r="J195" s="98"/>
      <c r="K195" s="98"/>
      <c r="L195" s="51"/>
      <c r="M195" s="51"/>
      <c r="N195" s="75"/>
      <c r="O195" s="75"/>
      <c r="P195" s="75"/>
      <c r="Q195" s="75"/>
      <c r="R195" s="51"/>
      <c r="S195" s="51"/>
      <c r="T195" s="75"/>
      <c r="U195" s="75"/>
      <c r="V195" s="75"/>
      <c r="W195" s="75"/>
      <c r="X195" s="51"/>
      <c r="Y195" s="51"/>
      <c r="Z195" s="75">
        <f aca="true" t="shared" si="160" ref="Z195:AE195">Z196</f>
        <v>0</v>
      </c>
      <c r="AA195" s="51">
        <f t="shared" si="160"/>
        <v>7500</v>
      </c>
      <c r="AB195" s="75">
        <f t="shared" si="160"/>
        <v>0</v>
      </c>
      <c r="AC195" s="75">
        <f t="shared" si="160"/>
        <v>0</v>
      </c>
      <c r="AD195" s="51">
        <f t="shared" si="160"/>
        <v>7500</v>
      </c>
      <c r="AE195" s="75">
        <f t="shared" si="160"/>
        <v>0</v>
      </c>
    </row>
    <row r="196" spans="1:31" s="15" customFormat="1" ht="58.5" customHeight="1">
      <c r="A196" s="64" t="s">
        <v>335</v>
      </c>
      <c r="B196" s="70" t="s">
        <v>333</v>
      </c>
      <c r="C196" s="70" t="s">
        <v>339</v>
      </c>
      <c r="D196" s="71" t="s">
        <v>87</v>
      </c>
      <c r="E196" s="70" t="s">
        <v>336</v>
      </c>
      <c r="F196" s="51"/>
      <c r="G196" s="98"/>
      <c r="H196" s="98"/>
      <c r="I196" s="98"/>
      <c r="J196" s="98"/>
      <c r="K196" s="98"/>
      <c r="L196" s="51"/>
      <c r="M196" s="51"/>
      <c r="N196" s="75"/>
      <c r="O196" s="75"/>
      <c r="P196" s="75"/>
      <c r="Q196" s="75"/>
      <c r="R196" s="51"/>
      <c r="S196" s="51"/>
      <c r="T196" s="75"/>
      <c r="U196" s="75"/>
      <c r="V196" s="75"/>
      <c r="W196" s="75"/>
      <c r="X196" s="51"/>
      <c r="Y196" s="51"/>
      <c r="Z196" s="75"/>
      <c r="AA196" s="51">
        <v>7500</v>
      </c>
      <c r="AB196" s="75"/>
      <c r="AC196" s="75"/>
      <c r="AD196" s="51">
        <f>X196+Z196+AA196+AB196+AC196</f>
        <v>7500</v>
      </c>
      <c r="AE196" s="51">
        <f>Y196+AC196</f>
        <v>0</v>
      </c>
    </row>
    <row r="197" spans="1:31" ht="19.5" customHeight="1">
      <c r="A197" s="77"/>
      <c r="B197" s="78"/>
      <c r="C197" s="78"/>
      <c r="D197" s="79"/>
      <c r="E197" s="78"/>
      <c r="F197" s="50"/>
      <c r="G197" s="50"/>
      <c r="H197" s="50"/>
      <c r="I197" s="50"/>
      <c r="J197" s="50"/>
      <c r="K197" s="50"/>
      <c r="L197" s="50"/>
      <c r="M197" s="50"/>
      <c r="N197" s="51"/>
      <c r="O197" s="51"/>
      <c r="P197" s="51"/>
      <c r="Q197" s="51"/>
      <c r="R197" s="50"/>
      <c r="S197" s="50"/>
      <c r="T197" s="51"/>
      <c r="U197" s="51"/>
      <c r="V197" s="51"/>
      <c r="W197" s="51"/>
      <c r="X197" s="50"/>
      <c r="Y197" s="50"/>
      <c r="Z197" s="51"/>
      <c r="AA197" s="51"/>
      <c r="AB197" s="51"/>
      <c r="AC197" s="51"/>
      <c r="AD197" s="50"/>
      <c r="AE197" s="50"/>
    </row>
    <row r="198" spans="1:31" s="6" customFormat="1" ht="40.5">
      <c r="A198" s="52" t="s">
        <v>248</v>
      </c>
      <c r="B198" s="53" t="s">
        <v>249</v>
      </c>
      <c r="C198" s="53"/>
      <c r="D198" s="54"/>
      <c r="E198" s="53"/>
      <c r="F198" s="87">
        <f aca="true" t="shared" si="161" ref="F198:M198">F200+F244+F276+F302</f>
        <v>1033528</v>
      </c>
      <c r="G198" s="87">
        <f t="shared" si="161"/>
        <v>0</v>
      </c>
      <c r="H198" s="87">
        <f t="shared" si="161"/>
        <v>59236</v>
      </c>
      <c r="I198" s="87">
        <f t="shared" si="161"/>
        <v>0</v>
      </c>
      <c r="J198" s="87">
        <f t="shared" si="161"/>
        <v>0</v>
      </c>
      <c r="K198" s="87">
        <f t="shared" si="161"/>
        <v>0</v>
      </c>
      <c r="L198" s="87">
        <f t="shared" si="161"/>
        <v>1092764</v>
      </c>
      <c r="M198" s="87">
        <f t="shared" si="161"/>
        <v>0</v>
      </c>
      <c r="N198" s="88">
        <f aca="true" t="shared" si="162" ref="N198:S198">N200+N244+N276+N302</f>
        <v>12400</v>
      </c>
      <c r="O198" s="88">
        <f t="shared" si="162"/>
        <v>0</v>
      </c>
      <c r="P198" s="88">
        <f t="shared" si="162"/>
        <v>0</v>
      </c>
      <c r="Q198" s="88">
        <f t="shared" si="162"/>
        <v>0</v>
      </c>
      <c r="R198" s="87">
        <f t="shared" si="162"/>
        <v>1105164</v>
      </c>
      <c r="S198" s="87">
        <f t="shared" si="162"/>
        <v>0</v>
      </c>
      <c r="T198" s="88">
        <f aca="true" t="shared" si="163" ref="T198:Y198">T200+T244+T276+T302</f>
        <v>0</v>
      </c>
      <c r="U198" s="88">
        <f t="shared" si="163"/>
        <v>0</v>
      </c>
      <c r="V198" s="88">
        <f t="shared" si="163"/>
        <v>0</v>
      </c>
      <c r="W198" s="88">
        <f t="shared" si="163"/>
        <v>0</v>
      </c>
      <c r="X198" s="87">
        <f t="shared" si="163"/>
        <v>1105164</v>
      </c>
      <c r="Y198" s="87">
        <f t="shared" si="163"/>
        <v>0</v>
      </c>
      <c r="Z198" s="87">
        <f aca="true" t="shared" si="164" ref="Z198:AE198">Z200+Z244+Z276+Z302</f>
        <v>8229</v>
      </c>
      <c r="AA198" s="100">
        <f t="shared" si="164"/>
        <v>0</v>
      </c>
      <c r="AB198" s="88">
        <f t="shared" si="164"/>
        <v>0</v>
      </c>
      <c r="AC198" s="88">
        <f t="shared" si="164"/>
        <v>0</v>
      </c>
      <c r="AD198" s="87">
        <f t="shared" si="164"/>
        <v>1113393</v>
      </c>
      <c r="AE198" s="87">
        <f t="shared" si="164"/>
        <v>0</v>
      </c>
    </row>
    <row r="199" spans="1:31" ht="16.5">
      <c r="A199" s="77"/>
      <c r="B199" s="78"/>
      <c r="C199" s="78"/>
      <c r="D199" s="79"/>
      <c r="E199" s="78"/>
      <c r="F199" s="50"/>
      <c r="G199" s="50"/>
      <c r="H199" s="50"/>
      <c r="I199" s="50"/>
      <c r="J199" s="50"/>
      <c r="K199" s="50"/>
      <c r="L199" s="50"/>
      <c r="M199" s="50"/>
      <c r="N199" s="51"/>
      <c r="O199" s="51"/>
      <c r="P199" s="51"/>
      <c r="Q199" s="51"/>
      <c r="R199" s="50"/>
      <c r="S199" s="50"/>
      <c r="T199" s="51"/>
      <c r="U199" s="51"/>
      <c r="V199" s="51"/>
      <c r="W199" s="51"/>
      <c r="X199" s="50"/>
      <c r="Y199" s="50"/>
      <c r="Z199" s="51"/>
      <c r="AA199" s="51"/>
      <c r="AB199" s="51"/>
      <c r="AC199" s="51"/>
      <c r="AD199" s="50"/>
      <c r="AE199" s="50"/>
    </row>
    <row r="200" spans="1:31" s="8" customFormat="1" ht="18.75">
      <c r="A200" s="101" t="s">
        <v>250</v>
      </c>
      <c r="B200" s="59" t="s">
        <v>356</v>
      </c>
      <c r="C200" s="59" t="s">
        <v>325</v>
      </c>
      <c r="D200" s="67"/>
      <c r="E200" s="70"/>
      <c r="F200" s="61">
        <f aca="true" t="shared" si="165" ref="F200:M200">F205+F207+F210+F222</f>
        <v>94198</v>
      </c>
      <c r="G200" s="61">
        <f t="shared" si="165"/>
        <v>0</v>
      </c>
      <c r="H200" s="61">
        <f t="shared" si="165"/>
        <v>38148</v>
      </c>
      <c r="I200" s="61">
        <f t="shared" si="165"/>
        <v>0</v>
      </c>
      <c r="J200" s="61">
        <f t="shared" si="165"/>
        <v>0</v>
      </c>
      <c r="K200" s="61">
        <f t="shared" si="165"/>
        <v>0</v>
      </c>
      <c r="L200" s="61">
        <f t="shared" si="165"/>
        <v>132346</v>
      </c>
      <c r="M200" s="61">
        <f t="shared" si="165"/>
        <v>0</v>
      </c>
      <c r="N200" s="56">
        <f aca="true" t="shared" si="166" ref="N200:S200">N205+N207+N210+N222</f>
        <v>0</v>
      </c>
      <c r="O200" s="56">
        <f t="shared" si="166"/>
        <v>0</v>
      </c>
      <c r="P200" s="56">
        <f t="shared" si="166"/>
        <v>0</v>
      </c>
      <c r="Q200" s="56">
        <f t="shared" si="166"/>
        <v>0</v>
      </c>
      <c r="R200" s="61">
        <f t="shared" si="166"/>
        <v>132346</v>
      </c>
      <c r="S200" s="61">
        <f t="shared" si="166"/>
        <v>0</v>
      </c>
      <c r="T200" s="56">
        <f aca="true" t="shared" si="167" ref="T200:Y200">T205+T207+T210+T222</f>
        <v>0</v>
      </c>
      <c r="U200" s="56">
        <f t="shared" si="167"/>
        <v>0</v>
      </c>
      <c r="V200" s="56">
        <f t="shared" si="167"/>
        <v>0</v>
      </c>
      <c r="W200" s="56">
        <f t="shared" si="167"/>
        <v>0</v>
      </c>
      <c r="X200" s="61">
        <f t="shared" si="167"/>
        <v>132346</v>
      </c>
      <c r="Y200" s="61">
        <f t="shared" si="167"/>
        <v>0</v>
      </c>
      <c r="Z200" s="61">
        <f aca="true" t="shared" si="168" ref="Z200:AE200">Z201+Z205+Z207+Z210+Z222</f>
        <v>7014</v>
      </c>
      <c r="AA200" s="61">
        <f t="shared" si="168"/>
        <v>0</v>
      </c>
      <c r="AB200" s="61">
        <f t="shared" si="168"/>
        <v>0</v>
      </c>
      <c r="AC200" s="61">
        <f t="shared" si="168"/>
        <v>0</v>
      </c>
      <c r="AD200" s="61">
        <f t="shared" si="168"/>
        <v>139360</v>
      </c>
      <c r="AE200" s="61">
        <f t="shared" si="168"/>
        <v>0</v>
      </c>
    </row>
    <row r="201" spans="1:31" s="8" customFormat="1" ht="50.25">
      <c r="A201" s="102" t="s">
        <v>502</v>
      </c>
      <c r="B201" s="70" t="s">
        <v>356</v>
      </c>
      <c r="C201" s="70" t="s">
        <v>325</v>
      </c>
      <c r="D201" s="71" t="s">
        <v>505</v>
      </c>
      <c r="E201" s="70"/>
      <c r="F201" s="61"/>
      <c r="G201" s="61"/>
      <c r="H201" s="61"/>
      <c r="I201" s="61"/>
      <c r="J201" s="61"/>
      <c r="K201" s="61"/>
      <c r="L201" s="61"/>
      <c r="M201" s="61"/>
      <c r="N201" s="56"/>
      <c r="O201" s="56"/>
      <c r="P201" s="56"/>
      <c r="Q201" s="56"/>
      <c r="R201" s="61"/>
      <c r="S201" s="61"/>
      <c r="T201" s="56"/>
      <c r="U201" s="56"/>
      <c r="V201" s="56"/>
      <c r="W201" s="56"/>
      <c r="X201" s="61"/>
      <c r="Y201" s="61"/>
      <c r="Z201" s="51">
        <f>Z202</f>
        <v>7014</v>
      </c>
      <c r="AA201" s="51">
        <f aca="true" t="shared" si="169" ref="AA201:AE203">AA202</f>
        <v>0</v>
      </c>
      <c r="AB201" s="51">
        <f t="shared" si="169"/>
        <v>0</v>
      </c>
      <c r="AC201" s="51">
        <f t="shared" si="169"/>
        <v>0</v>
      </c>
      <c r="AD201" s="51">
        <f t="shared" si="169"/>
        <v>7014</v>
      </c>
      <c r="AE201" s="51">
        <f t="shared" si="169"/>
        <v>0</v>
      </c>
    </row>
    <row r="202" spans="1:31" s="8" customFormat="1" ht="66.75">
      <c r="A202" s="102" t="s">
        <v>503</v>
      </c>
      <c r="B202" s="70" t="s">
        <v>356</v>
      </c>
      <c r="C202" s="70" t="s">
        <v>325</v>
      </c>
      <c r="D202" s="71" t="s">
        <v>421</v>
      </c>
      <c r="E202" s="70"/>
      <c r="F202" s="61"/>
      <c r="G202" s="61"/>
      <c r="H202" s="61"/>
      <c r="I202" s="61"/>
      <c r="J202" s="61"/>
      <c r="K202" s="61"/>
      <c r="L202" s="61"/>
      <c r="M202" s="61"/>
      <c r="N202" s="56"/>
      <c r="O202" s="56"/>
      <c r="P202" s="56"/>
      <c r="Q202" s="56"/>
      <c r="R202" s="61"/>
      <c r="S202" s="61"/>
      <c r="T202" s="56"/>
      <c r="U202" s="56"/>
      <c r="V202" s="56"/>
      <c r="W202" s="56"/>
      <c r="X202" s="61"/>
      <c r="Y202" s="61"/>
      <c r="Z202" s="51">
        <f>Z203</f>
        <v>7014</v>
      </c>
      <c r="AA202" s="51">
        <f t="shared" si="169"/>
        <v>0</v>
      </c>
      <c r="AB202" s="51">
        <f t="shared" si="169"/>
        <v>0</v>
      </c>
      <c r="AC202" s="51">
        <f t="shared" si="169"/>
        <v>0</v>
      </c>
      <c r="AD202" s="51">
        <f t="shared" si="169"/>
        <v>7014</v>
      </c>
      <c r="AE202" s="51">
        <f t="shared" si="169"/>
        <v>0</v>
      </c>
    </row>
    <row r="203" spans="1:31" s="8" customFormat="1" ht="33.75">
      <c r="A203" s="102" t="s">
        <v>504</v>
      </c>
      <c r="B203" s="70" t="s">
        <v>356</v>
      </c>
      <c r="C203" s="70" t="s">
        <v>325</v>
      </c>
      <c r="D203" s="71" t="s">
        <v>423</v>
      </c>
      <c r="E203" s="70"/>
      <c r="F203" s="61"/>
      <c r="G203" s="61"/>
      <c r="H203" s="61"/>
      <c r="I203" s="61"/>
      <c r="J203" s="61"/>
      <c r="K203" s="61"/>
      <c r="L203" s="61"/>
      <c r="M203" s="61"/>
      <c r="N203" s="56"/>
      <c r="O203" s="56"/>
      <c r="P203" s="56"/>
      <c r="Q203" s="56"/>
      <c r="R203" s="61"/>
      <c r="S203" s="61"/>
      <c r="T203" s="56"/>
      <c r="U203" s="56"/>
      <c r="V203" s="56"/>
      <c r="W203" s="56"/>
      <c r="X203" s="61"/>
      <c r="Y203" s="61"/>
      <c r="Z203" s="51">
        <f>Z204</f>
        <v>7014</v>
      </c>
      <c r="AA203" s="51">
        <f t="shared" si="169"/>
        <v>0</v>
      </c>
      <c r="AB203" s="51">
        <f t="shared" si="169"/>
        <v>0</v>
      </c>
      <c r="AC203" s="51">
        <f t="shared" si="169"/>
        <v>0</v>
      </c>
      <c r="AD203" s="51">
        <f t="shared" si="169"/>
        <v>7014</v>
      </c>
      <c r="AE203" s="51">
        <f t="shared" si="169"/>
        <v>0</v>
      </c>
    </row>
    <row r="204" spans="1:31" s="8" customFormat="1" ht="83.25">
      <c r="A204" s="64" t="s">
        <v>439</v>
      </c>
      <c r="B204" s="70" t="s">
        <v>356</v>
      </c>
      <c r="C204" s="70" t="s">
        <v>325</v>
      </c>
      <c r="D204" s="71" t="s">
        <v>423</v>
      </c>
      <c r="E204" s="70" t="s">
        <v>341</v>
      </c>
      <c r="F204" s="61"/>
      <c r="G204" s="61"/>
      <c r="H204" s="61"/>
      <c r="I204" s="61"/>
      <c r="J204" s="61"/>
      <c r="K204" s="61"/>
      <c r="L204" s="61"/>
      <c r="M204" s="61"/>
      <c r="N204" s="56"/>
      <c r="O204" s="56"/>
      <c r="P204" s="56"/>
      <c r="Q204" s="56"/>
      <c r="R204" s="61"/>
      <c r="S204" s="61"/>
      <c r="T204" s="56"/>
      <c r="U204" s="56"/>
      <c r="V204" s="56"/>
      <c r="W204" s="56"/>
      <c r="X204" s="61"/>
      <c r="Y204" s="61"/>
      <c r="Z204" s="51">
        <v>7014</v>
      </c>
      <c r="AA204" s="51"/>
      <c r="AB204" s="51"/>
      <c r="AC204" s="51"/>
      <c r="AD204" s="51">
        <f>X204+Z204+AA204+AB204+AC204</f>
        <v>7014</v>
      </c>
      <c r="AE204" s="51">
        <f>Y204+AC204</f>
        <v>0</v>
      </c>
    </row>
    <row r="205" spans="1:31" s="8" customFormat="1" ht="51.75" customHeight="1">
      <c r="A205" s="64" t="s">
        <v>349</v>
      </c>
      <c r="B205" s="70" t="s">
        <v>356</v>
      </c>
      <c r="C205" s="70" t="s">
        <v>325</v>
      </c>
      <c r="D205" s="71" t="s">
        <v>237</v>
      </c>
      <c r="E205" s="70"/>
      <c r="F205" s="51">
        <f aca="true" t="shared" si="170" ref="F205:AE205">F206</f>
        <v>11442</v>
      </c>
      <c r="G205" s="51">
        <f t="shared" si="170"/>
        <v>0</v>
      </c>
      <c r="H205" s="51">
        <f t="shared" si="170"/>
        <v>0</v>
      </c>
      <c r="I205" s="51">
        <f t="shared" si="170"/>
        <v>0</v>
      </c>
      <c r="J205" s="51">
        <f t="shared" si="170"/>
        <v>0</v>
      </c>
      <c r="K205" s="51">
        <f t="shared" si="170"/>
        <v>0</v>
      </c>
      <c r="L205" s="51">
        <f t="shared" si="170"/>
        <v>11442</v>
      </c>
      <c r="M205" s="51">
        <f t="shared" si="170"/>
        <v>0</v>
      </c>
      <c r="N205" s="51">
        <f t="shared" si="170"/>
        <v>0</v>
      </c>
      <c r="O205" s="51">
        <f t="shared" si="170"/>
        <v>0</v>
      </c>
      <c r="P205" s="51">
        <f t="shared" si="170"/>
        <v>0</v>
      </c>
      <c r="Q205" s="51">
        <f t="shared" si="170"/>
        <v>0</v>
      </c>
      <c r="R205" s="51">
        <f t="shared" si="170"/>
        <v>11442</v>
      </c>
      <c r="S205" s="51">
        <f t="shared" si="170"/>
        <v>0</v>
      </c>
      <c r="T205" s="51">
        <f t="shared" si="170"/>
        <v>0</v>
      </c>
      <c r="U205" s="51">
        <f t="shared" si="170"/>
        <v>0</v>
      </c>
      <c r="V205" s="51">
        <f t="shared" si="170"/>
        <v>0</v>
      </c>
      <c r="W205" s="51">
        <f t="shared" si="170"/>
        <v>0</v>
      </c>
      <c r="X205" s="51">
        <f t="shared" si="170"/>
        <v>11442</v>
      </c>
      <c r="Y205" s="51">
        <f t="shared" si="170"/>
        <v>0</v>
      </c>
      <c r="Z205" s="51">
        <f t="shared" si="170"/>
        <v>0</v>
      </c>
      <c r="AA205" s="51">
        <f t="shared" si="170"/>
        <v>0</v>
      </c>
      <c r="AB205" s="51">
        <f t="shared" si="170"/>
        <v>0</v>
      </c>
      <c r="AC205" s="51">
        <f t="shared" si="170"/>
        <v>0</v>
      </c>
      <c r="AD205" s="51">
        <f t="shared" si="170"/>
        <v>11442</v>
      </c>
      <c r="AE205" s="51">
        <f t="shared" si="170"/>
        <v>0</v>
      </c>
    </row>
    <row r="206" spans="1:31" s="8" customFormat="1" ht="83.25">
      <c r="A206" s="64" t="s">
        <v>430</v>
      </c>
      <c r="B206" s="70" t="s">
        <v>356</v>
      </c>
      <c r="C206" s="70" t="s">
        <v>325</v>
      </c>
      <c r="D206" s="71" t="s">
        <v>237</v>
      </c>
      <c r="E206" s="70" t="s">
        <v>350</v>
      </c>
      <c r="F206" s="51">
        <v>11442</v>
      </c>
      <c r="G206" s="92"/>
      <c r="H206" s="92"/>
      <c r="I206" s="92"/>
      <c r="J206" s="92"/>
      <c r="K206" s="92"/>
      <c r="L206" s="51">
        <f>F206+H206+I206+J206+K206</f>
        <v>11442</v>
      </c>
      <c r="M206" s="51">
        <f>G206+K206</f>
        <v>0</v>
      </c>
      <c r="N206" s="51"/>
      <c r="O206" s="51"/>
      <c r="P206" s="51"/>
      <c r="Q206" s="51"/>
      <c r="R206" s="51">
        <f>L206+N206+O206+P206+Q206</f>
        <v>11442</v>
      </c>
      <c r="S206" s="51">
        <f>M206+Q206</f>
        <v>0</v>
      </c>
      <c r="T206" s="51"/>
      <c r="U206" s="51"/>
      <c r="V206" s="51"/>
      <c r="W206" s="51"/>
      <c r="X206" s="51">
        <f>R206+T206+U206+V206+W206</f>
        <v>11442</v>
      </c>
      <c r="Y206" s="51">
        <f>S206+W206</f>
        <v>0</v>
      </c>
      <c r="Z206" s="51"/>
      <c r="AA206" s="51"/>
      <c r="AB206" s="51"/>
      <c r="AC206" s="51"/>
      <c r="AD206" s="51">
        <f>X206+Z206+AA206+AB206+AC206</f>
        <v>11442</v>
      </c>
      <c r="AE206" s="51">
        <f>Y206+AC206</f>
        <v>0</v>
      </c>
    </row>
    <row r="207" spans="1:31" s="8" customFormat="1" ht="83.25" customHeight="1" hidden="1">
      <c r="A207" s="102" t="s">
        <v>420</v>
      </c>
      <c r="B207" s="70" t="s">
        <v>356</v>
      </c>
      <c r="C207" s="70" t="s">
        <v>325</v>
      </c>
      <c r="D207" s="71" t="s">
        <v>421</v>
      </c>
      <c r="E207" s="70"/>
      <c r="F207" s="92"/>
      <c r="G207" s="92"/>
      <c r="H207" s="92"/>
      <c r="I207" s="92"/>
      <c r="J207" s="92"/>
      <c r="K207" s="92"/>
      <c r="L207" s="92"/>
      <c r="M207" s="92"/>
      <c r="N207" s="51"/>
      <c r="O207" s="51"/>
      <c r="P207" s="51"/>
      <c r="Q207" s="51"/>
      <c r="R207" s="92"/>
      <c r="S207" s="92"/>
      <c r="T207" s="51"/>
      <c r="U207" s="51"/>
      <c r="V207" s="51"/>
      <c r="W207" s="51"/>
      <c r="X207" s="92"/>
      <c r="Y207" s="92"/>
      <c r="Z207" s="51"/>
      <c r="AA207" s="51"/>
      <c r="AB207" s="51"/>
      <c r="AC207" s="51"/>
      <c r="AD207" s="92"/>
      <c r="AE207" s="92"/>
    </row>
    <row r="208" spans="1:31" s="8" customFormat="1" ht="33.75" customHeight="1" hidden="1">
      <c r="A208" s="102" t="s">
        <v>422</v>
      </c>
      <c r="B208" s="70" t="s">
        <v>356</v>
      </c>
      <c r="C208" s="70" t="s">
        <v>325</v>
      </c>
      <c r="D208" s="71" t="s">
        <v>423</v>
      </c>
      <c r="E208" s="70"/>
      <c r="F208" s="92"/>
      <c r="G208" s="92"/>
      <c r="H208" s="92"/>
      <c r="I208" s="92"/>
      <c r="J208" s="92"/>
      <c r="K208" s="92"/>
      <c r="L208" s="92"/>
      <c r="M208" s="92"/>
      <c r="N208" s="51"/>
      <c r="O208" s="51"/>
      <c r="P208" s="51"/>
      <c r="Q208" s="51"/>
      <c r="R208" s="92"/>
      <c r="S208" s="92"/>
      <c r="T208" s="51"/>
      <c r="U208" s="51"/>
      <c r="V208" s="51"/>
      <c r="W208" s="51"/>
      <c r="X208" s="92"/>
      <c r="Y208" s="92"/>
      <c r="Z208" s="51"/>
      <c r="AA208" s="51"/>
      <c r="AB208" s="51"/>
      <c r="AC208" s="51"/>
      <c r="AD208" s="92"/>
      <c r="AE208" s="92"/>
    </row>
    <row r="209" spans="1:31" s="8" customFormat="1" ht="50.25" customHeight="1" hidden="1">
      <c r="A209" s="64" t="s">
        <v>439</v>
      </c>
      <c r="B209" s="70" t="s">
        <v>356</v>
      </c>
      <c r="C209" s="70" t="s">
        <v>325</v>
      </c>
      <c r="D209" s="71" t="s">
        <v>423</v>
      </c>
      <c r="E209" s="70" t="s">
        <v>341</v>
      </c>
      <c r="F209" s="92"/>
      <c r="G209" s="92"/>
      <c r="H209" s="92"/>
      <c r="I209" s="92"/>
      <c r="J209" s="92"/>
      <c r="K209" s="92"/>
      <c r="L209" s="92"/>
      <c r="M209" s="92"/>
      <c r="N209" s="51"/>
      <c r="O209" s="51"/>
      <c r="P209" s="51"/>
      <c r="Q209" s="51"/>
      <c r="R209" s="92"/>
      <c r="S209" s="92"/>
      <c r="T209" s="51"/>
      <c r="U209" s="51"/>
      <c r="V209" s="51"/>
      <c r="W209" s="51"/>
      <c r="X209" s="92"/>
      <c r="Y209" s="92"/>
      <c r="Z209" s="51"/>
      <c r="AA209" s="51"/>
      <c r="AB209" s="51"/>
      <c r="AC209" s="51"/>
      <c r="AD209" s="92"/>
      <c r="AE209" s="92"/>
    </row>
    <row r="210" spans="1:31" s="8" customFormat="1" ht="26.25" customHeight="1">
      <c r="A210" s="102" t="s">
        <v>372</v>
      </c>
      <c r="B210" s="70" t="s">
        <v>356</v>
      </c>
      <c r="C210" s="70" t="s">
        <v>325</v>
      </c>
      <c r="D210" s="71" t="s">
        <v>251</v>
      </c>
      <c r="E210" s="70"/>
      <c r="F210" s="51">
        <f aca="true" t="shared" si="171" ref="F210:M210">F211+F212+F214+F216+F218+F220</f>
        <v>35996</v>
      </c>
      <c r="G210" s="51">
        <f t="shared" si="171"/>
        <v>0</v>
      </c>
      <c r="H210" s="51">
        <f t="shared" si="171"/>
        <v>0</v>
      </c>
      <c r="I210" s="51">
        <f t="shared" si="171"/>
        <v>0</v>
      </c>
      <c r="J210" s="51">
        <f t="shared" si="171"/>
        <v>0</v>
      </c>
      <c r="K210" s="51">
        <f t="shared" si="171"/>
        <v>0</v>
      </c>
      <c r="L210" s="51">
        <f t="shared" si="171"/>
        <v>35996</v>
      </c>
      <c r="M210" s="51">
        <f t="shared" si="171"/>
        <v>0</v>
      </c>
      <c r="N210" s="51">
        <f aca="true" t="shared" si="172" ref="N210:S210">N211+N212+N214+N216+N218+N220</f>
        <v>0</v>
      </c>
      <c r="O210" s="51">
        <f t="shared" si="172"/>
        <v>0</v>
      </c>
      <c r="P210" s="51">
        <f t="shared" si="172"/>
        <v>0</v>
      </c>
      <c r="Q210" s="51">
        <f t="shared" si="172"/>
        <v>0</v>
      </c>
      <c r="R210" s="51">
        <f t="shared" si="172"/>
        <v>35996</v>
      </c>
      <c r="S210" s="51">
        <f t="shared" si="172"/>
        <v>0</v>
      </c>
      <c r="T210" s="51">
        <f aca="true" t="shared" si="173" ref="T210:Y210">T211+T212+T214+T216+T218+T220</f>
        <v>0</v>
      </c>
      <c r="U210" s="51">
        <f t="shared" si="173"/>
        <v>0</v>
      </c>
      <c r="V210" s="51">
        <f t="shared" si="173"/>
        <v>0</v>
      </c>
      <c r="W210" s="51">
        <f t="shared" si="173"/>
        <v>0</v>
      </c>
      <c r="X210" s="51">
        <f t="shared" si="173"/>
        <v>35996</v>
      </c>
      <c r="Y210" s="51">
        <f t="shared" si="173"/>
        <v>0</v>
      </c>
      <c r="Z210" s="51">
        <f aca="true" t="shared" si="174" ref="Z210:AE210">Z211+Z212+Z214+Z216+Z218+Z220</f>
        <v>0</v>
      </c>
      <c r="AA210" s="51">
        <f t="shared" si="174"/>
        <v>0</v>
      </c>
      <c r="AB210" s="51">
        <f t="shared" si="174"/>
        <v>0</v>
      </c>
      <c r="AC210" s="51">
        <f t="shared" si="174"/>
        <v>0</v>
      </c>
      <c r="AD210" s="51">
        <f t="shared" si="174"/>
        <v>35996</v>
      </c>
      <c r="AE210" s="51">
        <f t="shared" si="174"/>
        <v>0</v>
      </c>
    </row>
    <row r="211" spans="1:31" s="8" customFormat="1" ht="60" customHeight="1">
      <c r="A211" s="103" t="s">
        <v>335</v>
      </c>
      <c r="B211" s="70" t="s">
        <v>356</v>
      </c>
      <c r="C211" s="70" t="s">
        <v>325</v>
      </c>
      <c r="D211" s="71" t="s">
        <v>251</v>
      </c>
      <c r="E211" s="70" t="s">
        <v>336</v>
      </c>
      <c r="F211" s="51">
        <v>7644</v>
      </c>
      <c r="G211" s="92"/>
      <c r="H211" s="92"/>
      <c r="I211" s="92"/>
      <c r="J211" s="92"/>
      <c r="K211" s="92"/>
      <c r="L211" s="51">
        <f>F211+H211+I211+J211+K211</f>
        <v>7644</v>
      </c>
      <c r="M211" s="51">
        <f>G211+K211</f>
        <v>0</v>
      </c>
      <c r="N211" s="51"/>
      <c r="O211" s="51"/>
      <c r="P211" s="51"/>
      <c r="Q211" s="51"/>
      <c r="R211" s="51">
        <f>L211+N211+O211+P211+Q211</f>
        <v>7644</v>
      </c>
      <c r="S211" s="51">
        <f>M211+Q211</f>
        <v>0</v>
      </c>
      <c r="T211" s="51"/>
      <c r="U211" s="51"/>
      <c r="V211" s="51"/>
      <c r="W211" s="51"/>
      <c r="X211" s="51">
        <f>R211+T211+U211+V211+W211</f>
        <v>7644</v>
      </c>
      <c r="Y211" s="51">
        <f>S211+W211</f>
        <v>0</v>
      </c>
      <c r="Z211" s="51"/>
      <c r="AA211" s="51"/>
      <c r="AB211" s="51"/>
      <c r="AC211" s="51"/>
      <c r="AD211" s="51">
        <f>X211+Z211+AA211+AB211+AC211</f>
        <v>7644</v>
      </c>
      <c r="AE211" s="51">
        <f>Y211+AC211</f>
        <v>0</v>
      </c>
    </row>
    <row r="212" spans="1:31" s="8" customFormat="1" ht="50.25" customHeight="1" hidden="1">
      <c r="A212" s="103" t="s">
        <v>398</v>
      </c>
      <c r="B212" s="70" t="s">
        <v>356</v>
      </c>
      <c r="C212" s="70" t="s">
        <v>325</v>
      </c>
      <c r="D212" s="71" t="s">
        <v>377</v>
      </c>
      <c r="E212" s="70"/>
      <c r="F212" s="92"/>
      <c r="G212" s="92"/>
      <c r="H212" s="92"/>
      <c r="I212" s="92"/>
      <c r="J212" s="92"/>
      <c r="K212" s="92"/>
      <c r="L212" s="92"/>
      <c r="M212" s="92"/>
      <c r="N212" s="51"/>
      <c r="O212" s="51"/>
      <c r="P212" s="51"/>
      <c r="Q212" s="51"/>
      <c r="R212" s="92"/>
      <c r="S212" s="92"/>
      <c r="T212" s="51"/>
      <c r="U212" s="51"/>
      <c r="V212" s="51"/>
      <c r="W212" s="51"/>
      <c r="X212" s="92"/>
      <c r="Y212" s="92"/>
      <c r="Z212" s="51"/>
      <c r="AA212" s="51"/>
      <c r="AB212" s="51"/>
      <c r="AC212" s="51"/>
      <c r="AD212" s="92"/>
      <c r="AE212" s="92"/>
    </row>
    <row r="213" spans="1:31" s="10" customFormat="1" ht="49.5" customHeight="1" hidden="1">
      <c r="A213" s="64" t="s">
        <v>439</v>
      </c>
      <c r="B213" s="70" t="s">
        <v>356</v>
      </c>
      <c r="C213" s="70" t="s">
        <v>325</v>
      </c>
      <c r="D213" s="71" t="s">
        <v>377</v>
      </c>
      <c r="E213" s="70" t="s">
        <v>341</v>
      </c>
      <c r="F213" s="76"/>
      <c r="G213" s="76"/>
      <c r="H213" s="76"/>
      <c r="I213" s="76"/>
      <c r="J213" s="76"/>
      <c r="K213" s="76"/>
      <c r="L213" s="76"/>
      <c r="M213" s="76"/>
      <c r="N213" s="56"/>
      <c r="O213" s="56"/>
      <c r="P213" s="56"/>
      <c r="Q213" s="56"/>
      <c r="R213" s="76"/>
      <c r="S213" s="76"/>
      <c r="T213" s="56"/>
      <c r="U213" s="56"/>
      <c r="V213" s="56"/>
      <c r="W213" s="56"/>
      <c r="X213" s="76"/>
      <c r="Y213" s="76"/>
      <c r="Z213" s="56"/>
      <c r="AA213" s="56"/>
      <c r="AB213" s="56"/>
      <c r="AC213" s="56"/>
      <c r="AD213" s="76"/>
      <c r="AE213" s="76"/>
    </row>
    <row r="214" spans="1:31" s="10" customFormat="1" ht="123" customHeight="1">
      <c r="A214" s="64" t="s">
        <v>448</v>
      </c>
      <c r="B214" s="70" t="s">
        <v>356</v>
      </c>
      <c r="C214" s="70" t="s">
        <v>325</v>
      </c>
      <c r="D214" s="71" t="s">
        <v>377</v>
      </c>
      <c r="E214" s="70"/>
      <c r="F214" s="51">
        <f aca="true" t="shared" si="175" ref="F214:AE214">F215</f>
        <v>21871</v>
      </c>
      <c r="G214" s="51">
        <f t="shared" si="175"/>
        <v>0</v>
      </c>
      <c r="H214" s="51">
        <f t="shared" si="175"/>
        <v>0</v>
      </c>
      <c r="I214" s="51">
        <f t="shared" si="175"/>
        <v>0</v>
      </c>
      <c r="J214" s="51">
        <f t="shared" si="175"/>
        <v>0</v>
      </c>
      <c r="K214" s="51">
        <f t="shared" si="175"/>
        <v>0</v>
      </c>
      <c r="L214" s="51">
        <f t="shared" si="175"/>
        <v>21871</v>
      </c>
      <c r="M214" s="51">
        <f t="shared" si="175"/>
        <v>0</v>
      </c>
      <c r="N214" s="51">
        <f t="shared" si="175"/>
        <v>0</v>
      </c>
      <c r="O214" s="51">
        <f t="shared" si="175"/>
        <v>0</v>
      </c>
      <c r="P214" s="51">
        <f t="shared" si="175"/>
        <v>0</v>
      </c>
      <c r="Q214" s="51">
        <f t="shared" si="175"/>
        <v>0</v>
      </c>
      <c r="R214" s="51">
        <f t="shared" si="175"/>
        <v>21871</v>
      </c>
      <c r="S214" s="51">
        <f t="shared" si="175"/>
        <v>0</v>
      </c>
      <c r="T214" s="51">
        <f t="shared" si="175"/>
        <v>0</v>
      </c>
      <c r="U214" s="51">
        <f t="shared" si="175"/>
        <v>0</v>
      </c>
      <c r="V214" s="51">
        <f t="shared" si="175"/>
        <v>0</v>
      </c>
      <c r="W214" s="51">
        <f t="shared" si="175"/>
        <v>0</v>
      </c>
      <c r="X214" s="51">
        <f t="shared" si="175"/>
        <v>21871</v>
      </c>
      <c r="Y214" s="51">
        <f t="shared" si="175"/>
        <v>0</v>
      </c>
      <c r="Z214" s="51">
        <f t="shared" si="175"/>
        <v>0</v>
      </c>
      <c r="AA214" s="51">
        <f t="shared" si="175"/>
        <v>0</v>
      </c>
      <c r="AB214" s="51">
        <f t="shared" si="175"/>
        <v>0</v>
      </c>
      <c r="AC214" s="51">
        <f t="shared" si="175"/>
        <v>0</v>
      </c>
      <c r="AD214" s="51">
        <f t="shared" si="175"/>
        <v>21871</v>
      </c>
      <c r="AE214" s="51">
        <f t="shared" si="175"/>
        <v>0</v>
      </c>
    </row>
    <row r="215" spans="1:31" s="10" customFormat="1" ht="90.75" customHeight="1">
      <c r="A215" s="64" t="s">
        <v>439</v>
      </c>
      <c r="B215" s="70" t="s">
        <v>356</v>
      </c>
      <c r="C215" s="70" t="s">
        <v>325</v>
      </c>
      <c r="D215" s="71" t="s">
        <v>377</v>
      </c>
      <c r="E215" s="70" t="s">
        <v>341</v>
      </c>
      <c r="F215" s="51">
        <v>21871</v>
      </c>
      <c r="G215" s="76"/>
      <c r="H215" s="76"/>
      <c r="I215" s="76"/>
      <c r="J215" s="76"/>
      <c r="K215" s="76"/>
      <c r="L215" s="51">
        <f>F215+H215+I215+J215+K215</f>
        <v>21871</v>
      </c>
      <c r="M215" s="51">
        <f>G215+K215</f>
        <v>0</v>
      </c>
      <c r="N215" s="56"/>
      <c r="O215" s="56"/>
      <c r="P215" s="56"/>
      <c r="Q215" s="56"/>
      <c r="R215" s="51">
        <f>L215+N215+O215+P215+Q215</f>
        <v>21871</v>
      </c>
      <c r="S215" s="51">
        <f>M215+Q215</f>
        <v>0</v>
      </c>
      <c r="T215" s="56"/>
      <c r="U215" s="56"/>
      <c r="V215" s="56"/>
      <c r="W215" s="56"/>
      <c r="X215" s="51">
        <f>R215+T215+U215+V215+W215</f>
        <v>21871</v>
      </c>
      <c r="Y215" s="51">
        <f>S215+W215</f>
        <v>0</v>
      </c>
      <c r="Z215" s="56"/>
      <c r="AA215" s="56"/>
      <c r="AB215" s="56"/>
      <c r="AC215" s="56"/>
      <c r="AD215" s="51">
        <f>X215+Z215+AA215+AB215+AC215</f>
        <v>21871</v>
      </c>
      <c r="AE215" s="51">
        <f>Y215+AC215</f>
        <v>0</v>
      </c>
    </row>
    <row r="216" spans="1:31" s="10" customFormat="1" ht="33" customHeight="1" hidden="1">
      <c r="A216" s="64" t="s">
        <v>447</v>
      </c>
      <c r="B216" s="70" t="s">
        <v>356</v>
      </c>
      <c r="C216" s="70" t="s">
        <v>325</v>
      </c>
      <c r="D216" s="71" t="s">
        <v>378</v>
      </c>
      <c r="E216" s="70"/>
      <c r="F216" s="76"/>
      <c r="G216" s="76"/>
      <c r="H216" s="76"/>
      <c r="I216" s="76"/>
      <c r="J216" s="76"/>
      <c r="K216" s="76"/>
      <c r="L216" s="76"/>
      <c r="M216" s="76"/>
      <c r="N216" s="56"/>
      <c r="O216" s="56"/>
      <c r="P216" s="56"/>
      <c r="Q216" s="56"/>
      <c r="R216" s="76"/>
      <c r="S216" s="76"/>
      <c r="T216" s="56"/>
      <c r="U216" s="56"/>
      <c r="V216" s="56"/>
      <c r="W216" s="56"/>
      <c r="X216" s="76"/>
      <c r="Y216" s="76"/>
      <c r="Z216" s="56"/>
      <c r="AA216" s="56"/>
      <c r="AB216" s="56"/>
      <c r="AC216" s="56"/>
      <c r="AD216" s="76"/>
      <c r="AE216" s="76"/>
    </row>
    <row r="217" spans="1:31" s="10" customFormat="1" ht="49.5" customHeight="1" hidden="1">
      <c r="A217" s="64" t="s">
        <v>439</v>
      </c>
      <c r="B217" s="70" t="s">
        <v>356</v>
      </c>
      <c r="C217" s="70" t="s">
        <v>325</v>
      </c>
      <c r="D217" s="71" t="s">
        <v>378</v>
      </c>
      <c r="E217" s="70" t="s">
        <v>341</v>
      </c>
      <c r="F217" s="76"/>
      <c r="G217" s="76"/>
      <c r="H217" s="76"/>
      <c r="I217" s="76"/>
      <c r="J217" s="76"/>
      <c r="K217" s="76"/>
      <c r="L217" s="76"/>
      <c r="M217" s="76"/>
      <c r="N217" s="56"/>
      <c r="O217" s="56"/>
      <c r="P217" s="56"/>
      <c r="Q217" s="56"/>
      <c r="R217" s="76"/>
      <c r="S217" s="76"/>
      <c r="T217" s="56"/>
      <c r="U217" s="56"/>
      <c r="V217" s="56"/>
      <c r="W217" s="56"/>
      <c r="X217" s="76"/>
      <c r="Y217" s="76"/>
      <c r="Z217" s="56"/>
      <c r="AA217" s="56"/>
      <c r="AB217" s="56"/>
      <c r="AC217" s="56"/>
      <c r="AD217" s="76"/>
      <c r="AE217" s="76"/>
    </row>
    <row r="218" spans="1:31" s="10" customFormat="1" ht="49.5" customHeight="1" hidden="1">
      <c r="A218" s="64" t="s">
        <v>28</v>
      </c>
      <c r="B218" s="70" t="s">
        <v>356</v>
      </c>
      <c r="C218" s="70" t="s">
        <v>325</v>
      </c>
      <c r="D218" s="71" t="s">
        <v>379</v>
      </c>
      <c r="E218" s="70"/>
      <c r="F218" s="51">
        <f>F219</f>
        <v>0</v>
      </c>
      <c r="G218" s="51">
        <f>G219</f>
        <v>0</v>
      </c>
      <c r="H218" s="76"/>
      <c r="I218" s="76"/>
      <c r="J218" s="76"/>
      <c r="K218" s="76"/>
      <c r="L218" s="51">
        <f>L219</f>
        <v>0</v>
      </c>
      <c r="M218" s="51">
        <f>M219</f>
        <v>0</v>
      </c>
      <c r="N218" s="56"/>
      <c r="O218" s="56"/>
      <c r="P218" s="56"/>
      <c r="Q218" s="56"/>
      <c r="R218" s="51">
        <f>R219</f>
        <v>0</v>
      </c>
      <c r="S218" s="51">
        <f>S219</f>
        <v>0</v>
      </c>
      <c r="T218" s="56"/>
      <c r="U218" s="56"/>
      <c r="V218" s="56"/>
      <c r="W218" s="56"/>
      <c r="X218" s="51">
        <f>X219</f>
        <v>0</v>
      </c>
      <c r="Y218" s="51">
        <f>Y219</f>
        <v>0</v>
      </c>
      <c r="Z218" s="56"/>
      <c r="AA218" s="56"/>
      <c r="AB218" s="56"/>
      <c r="AC218" s="56"/>
      <c r="AD218" s="51">
        <f>AD219</f>
        <v>0</v>
      </c>
      <c r="AE218" s="51">
        <f>AE219</f>
        <v>0</v>
      </c>
    </row>
    <row r="219" spans="1:31" s="10" customFormat="1" ht="6" customHeight="1" hidden="1">
      <c r="A219" s="64" t="s">
        <v>439</v>
      </c>
      <c r="B219" s="70" t="s">
        <v>356</v>
      </c>
      <c r="C219" s="70" t="s">
        <v>325</v>
      </c>
      <c r="D219" s="71" t="s">
        <v>379</v>
      </c>
      <c r="E219" s="70" t="s">
        <v>341</v>
      </c>
      <c r="F219" s="73"/>
      <c r="G219" s="76"/>
      <c r="H219" s="76"/>
      <c r="I219" s="76"/>
      <c r="J219" s="76"/>
      <c r="K219" s="76"/>
      <c r="L219" s="73"/>
      <c r="M219" s="76"/>
      <c r="N219" s="56"/>
      <c r="O219" s="56"/>
      <c r="P219" s="56"/>
      <c r="Q219" s="56"/>
      <c r="R219" s="73"/>
      <c r="S219" s="76"/>
      <c r="T219" s="56"/>
      <c r="U219" s="56"/>
      <c r="V219" s="56"/>
      <c r="W219" s="56"/>
      <c r="X219" s="73"/>
      <c r="Y219" s="76"/>
      <c r="Z219" s="56"/>
      <c r="AA219" s="56"/>
      <c r="AB219" s="56"/>
      <c r="AC219" s="56"/>
      <c r="AD219" s="73"/>
      <c r="AE219" s="76"/>
    </row>
    <row r="220" spans="1:31" s="10" customFormat="1" ht="64.5" customHeight="1">
      <c r="A220" s="64" t="s">
        <v>106</v>
      </c>
      <c r="B220" s="70" t="s">
        <v>356</v>
      </c>
      <c r="C220" s="70" t="s">
        <v>325</v>
      </c>
      <c r="D220" s="71" t="s">
        <v>107</v>
      </c>
      <c r="E220" s="70"/>
      <c r="F220" s="51">
        <f aca="true" t="shared" si="176" ref="F220:AE220">F221</f>
        <v>6481</v>
      </c>
      <c r="G220" s="51">
        <f t="shared" si="176"/>
        <v>0</v>
      </c>
      <c r="H220" s="51">
        <f t="shared" si="176"/>
        <v>0</v>
      </c>
      <c r="I220" s="51">
        <f t="shared" si="176"/>
        <v>0</v>
      </c>
      <c r="J220" s="51">
        <f t="shared" si="176"/>
        <v>0</v>
      </c>
      <c r="K220" s="51">
        <f t="shared" si="176"/>
        <v>0</v>
      </c>
      <c r="L220" s="51">
        <f t="shared" si="176"/>
        <v>6481</v>
      </c>
      <c r="M220" s="51">
        <f t="shared" si="176"/>
        <v>0</v>
      </c>
      <c r="N220" s="51">
        <f t="shared" si="176"/>
        <v>0</v>
      </c>
      <c r="O220" s="51">
        <f t="shared" si="176"/>
        <v>0</v>
      </c>
      <c r="P220" s="51">
        <f t="shared" si="176"/>
        <v>0</v>
      </c>
      <c r="Q220" s="51">
        <f t="shared" si="176"/>
        <v>0</v>
      </c>
      <c r="R220" s="51">
        <f t="shared" si="176"/>
        <v>6481</v>
      </c>
      <c r="S220" s="51">
        <f t="shared" si="176"/>
        <v>0</v>
      </c>
      <c r="T220" s="51">
        <f t="shared" si="176"/>
        <v>0</v>
      </c>
      <c r="U220" s="51">
        <f t="shared" si="176"/>
        <v>0</v>
      </c>
      <c r="V220" s="51">
        <f t="shared" si="176"/>
        <v>0</v>
      </c>
      <c r="W220" s="51">
        <f t="shared" si="176"/>
        <v>0</v>
      </c>
      <c r="X220" s="51">
        <f t="shared" si="176"/>
        <v>6481</v>
      </c>
      <c r="Y220" s="51">
        <f t="shared" si="176"/>
        <v>0</v>
      </c>
      <c r="Z220" s="51">
        <f t="shared" si="176"/>
        <v>0</v>
      </c>
      <c r="AA220" s="51">
        <f t="shared" si="176"/>
        <v>0</v>
      </c>
      <c r="AB220" s="51">
        <f t="shared" si="176"/>
        <v>0</v>
      </c>
      <c r="AC220" s="51">
        <f t="shared" si="176"/>
        <v>0</v>
      </c>
      <c r="AD220" s="51">
        <f t="shared" si="176"/>
        <v>6481</v>
      </c>
      <c r="AE220" s="51">
        <f t="shared" si="176"/>
        <v>0</v>
      </c>
    </row>
    <row r="221" spans="1:31" s="10" customFormat="1" ht="90" customHeight="1">
      <c r="A221" s="64" t="s">
        <v>439</v>
      </c>
      <c r="B221" s="70" t="s">
        <v>356</v>
      </c>
      <c r="C221" s="70" t="s">
        <v>325</v>
      </c>
      <c r="D221" s="71" t="s">
        <v>107</v>
      </c>
      <c r="E221" s="70" t="s">
        <v>341</v>
      </c>
      <c r="F221" s="51">
        <v>6481</v>
      </c>
      <c r="G221" s="76"/>
      <c r="H221" s="76"/>
      <c r="I221" s="76"/>
      <c r="J221" s="76"/>
      <c r="K221" s="76"/>
      <c r="L221" s="51">
        <f>F221+H221+I221+J221+K221</f>
        <v>6481</v>
      </c>
      <c r="M221" s="51">
        <f>G221+K221</f>
        <v>0</v>
      </c>
      <c r="N221" s="56"/>
      <c r="O221" s="56"/>
      <c r="P221" s="56"/>
      <c r="Q221" s="56"/>
      <c r="R221" s="51">
        <f>L221+N221+O221+P221+Q221</f>
        <v>6481</v>
      </c>
      <c r="S221" s="51">
        <f>M221+Q221</f>
        <v>0</v>
      </c>
      <c r="T221" s="56"/>
      <c r="U221" s="56"/>
      <c r="V221" s="56"/>
      <c r="W221" s="56"/>
      <c r="X221" s="51">
        <f>R221+T221+U221+V221+W221</f>
        <v>6481</v>
      </c>
      <c r="Y221" s="51">
        <f>S221+W221</f>
        <v>0</v>
      </c>
      <c r="Z221" s="56"/>
      <c r="AA221" s="56"/>
      <c r="AB221" s="56"/>
      <c r="AC221" s="56"/>
      <c r="AD221" s="51">
        <f>X221+Z221+AA221+AB221+AC221</f>
        <v>6481</v>
      </c>
      <c r="AE221" s="51">
        <f>Y221+AC221</f>
        <v>0</v>
      </c>
    </row>
    <row r="222" spans="1:31" s="7" customFormat="1" ht="29.25" customHeight="1">
      <c r="A222" s="64" t="s">
        <v>319</v>
      </c>
      <c r="B222" s="70" t="s">
        <v>356</v>
      </c>
      <c r="C222" s="70" t="s">
        <v>325</v>
      </c>
      <c r="D222" s="71" t="s">
        <v>320</v>
      </c>
      <c r="E222" s="70"/>
      <c r="F222" s="51">
        <f aca="true" t="shared" si="177" ref="F222:M222">F223+F226+F229+F232+F234+F237+F240</f>
        <v>46760</v>
      </c>
      <c r="G222" s="51">
        <f t="shared" si="177"/>
        <v>0</v>
      </c>
      <c r="H222" s="51">
        <f t="shared" si="177"/>
        <v>38148</v>
      </c>
      <c r="I222" s="51">
        <f t="shared" si="177"/>
        <v>0</v>
      </c>
      <c r="J222" s="51">
        <f t="shared" si="177"/>
        <v>0</v>
      </c>
      <c r="K222" s="51">
        <f t="shared" si="177"/>
        <v>0</v>
      </c>
      <c r="L222" s="51">
        <f t="shared" si="177"/>
        <v>84908</v>
      </c>
      <c r="M222" s="51">
        <f t="shared" si="177"/>
        <v>0</v>
      </c>
      <c r="N222" s="51">
        <f aca="true" t="shared" si="178" ref="N222:S222">N223+N226+N229+N232+N234+N237+N240</f>
        <v>0</v>
      </c>
      <c r="O222" s="51">
        <f t="shared" si="178"/>
        <v>0</v>
      </c>
      <c r="P222" s="51">
        <f t="shared" si="178"/>
        <v>0</v>
      </c>
      <c r="Q222" s="51">
        <f t="shared" si="178"/>
        <v>0</v>
      </c>
      <c r="R222" s="51">
        <f t="shared" si="178"/>
        <v>84908</v>
      </c>
      <c r="S222" s="51">
        <f t="shared" si="178"/>
        <v>0</v>
      </c>
      <c r="T222" s="51">
        <f aca="true" t="shared" si="179" ref="T222:Y222">T223+T226+T229+T232+T234+T237+T240</f>
        <v>0</v>
      </c>
      <c r="U222" s="51">
        <f t="shared" si="179"/>
        <v>0</v>
      </c>
      <c r="V222" s="51">
        <f t="shared" si="179"/>
        <v>0</v>
      </c>
      <c r="W222" s="51">
        <f t="shared" si="179"/>
        <v>0</v>
      </c>
      <c r="X222" s="51">
        <f t="shared" si="179"/>
        <v>84908</v>
      </c>
      <c r="Y222" s="51">
        <f t="shared" si="179"/>
        <v>0</v>
      </c>
      <c r="Z222" s="51">
        <f aca="true" t="shared" si="180" ref="Z222:AE222">Z223+Z226+Z229+Z232+Z234+Z237+Z240</f>
        <v>0</v>
      </c>
      <c r="AA222" s="51">
        <f t="shared" si="180"/>
        <v>0</v>
      </c>
      <c r="AB222" s="51">
        <f t="shared" si="180"/>
        <v>0</v>
      </c>
      <c r="AC222" s="51">
        <f t="shared" si="180"/>
        <v>0</v>
      </c>
      <c r="AD222" s="51">
        <f t="shared" si="180"/>
        <v>84908</v>
      </c>
      <c r="AE222" s="51">
        <f t="shared" si="180"/>
        <v>0</v>
      </c>
    </row>
    <row r="223" spans="1:31" s="7" customFormat="1" ht="65.25" customHeight="1">
      <c r="A223" s="64" t="s">
        <v>108</v>
      </c>
      <c r="B223" s="70" t="s">
        <v>356</v>
      </c>
      <c r="C223" s="70" t="s">
        <v>325</v>
      </c>
      <c r="D223" s="71" t="s">
        <v>472</v>
      </c>
      <c r="E223" s="70"/>
      <c r="F223" s="51">
        <f>F224</f>
        <v>4080</v>
      </c>
      <c r="G223" s="51">
        <f aca="true" t="shared" si="181" ref="G223:K224">G224</f>
        <v>0</v>
      </c>
      <c r="H223" s="51">
        <f t="shared" si="181"/>
        <v>0</v>
      </c>
      <c r="I223" s="51">
        <f t="shared" si="181"/>
        <v>0</v>
      </c>
      <c r="J223" s="51">
        <f t="shared" si="181"/>
        <v>0</v>
      </c>
      <c r="K223" s="51">
        <f t="shared" si="181"/>
        <v>0</v>
      </c>
      <c r="L223" s="51">
        <f>L224</f>
        <v>4080</v>
      </c>
      <c r="M223" s="51">
        <f>M224</f>
        <v>0</v>
      </c>
      <c r="N223" s="51">
        <f aca="true" t="shared" si="182" ref="N223:Q224">N224</f>
        <v>0</v>
      </c>
      <c r="O223" s="51">
        <f t="shared" si="182"/>
        <v>0</v>
      </c>
      <c r="P223" s="51">
        <f t="shared" si="182"/>
        <v>0</v>
      </c>
      <c r="Q223" s="51">
        <f t="shared" si="182"/>
        <v>0</v>
      </c>
      <c r="R223" s="51">
        <f>R224</f>
        <v>4080</v>
      </c>
      <c r="S223" s="51">
        <f>S224</f>
        <v>0</v>
      </c>
      <c r="T223" s="51">
        <f aca="true" t="shared" si="183" ref="T223:W224">T224</f>
        <v>0</v>
      </c>
      <c r="U223" s="51">
        <f t="shared" si="183"/>
        <v>0</v>
      </c>
      <c r="V223" s="51">
        <f t="shared" si="183"/>
        <v>0</v>
      </c>
      <c r="W223" s="51">
        <f t="shared" si="183"/>
        <v>0</v>
      </c>
      <c r="X223" s="51">
        <f>X224</f>
        <v>4080</v>
      </c>
      <c r="Y223" s="51">
        <f>Y224</f>
        <v>0</v>
      </c>
      <c r="Z223" s="51">
        <f aca="true" t="shared" si="184" ref="Z223:AC224">Z224</f>
        <v>0</v>
      </c>
      <c r="AA223" s="51">
        <f t="shared" si="184"/>
        <v>0</v>
      </c>
      <c r="AB223" s="51">
        <f t="shared" si="184"/>
        <v>0</v>
      </c>
      <c r="AC223" s="51">
        <f t="shared" si="184"/>
        <v>0</v>
      </c>
      <c r="AD223" s="51">
        <f>AD224</f>
        <v>4080</v>
      </c>
      <c r="AE223" s="51">
        <f>AE224</f>
        <v>0</v>
      </c>
    </row>
    <row r="224" spans="1:31" s="10" customFormat="1" ht="124.5" customHeight="1">
      <c r="A224" s="99" t="s">
        <v>139</v>
      </c>
      <c r="B224" s="70" t="s">
        <v>356</v>
      </c>
      <c r="C224" s="70" t="s">
        <v>325</v>
      </c>
      <c r="D224" s="71" t="s">
        <v>479</v>
      </c>
      <c r="E224" s="70"/>
      <c r="F224" s="51">
        <f>F225</f>
        <v>4080</v>
      </c>
      <c r="G224" s="51">
        <f t="shared" si="181"/>
        <v>0</v>
      </c>
      <c r="H224" s="51">
        <f t="shared" si="181"/>
        <v>0</v>
      </c>
      <c r="I224" s="51">
        <f t="shared" si="181"/>
        <v>0</v>
      </c>
      <c r="J224" s="51">
        <f t="shared" si="181"/>
        <v>0</v>
      </c>
      <c r="K224" s="51">
        <f t="shared" si="181"/>
        <v>0</v>
      </c>
      <c r="L224" s="51">
        <f>L225</f>
        <v>4080</v>
      </c>
      <c r="M224" s="51">
        <f>M225</f>
        <v>0</v>
      </c>
      <c r="N224" s="51">
        <f t="shared" si="182"/>
        <v>0</v>
      </c>
      <c r="O224" s="51">
        <f t="shared" si="182"/>
        <v>0</v>
      </c>
      <c r="P224" s="51">
        <f t="shared" si="182"/>
        <v>0</v>
      </c>
      <c r="Q224" s="51">
        <f t="shared" si="182"/>
        <v>0</v>
      </c>
      <c r="R224" s="51">
        <f>R225</f>
        <v>4080</v>
      </c>
      <c r="S224" s="51">
        <f>S225</f>
        <v>0</v>
      </c>
      <c r="T224" s="51">
        <f t="shared" si="183"/>
        <v>0</v>
      </c>
      <c r="U224" s="51">
        <f t="shared" si="183"/>
        <v>0</v>
      </c>
      <c r="V224" s="51">
        <f t="shared" si="183"/>
        <v>0</v>
      </c>
      <c r="W224" s="51">
        <f t="shared" si="183"/>
        <v>0</v>
      </c>
      <c r="X224" s="51">
        <f>X225</f>
        <v>4080</v>
      </c>
      <c r="Y224" s="51">
        <f>Y225</f>
        <v>0</v>
      </c>
      <c r="Z224" s="51">
        <f t="shared" si="184"/>
        <v>0</v>
      </c>
      <c r="AA224" s="51">
        <f t="shared" si="184"/>
        <v>0</v>
      </c>
      <c r="AB224" s="51">
        <f t="shared" si="184"/>
        <v>0</v>
      </c>
      <c r="AC224" s="51">
        <f t="shared" si="184"/>
        <v>0</v>
      </c>
      <c r="AD224" s="51">
        <f>AD225</f>
        <v>4080</v>
      </c>
      <c r="AE224" s="51">
        <f>AE225</f>
        <v>0</v>
      </c>
    </row>
    <row r="225" spans="1:31" s="10" customFormat="1" ht="99" customHeight="1">
      <c r="A225" s="64" t="s">
        <v>439</v>
      </c>
      <c r="B225" s="70" t="s">
        <v>356</v>
      </c>
      <c r="C225" s="70" t="s">
        <v>325</v>
      </c>
      <c r="D225" s="71" t="s">
        <v>479</v>
      </c>
      <c r="E225" s="70" t="s">
        <v>341</v>
      </c>
      <c r="F225" s="51">
        <v>4080</v>
      </c>
      <c r="G225" s="76"/>
      <c r="H225" s="76"/>
      <c r="I225" s="76"/>
      <c r="J225" s="76"/>
      <c r="K225" s="76"/>
      <c r="L225" s="51">
        <f>F225+H225+I225+J225+K225</f>
        <v>4080</v>
      </c>
      <c r="M225" s="51">
        <f>G225+K225</f>
        <v>0</v>
      </c>
      <c r="N225" s="56"/>
      <c r="O225" s="56"/>
      <c r="P225" s="56"/>
      <c r="Q225" s="56"/>
      <c r="R225" s="51">
        <f>L225+N225+O225+P225+Q225</f>
        <v>4080</v>
      </c>
      <c r="S225" s="51">
        <f>M225+Q225</f>
        <v>0</v>
      </c>
      <c r="T225" s="56"/>
      <c r="U225" s="56"/>
      <c r="V225" s="56"/>
      <c r="W225" s="56"/>
      <c r="X225" s="51">
        <f>R225+T225+U225+V225+W225</f>
        <v>4080</v>
      </c>
      <c r="Y225" s="51">
        <f>S225+W225</f>
        <v>0</v>
      </c>
      <c r="Z225" s="56"/>
      <c r="AA225" s="56"/>
      <c r="AB225" s="56"/>
      <c r="AC225" s="56"/>
      <c r="AD225" s="51">
        <f>X225+Z225+AA225+AB225+AC225</f>
        <v>4080</v>
      </c>
      <c r="AE225" s="51">
        <f>Y225+AC225</f>
        <v>0</v>
      </c>
    </row>
    <row r="226" spans="1:31" s="10" customFormat="1" ht="82.5">
      <c r="A226" s="64" t="s">
        <v>60</v>
      </c>
      <c r="B226" s="70" t="s">
        <v>356</v>
      </c>
      <c r="C226" s="70" t="s">
        <v>325</v>
      </c>
      <c r="D226" s="71" t="s">
        <v>473</v>
      </c>
      <c r="E226" s="70"/>
      <c r="F226" s="51">
        <f>F227</f>
        <v>5000</v>
      </c>
      <c r="G226" s="51">
        <f aca="true" t="shared" si="185" ref="G226:J227">G227</f>
        <v>0</v>
      </c>
      <c r="H226" s="51">
        <f t="shared" si="185"/>
        <v>0</v>
      </c>
      <c r="I226" s="51">
        <f t="shared" si="185"/>
        <v>0</v>
      </c>
      <c r="J226" s="51">
        <f t="shared" si="185"/>
        <v>0</v>
      </c>
      <c r="K226" s="51">
        <f aca="true" t="shared" si="186" ref="K226:Z227">K227</f>
        <v>0</v>
      </c>
      <c r="L226" s="51">
        <f t="shared" si="186"/>
        <v>5000</v>
      </c>
      <c r="M226" s="51">
        <f t="shared" si="186"/>
        <v>0</v>
      </c>
      <c r="N226" s="51">
        <f t="shared" si="186"/>
        <v>0</v>
      </c>
      <c r="O226" s="51">
        <f t="shared" si="186"/>
        <v>0</v>
      </c>
      <c r="P226" s="51">
        <f t="shared" si="186"/>
        <v>0</v>
      </c>
      <c r="Q226" s="51">
        <f t="shared" si="186"/>
        <v>0</v>
      </c>
      <c r="R226" s="51">
        <f t="shared" si="186"/>
        <v>5000</v>
      </c>
      <c r="S226" s="51">
        <f t="shared" si="186"/>
        <v>0</v>
      </c>
      <c r="T226" s="51">
        <f t="shared" si="186"/>
        <v>0</v>
      </c>
      <c r="U226" s="51">
        <f t="shared" si="186"/>
        <v>0</v>
      </c>
      <c r="V226" s="51">
        <f t="shared" si="186"/>
        <v>0</v>
      </c>
      <c r="W226" s="51">
        <f t="shared" si="186"/>
        <v>0</v>
      </c>
      <c r="X226" s="51">
        <f t="shared" si="186"/>
        <v>5000</v>
      </c>
      <c r="Y226" s="51">
        <f t="shared" si="186"/>
        <v>0</v>
      </c>
      <c r="Z226" s="51">
        <f t="shared" si="186"/>
        <v>0</v>
      </c>
      <c r="AA226" s="51">
        <f aca="true" t="shared" si="187" ref="Z226:AE227">AA227</f>
        <v>0</v>
      </c>
      <c r="AB226" s="51">
        <f t="shared" si="187"/>
        <v>0</v>
      </c>
      <c r="AC226" s="51">
        <f t="shared" si="187"/>
        <v>0</v>
      </c>
      <c r="AD226" s="51">
        <f t="shared" si="187"/>
        <v>5000</v>
      </c>
      <c r="AE226" s="51">
        <f t="shared" si="187"/>
        <v>0</v>
      </c>
    </row>
    <row r="227" spans="1:31" s="10" customFormat="1" ht="137.25" customHeight="1">
      <c r="A227" s="99" t="s">
        <v>156</v>
      </c>
      <c r="B227" s="70" t="s">
        <v>356</v>
      </c>
      <c r="C227" s="70" t="s">
        <v>325</v>
      </c>
      <c r="D227" s="71" t="s">
        <v>474</v>
      </c>
      <c r="E227" s="70"/>
      <c r="F227" s="51">
        <f>F228</f>
        <v>5000</v>
      </c>
      <c r="G227" s="51">
        <f t="shared" si="185"/>
        <v>0</v>
      </c>
      <c r="H227" s="51">
        <f t="shared" si="185"/>
        <v>0</v>
      </c>
      <c r="I227" s="51">
        <f t="shared" si="185"/>
        <v>0</v>
      </c>
      <c r="J227" s="51">
        <f t="shared" si="185"/>
        <v>0</v>
      </c>
      <c r="K227" s="51">
        <f t="shared" si="186"/>
        <v>0</v>
      </c>
      <c r="L227" s="51">
        <f t="shared" si="186"/>
        <v>5000</v>
      </c>
      <c r="M227" s="51">
        <f t="shared" si="186"/>
        <v>0</v>
      </c>
      <c r="N227" s="51">
        <f t="shared" si="186"/>
        <v>0</v>
      </c>
      <c r="O227" s="51">
        <f t="shared" si="186"/>
        <v>0</v>
      </c>
      <c r="P227" s="51">
        <f t="shared" si="186"/>
        <v>0</v>
      </c>
      <c r="Q227" s="51">
        <f t="shared" si="186"/>
        <v>0</v>
      </c>
      <c r="R227" s="51">
        <f t="shared" si="186"/>
        <v>5000</v>
      </c>
      <c r="S227" s="51">
        <f t="shared" si="186"/>
        <v>0</v>
      </c>
      <c r="T227" s="51">
        <f t="shared" si="186"/>
        <v>0</v>
      </c>
      <c r="U227" s="51">
        <f t="shared" si="186"/>
        <v>0</v>
      </c>
      <c r="V227" s="51">
        <f t="shared" si="186"/>
        <v>0</v>
      </c>
      <c r="W227" s="51">
        <f t="shared" si="186"/>
        <v>0</v>
      </c>
      <c r="X227" s="51">
        <f t="shared" si="186"/>
        <v>5000</v>
      </c>
      <c r="Y227" s="51">
        <f t="shared" si="186"/>
        <v>0</v>
      </c>
      <c r="Z227" s="51">
        <f t="shared" si="187"/>
        <v>0</v>
      </c>
      <c r="AA227" s="51">
        <f t="shared" si="187"/>
        <v>0</v>
      </c>
      <c r="AB227" s="51">
        <f t="shared" si="187"/>
        <v>0</v>
      </c>
      <c r="AC227" s="51">
        <f t="shared" si="187"/>
        <v>0</v>
      </c>
      <c r="AD227" s="51">
        <f t="shared" si="187"/>
        <v>5000</v>
      </c>
      <c r="AE227" s="51">
        <f t="shared" si="187"/>
        <v>0</v>
      </c>
    </row>
    <row r="228" spans="1:31" s="10" customFormat="1" ht="90.75" customHeight="1">
      <c r="A228" s="64" t="s">
        <v>439</v>
      </c>
      <c r="B228" s="70" t="s">
        <v>356</v>
      </c>
      <c r="C228" s="70" t="s">
        <v>325</v>
      </c>
      <c r="D228" s="71" t="s">
        <v>474</v>
      </c>
      <c r="E228" s="70" t="s">
        <v>341</v>
      </c>
      <c r="F228" s="51">
        <v>5000</v>
      </c>
      <c r="G228" s="76"/>
      <c r="H228" s="76"/>
      <c r="I228" s="76"/>
      <c r="J228" s="76"/>
      <c r="K228" s="76"/>
      <c r="L228" s="51">
        <f>F228+H228+I228+J228+K228</f>
        <v>5000</v>
      </c>
      <c r="M228" s="51">
        <f>G228+K228</f>
        <v>0</v>
      </c>
      <c r="N228" s="56"/>
      <c r="O228" s="56"/>
      <c r="P228" s="56"/>
      <c r="Q228" s="56"/>
      <c r="R228" s="51">
        <f>L228+N228+O228+P228+Q228</f>
        <v>5000</v>
      </c>
      <c r="S228" s="51">
        <f>M228+Q228</f>
        <v>0</v>
      </c>
      <c r="T228" s="56"/>
      <c r="U228" s="56"/>
      <c r="V228" s="56"/>
      <c r="W228" s="56"/>
      <c r="X228" s="51">
        <f>R228+T228+U228+V228+W228</f>
        <v>5000</v>
      </c>
      <c r="Y228" s="51">
        <f>S228+W228</f>
        <v>0</v>
      </c>
      <c r="Z228" s="56"/>
      <c r="AA228" s="56"/>
      <c r="AB228" s="56"/>
      <c r="AC228" s="56"/>
      <c r="AD228" s="51">
        <f>X228+Z228+AA228+AB228+AC228</f>
        <v>5000</v>
      </c>
      <c r="AE228" s="51">
        <f>Y228+AC228</f>
        <v>0</v>
      </c>
    </row>
    <row r="229" spans="1:31" s="10" customFormat="1" ht="92.25" customHeight="1">
      <c r="A229" s="64" t="s">
        <v>63</v>
      </c>
      <c r="B229" s="70" t="s">
        <v>356</v>
      </c>
      <c r="C229" s="70" t="s">
        <v>325</v>
      </c>
      <c r="D229" s="71" t="s">
        <v>64</v>
      </c>
      <c r="E229" s="70"/>
      <c r="F229" s="51">
        <f>F230</f>
        <v>1796</v>
      </c>
      <c r="G229" s="51">
        <f aca="true" t="shared" si="188" ref="G229:K230">G230</f>
        <v>0</v>
      </c>
      <c r="H229" s="51">
        <f t="shared" si="188"/>
        <v>0</v>
      </c>
      <c r="I229" s="51">
        <f t="shared" si="188"/>
        <v>0</v>
      </c>
      <c r="J229" s="51">
        <f t="shared" si="188"/>
        <v>0</v>
      </c>
      <c r="K229" s="51">
        <f t="shared" si="188"/>
        <v>0</v>
      </c>
      <c r="L229" s="51">
        <f>L230</f>
        <v>1796</v>
      </c>
      <c r="M229" s="51">
        <f>M230</f>
        <v>0</v>
      </c>
      <c r="N229" s="51">
        <f aca="true" t="shared" si="189" ref="N229:Q230">N230</f>
        <v>0</v>
      </c>
      <c r="O229" s="51">
        <f t="shared" si="189"/>
        <v>0</v>
      </c>
      <c r="P229" s="51">
        <f t="shared" si="189"/>
        <v>0</v>
      </c>
      <c r="Q229" s="51">
        <f t="shared" si="189"/>
        <v>0</v>
      </c>
      <c r="R229" s="51">
        <f>R230</f>
        <v>1796</v>
      </c>
      <c r="S229" s="51">
        <f>S230</f>
        <v>0</v>
      </c>
      <c r="T229" s="51">
        <f aca="true" t="shared" si="190" ref="T229:W230">T230</f>
        <v>0</v>
      </c>
      <c r="U229" s="51">
        <f t="shared" si="190"/>
        <v>0</v>
      </c>
      <c r="V229" s="51">
        <f t="shared" si="190"/>
        <v>0</v>
      </c>
      <c r="W229" s="51">
        <f t="shared" si="190"/>
        <v>0</v>
      </c>
      <c r="X229" s="51">
        <f>X230</f>
        <v>1796</v>
      </c>
      <c r="Y229" s="51">
        <f>Y230</f>
        <v>0</v>
      </c>
      <c r="Z229" s="51">
        <f aca="true" t="shared" si="191" ref="Z229:AC230">Z230</f>
        <v>0</v>
      </c>
      <c r="AA229" s="51">
        <f t="shared" si="191"/>
        <v>0</v>
      </c>
      <c r="AB229" s="51">
        <f t="shared" si="191"/>
        <v>0</v>
      </c>
      <c r="AC229" s="51">
        <f t="shared" si="191"/>
        <v>0</v>
      </c>
      <c r="AD229" s="51">
        <f>AD230</f>
        <v>1796</v>
      </c>
      <c r="AE229" s="51">
        <f>AE230</f>
        <v>0</v>
      </c>
    </row>
    <row r="230" spans="1:31" s="10" customFormat="1" ht="151.5" customHeight="1">
      <c r="A230" s="99" t="s">
        <v>141</v>
      </c>
      <c r="B230" s="70" t="s">
        <v>356</v>
      </c>
      <c r="C230" s="70" t="s">
        <v>325</v>
      </c>
      <c r="D230" s="71" t="s">
        <v>140</v>
      </c>
      <c r="E230" s="70"/>
      <c r="F230" s="51">
        <f>F231</f>
        <v>1796</v>
      </c>
      <c r="G230" s="51">
        <f t="shared" si="188"/>
        <v>0</v>
      </c>
      <c r="H230" s="51">
        <f t="shared" si="188"/>
        <v>0</v>
      </c>
      <c r="I230" s="51">
        <f t="shared" si="188"/>
        <v>0</v>
      </c>
      <c r="J230" s="51">
        <f t="shared" si="188"/>
        <v>0</v>
      </c>
      <c r="K230" s="51">
        <f t="shared" si="188"/>
        <v>0</v>
      </c>
      <c r="L230" s="51">
        <f>L231</f>
        <v>1796</v>
      </c>
      <c r="M230" s="51">
        <f>M231</f>
        <v>0</v>
      </c>
      <c r="N230" s="51">
        <f t="shared" si="189"/>
        <v>0</v>
      </c>
      <c r="O230" s="51">
        <f t="shared" si="189"/>
        <v>0</v>
      </c>
      <c r="P230" s="51">
        <f t="shared" si="189"/>
        <v>0</v>
      </c>
      <c r="Q230" s="51">
        <f t="shared" si="189"/>
        <v>0</v>
      </c>
      <c r="R230" s="51">
        <f>R231</f>
        <v>1796</v>
      </c>
      <c r="S230" s="51">
        <f>S231</f>
        <v>0</v>
      </c>
      <c r="T230" s="51">
        <f t="shared" si="190"/>
        <v>0</v>
      </c>
      <c r="U230" s="51">
        <f t="shared" si="190"/>
        <v>0</v>
      </c>
      <c r="V230" s="51">
        <f t="shared" si="190"/>
        <v>0</v>
      </c>
      <c r="W230" s="51">
        <f t="shared" si="190"/>
        <v>0</v>
      </c>
      <c r="X230" s="51">
        <f>X231</f>
        <v>1796</v>
      </c>
      <c r="Y230" s="51">
        <f>Y231</f>
        <v>0</v>
      </c>
      <c r="Z230" s="51">
        <f t="shared" si="191"/>
        <v>0</v>
      </c>
      <c r="AA230" s="51">
        <f t="shared" si="191"/>
        <v>0</v>
      </c>
      <c r="AB230" s="51">
        <f t="shared" si="191"/>
        <v>0</v>
      </c>
      <c r="AC230" s="51">
        <f t="shared" si="191"/>
        <v>0</v>
      </c>
      <c r="AD230" s="51">
        <f>AD231</f>
        <v>1796</v>
      </c>
      <c r="AE230" s="51">
        <f>AE231</f>
        <v>0</v>
      </c>
    </row>
    <row r="231" spans="1:31" s="10" customFormat="1" ht="87" customHeight="1">
      <c r="A231" s="64" t="s">
        <v>439</v>
      </c>
      <c r="B231" s="70" t="s">
        <v>356</v>
      </c>
      <c r="C231" s="70" t="s">
        <v>325</v>
      </c>
      <c r="D231" s="71" t="s">
        <v>140</v>
      </c>
      <c r="E231" s="70" t="s">
        <v>341</v>
      </c>
      <c r="F231" s="51">
        <v>1796</v>
      </c>
      <c r="G231" s="76"/>
      <c r="H231" s="76"/>
      <c r="I231" s="76"/>
      <c r="J231" s="76"/>
      <c r="K231" s="76"/>
      <c r="L231" s="51">
        <f>F231+H231+I231+J231+K231</f>
        <v>1796</v>
      </c>
      <c r="M231" s="51">
        <f>G231+K231</f>
        <v>0</v>
      </c>
      <c r="N231" s="56"/>
      <c r="O231" s="56"/>
      <c r="P231" s="56"/>
      <c r="Q231" s="56"/>
      <c r="R231" s="51">
        <f>L231+N231+O231+P231+Q231</f>
        <v>1796</v>
      </c>
      <c r="S231" s="51">
        <f>M231+Q231</f>
        <v>0</v>
      </c>
      <c r="T231" s="56"/>
      <c r="U231" s="56"/>
      <c r="V231" s="56"/>
      <c r="W231" s="56"/>
      <c r="X231" s="51">
        <f>R231+T231+U231+V231+W231</f>
        <v>1796</v>
      </c>
      <c r="Y231" s="51">
        <f>S231+W231</f>
        <v>0</v>
      </c>
      <c r="Z231" s="56"/>
      <c r="AA231" s="56"/>
      <c r="AB231" s="56"/>
      <c r="AC231" s="56"/>
      <c r="AD231" s="51">
        <f>X231+Z231+AA231+AB231+AC231</f>
        <v>1796</v>
      </c>
      <c r="AE231" s="51">
        <f>Y231+AC231</f>
        <v>0</v>
      </c>
    </row>
    <row r="232" spans="1:31" s="10" customFormat="1" ht="67.5" customHeight="1">
      <c r="A232" s="64" t="s">
        <v>100</v>
      </c>
      <c r="B232" s="70" t="s">
        <v>356</v>
      </c>
      <c r="C232" s="70" t="s">
        <v>325</v>
      </c>
      <c r="D232" s="71" t="s">
        <v>87</v>
      </c>
      <c r="E232" s="70"/>
      <c r="F232" s="51">
        <f aca="true" t="shared" si="192" ref="F232:AE232">F233</f>
        <v>4610</v>
      </c>
      <c r="G232" s="51">
        <f t="shared" si="192"/>
        <v>0</v>
      </c>
      <c r="H232" s="51">
        <f t="shared" si="192"/>
        <v>0</v>
      </c>
      <c r="I232" s="51">
        <f t="shared" si="192"/>
        <v>0</v>
      </c>
      <c r="J232" s="51">
        <f t="shared" si="192"/>
        <v>0</v>
      </c>
      <c r="K232" s="51">
        <f t="shared" si="192"/>
        <v>0</v>
      </c>
      <c r="L232" s="51">
        <f t="shared" si="192"/>
        <v>4610</v>
      </c>
      <c r="M232" s="104">
        <f t="shared" si="192"/>
        <v>0</v>
      </c>
      <c r="N232" s="51">
        <f t="shared" si="192"/>
        <v>0</v>
      </c>
      <c r="O232" s="51">
        <f t="shared" si="192"/>
        <v>0</v>
      </c>
      <c r="P232" s="51">
        <f t="shared" si="192"/>
        <v>0</v>
      </c>
      <c r="Q232" s="51">
        <f t="shared" si="192"/>
        <v>0</v>
      </c>
      <c r="R232" s="51">
        <f t="shared" si="192"/>
        <v>4610</v>
      </c>
      <c r="S232" s="104">
        <f t="shared" si="192"/>
        <v>0</v>
      </c>
      <c r="T232" s="51">
        <f t="shared" si="192"/>
        <v>0</v>
      </c>
      <c r="U232" s="51">
        <f t="shared" si="192"/>
        <v>0</v>
      </c>
      <c r="V232" s="51">
        <f t="shared" si="192"/>
        <v>0</v>
      </c>
      <c r="W232" s="51">
        <f t="shared" si="192"/>
        <v>0</v>
      </c>
      <c r="X232" s="51">
        <f t="shared" si="192"/>
        <v>4610</v>
      </c>
      <c r="Y232" s="104">
        <f t="shared" si="192"/>
        <v>0</v>
      </c>
      <c r="Z232" s="51">
        <f t="shared" si="192"/>
        <v>0</v>
      </c>
      <c r="AA232" s="51">
        <f t="shared" si="192"/>
        <v>0</v>
      </c>
      <c r="AB232" s="51">
        <f t="shared" si="192"/>
        <v>0</v>
      </c>
      <c r="AC232" s="51">
        <f t="shared" si="192"/>
        <v>0</v>
      </c>
      <c r="AD232" s="51">
        <f t="shared" si="192"/>
        <v>4610</v>
      </c>
      <c r="AE232" s="104">
        <f t="shared" si="192"/>
        <v>0</v>
      </c>
    </row>
    <row r="233" spans="1:31" s="10" customFormat="1" ht="82.5">
      <c r="A233" s="64" t="s">
        <v>430</v>
      </c>
      <c r="B233" s="70" t="s">
        <v>356</v>
      </c>
      <c r="C233" s="70" t="s">
        <v>325</v>
      </c>
      <c r="D233" s="71" t="s">
        <v>87</v>
      </c>
      <c r="E233" s="70" t="s">
        <v>350</v>
      </c>
      <c r="F233" s="51">
        <v>4610</v>
      </c>
      <c r="G233" s="76"/>
      <c r="H233" s="76"/>
      <c r="I233" s="76"/>
      <c r="J233" s="76"/>
      <c r="K233" s="76"/>
      <c r="L233" s="51">
        <f>F233+H233+I233+J233+K233</f>
        <v>4610</v>
      </c>
      <c r="M233" s="51">
        <f>G233+K233</f>
        <v>0</v>
      </c>
      <c r="N233" s="56"/>
      <c r="O233" s="56"/>
      <c r="P233" s="56"/>
      <c r="Q233" s="56"/>
      <c r="R233" s="51">
        <f>L233+N233+O233+P233+Q233</f>
        <v>4610</v>
      </c>
      <c r="S233" s="51">
        <f>M233+Q233</f>
        <v>0</v>
      </c>
      <c r="T233" s="56"/>
      <c r="U233" s="56"/>
      <c r="V233" s="56"/>
      <c r="W233" s="56"/>
      <c r="X233" s="51">
        <f>R233+T233+U233+V233+W233</f>
        <v>4610</v>
      </c>
      <c r="Y233" s="51">
        <f>S233+W233</f>
        <v>0</v>
      </c>
      <c r="Z233" s="56"/>
      <c r="AA233" s="56"/>
      <c r="AB233" s="56"/>
      <c r="AC233" s="56"/>
      <c r="AD233" s="51">
        <f>X233+Z233+AA233+AB233+AC233</f>
        <v>4610</v>
      </c>
      <c r="AE233" s="51">
        <f>Y233+AC233</f>
        <v>0</v>
      </c>
    </row>
    <row r="234" spans="1:31" s="10" customFormat="1" ht="54" customHeight="1">
      <c r="A234" s="64" t="s">
        <v>99</v>
      </c>
      <c r="B234" s="70" t="s">
        <v>356</v>
      </c>
      <c r="C234" s="70" t="s">
        <v>325</v>
      </c>
      <c r="D234" s="71" t="s">
        <v>98</v>
      </c>
      <c r="E234" s="70"/>
      <c r="F234" s="51">
        <f aca="true" t="shared" si="193" ref="F234:M234">F235+F236</f>
        <v>3197</v>
      </c>
      <c r="G234" s="51">
        <f t="shared" si="193"/>
        <v>0</v>
      </c>
      <c r="H234" s="51">
        <f t="shared" si="193"/>
        <v>38148</v>
      </c>
      <c r="I234" s="51">
        <f t="shared" si="193"/>
        <v>0</v>
      </c>
      <c r="J234" s="51">
        <f t="shared" si="193"/>
        <v>0</v>
      </c>
      <c r="K234" s="51">
        <f t="shared" si="193"/>
        <v>0</v>
      </c>
      <c r="L234" s="51">
        <f t="shared" si="193"/>
        <v>41345</v>
      </c>
      <c r="M234" s="51">
        <f t="shared" si="193"/>
        <v>0</v>
      </c>
      <c r="N234" s="51">
        <f aca="true" t="shared" si="194" ref="N234:S234">N235+N236</f>
        <v>0</v>
      </c>
      <c r="O234" s="51">
        <f t="shared" si="194"/>
        <v>0</v>
      </c>
      <c r="P234" s="51">
        <f t="shared" si="194"/>
        <v>0</v>
      </c>
      <c r="Q234" s="51">
        <f t="shared" si="194"/>
        <v>0</v>
      </c>
      <c r="R234" s="51">
        <f t="shared" si="194"/>
        <v>41345</v>
      </c>
      <c r="S234" s="51">
        <f t="shared" si="194"/>
        <v>0</v>
      </c>
      <c r="T234" s="51">
        <f aca="true" t="shared" si="195" ref="T234:Y234">T235+T236</f>
        <v>0</v>
      </c>
      <c r="U234" s="51">
        <f t="shared" si="195"/>
        <v>0</v>
      </c>
      <c r="V234" s="51">
        <f t="shared" si="195"/>
        <v>0</v>
      </c>
      <c r="W234" s="51">
        <f t="shared" si="195"/>
        <v>0</v>
      </c>
      <c r="X234" s="51">
        <f t="shared" si="195"/>
        <v>41345</v>
      </c>
      <c r="Y234" s="51">
        <f t="shared" si="195"/>
        <v>0</v>
      </c>
      <c r="Z234" s="51">
        <f aca="true" t="shared" si="196" ref="Z234:AE234">Z235+Z236</f>
        <v>0</v>
      </c>
      <c r="AA234" s="51">
        <f t="shared" si="196"/>
        <v>0</v>
      </c>
      <c r="AB234" s="51">
        <f t="shared" si="196"/>
        <v>0</v>
      </c>
      <c r="AC234" s="51">
        <f t="shared" si="196"/>
        <v>0</v>
      </c>
      <c r="AD234" s="51">
        <f t="shared" si="196"/>
        <v>41345</v>
      </c>
      <c r="AE234" s="51">
        <f t="shared" si="196"/>
        <v>0</v>
      </c>
    </row>
    <row r="235" spans="1:31" s="10" customFormat="1" ht="59.25" customHeight="1">
      <c r="A235" s="103" t="s">
        <v>335</v>
      </c>
      <c r="B235" s="70" t="s">
        <v>356</v>
      </c>
      <c r="C235" s="70" t="s">
        <v>325</v>
      </c>
      <c r="D235" s="71" t="s">
        <v>98</v>
      </c>
      <c r="E235" s="70" t="s">
        <v>336</v>
      </c>
      <c r="F235" s="51">
        <v>405</v>
      </c>
      <c r="G235" s="76"/>
      <c r="H235" s="73">
        <v>48</v>
      </c>
      <c r="I235" s="76"/>
      <c r="J235" s="76"/>
      <c r="K235" s="76"/>
      <c r="L235" s="51">
        <f>F235+H235+I235+J235+K235</f>
        <v>453</v>
      </c>
      <c r="M235" s="51">
        <f>G235+K235</f>
        <v>0</v>
      </c>
      <c r="N235" s="51"/>
      <c r="O235" s="56"/>
      <c r="P235" s="56"/>
      <c r="Q235" s="56"/>
      <c r="R235" s="51">
        <f>L235+N235+O235+P235+Q235</f>
        <v>453</v>
      </c>
      <c r="S235" s="51">
        <f>M235+Q235</f>
        <v>0</v>
      </c>
      <c r="T235" s="51"/>
      <c r="U235" s="56"/>
      <c r="V235" s="56"/>
      <c r="W235" s="56"/>
      <c r="X235" s="51">
        <f>R235+T235+U235+V235+W235</f>
        <v>453</v>
      </c>
      <c r="Y235" s="51">
        <f>S235+W235</f>
        <v>0</v>
      </c>
      <c r="Z235" s="51"/>
      <c r="AA235" s="56"/>
      <c r="AB235" s="56"/>
      <c r="AC235" s="56"/>
      <c r="AD235" s="51">
        <f>X235+Z235+AA235+AB235+AC235</f>
        <v>453</v>
      </c>
      <c r="AE235" s="51">
        <f>Y235+AC235</f>
        <v>0</v>
      </c>
    </row>
    <row r="236" spans="1:31" s="10" customFormat="1" ht="82.5">
      <c r="A236" s="64" t="s">
        <v>430</v>
      </c>
      <c r="B236" s="70" t="s">
        <v>356</v>
      </c>
      <c r="C236" s="70" t="s">
        <v>325</v>
      </c>
      <c r="D236" s="71" t="s">
        <v>98</v>
      </c>
      <c r="E236" s="70" t="s">
        <v>350</v>
      </c>
      <c r="F236" s="51">
        <v>2792</v>
      </c>
      <c r="G236" s="76"/>
      <c r="H236" s="51">
        <f>34100+4000</f>
        <v>38100</v>
      </c>
      <c r="I236" s="76"/>
      <c r="J236" s="76"/>
      <c r="K236" s="76"/>
      <c r="L236" s="51">
        <f>F236+H236+I236+J236+K236</f>
        <v>40892</v>
      </c>
      <c r="M236" s="51">
        <f>G236+K236</f>
        <v>0</v>
      </c>
      <c r="N236" s="51"/>
      <c r="O236" s="56"/>
      <c r="P236" s="56"/>
      <c r="Q236" s="56"/>
      <c r="R236" s="51">
        <f>L236+N236+O236+P236+Q236</f>
        <v>40892</v>
      </c>
      <c r="S236" s="51">
        <f>M236+Q236</f>
        <v>0</v>
      </c>
      <c r="T236" s="51"/>
      <c r="U236" s="56"/>
      <c r="V236" s="56"/>
      <c r="W236" s="56"/>
      <c r="X236" s="51">
        <f>R236+T236+U236+V236+W236</f>
        <v>40892</v>
      </c>
      <c r="Y236" s="51">
        <f>S236+W236</f>
        <v>0</v>
      </c>
      <c r="Z236" s="51"/>
      <c r="AA236" s="56"/>
      <c r="AB236" s="56"/>
      <c r="AC236" s="56"/>
      <c r="AD236" s="51">
        <f>X236+Z236+AA236+AB236+AC236</f>
        <v>40892</v>
      </c>
      <c r="AE236" s="51">
        <f>Y236+AC236</f>
        <v>0</v>
      </c>
    </row>
    <row r="237" spans="1:31" s="10" customFormat="1" ht="135" customHeight="1">
      <c r="A237" s="99" t="s">
        <v>184</v>
      </c>
      <c r="B237" s="70" t="s">
        <v>356</v>
      </c>
      <c r="C237" s="70" t="s">
        <v>325</v>
      </c>
      <c r="D237" s="71" t="s">
        <v>142</v>
      </c>
      <c r="E237" s="70"/>
      <c r="F237" s="51">
        <f>F238</f>
        <v>22080</v>
      </c>
      <c r="G237" s="51">
        <f aca="true" t="shared" si="197" ref="G237:K238">G238</f>
        <v>0</v>
      </c>
      <c r="H237" s="51">
        <f t="shared" si="197"/>
        <v>0</v>
      </c>
      <c r="I237" s="51">
        <f t="shared" si="197"/>
        <v>0</v>
      </c>
      <c r="J237" s="51">
        <f t="shared" si="197"/>
        <v>0</v>
      </c>
      <c r="K237" s="51">
        <f t="shared" si="197"/>
        <v>0</v>
      </c>
      <c r="L237" s="51">
        <f>L238</f>
        <v>22080</v>
      </c>
      <c r="M237" s="51">
        <f>M238</f>
        <v>0</v>
      </c>
      <c r="N237" s="51">
        <f aca="true" t="shared" si="198" ref="N237:Q238">N238</f>
        <v>0</v>
      </c>
      <c r="O237" s="51">
        <f t="shared" si="198"/>
        <v>0</v>
      </c>
      <c r="P237" s="51">
        <f t="shared" si="198"/>
        <v>0</v>
      </c>
      <c r="Q237" s="51">
        <f t="shared" si="198"/>
        <v>0</v>
      </c>
      <c r="R237" s="51">
        <f>R238</f>
        <v>22080</v>
      </c>
      <c r="S237" s="51">
        <f>S238</f>
        <v>0</v>
      </c>
      <c r="T237" s="51">
        <f aca="true" t="shared" si="199" ref="T237:W238">T238</f>
        <v>0</v>
      </c>
      <c r="U237" s="51">
        <f t="shared" si="199"/>
        <v>0</v>
      </c>
      <c r="V237" s="51">
        <f t="shared" si="199"/>
        <v>0</v>
      </c>
      <c r="W237" s="51">
        <f t="shared" si="199"/>
        <v>0</v>
      </c>
      <c r="X237" s="51">
        <f>X238</f>
        <v>22080</v>
      </c>
      <c r="Y237" s="51">
        <f>Y238</f>
        <v>0</v>
      </c>
      <c r="Z237" s="51">
        <f aca="true" t="shared" si="200" ref="Z237:AC238">Z238</f>
        <v>0</v>
      </c>
      <c r="AA237" s="51">
        <f t="shared" si="200"/>
        <v>0</v>
      </c>
      <c r="AB237" s="51">
        <f t="shared" si="200"/>
        <v>0</v>
      </c>
      <c r="AC237" s="51">
        <f t="shared" si="200"/>
        <v>0</v>
      </c>
      <c r="AD237" s="51">
        <f>AD238</f>
        <v>22080</v>
      </c>
      <c r="AE237" s="51">
        <f>AE238</f>
        <v>0</v>
      </c>
    </row>
    <row r="238" spans="1:31" s="10" customFormat="1" ht="189.75" customHeight="1">
      <c r="A238" s="64" t="s">
        <v>185</v>
      </c>
      <c r="B238" s="70" t="s">
        <v>356</v>
      </c>
      <c r="C238" s="70" t="s">
        <v>325</v>
      </c>
      <c r="D238" s="71" t="s">
        <v>143</v>
      </c>
      <c r="E238" s="70"/>
      <c r="F238" s="51">
        <f>F239</f>
        <v>22080</v>
      </c>
      <c r="G238" s="51">
        <f t="shared" si="197"/>
        <v>0</v>
      </c>
      <c r="H238" s="51">
        <f t="shared" si="197"/>
        <v>0</v>
      </c>
      <c r="I238" s="51">
        <f t="shared" si="197"/>
        <v>0</v>
      </c>
      <c r="J238" s="51">
        <f t="shared" si="197"/>
        <v>0</v>
      </c>
      <c r="K238" s="51">
        <f t="shared" si="197"/>
        <v>0</v>
      </c>
      <c r="L238" s="51">
        <f>L239</f>
        <v>22080</v>
      </c>
      <c r="M238" s="51">
        <f>M239</f>
        <v>0</v>
      </c>
      <c r="N238" s="51">
        <f t="shared" si="198"/>
        <v>0</v>
      </c>
      <c r="O238" s="51">
        <f t="shared" si="198"/>
        <v>0</v>
      </c>
      <c r="P238" s="51">
        <f t="shared" si="198"/>
        <v>0</v>
      </c>
      <c r="Q238" s="51">
        <f t="shared" si="198"/>
        <v>0</v>
      </c>
      <c r="R238" s="51">
        <f>R239</f>
        <v>22080</v>
      </c>
      <c r="S238" s="51">
        <f>S239</f>
        <v>0</v>
      </c>
      <c r="T238" s="51">
        <f t="shared" si="199"/>
        <v>0</v>
      </c>
      <c r="U238" s="51">
        <f t="shared" si="199"/>
        <v>0</v>
      </c>
      <c r="V238" s="51">
        <f t="shared" si="199"/>
        <v>0</v>
      </c>
      <c r="W238" s="51">
        <f t="shared" si="199"/>
        <v>0</v>
      </c>
      <c r="X238" s="51">
        <f>X239</f>
        <v>22080</v>
      </c>
      <c r="Y238" s="51">
        <f>Y239</f>
        <v>0</v>
      </c>
      <c r="Z238" s="51">
        <f t="shared" si="200"/>
        <v>0</v>
      </c>
      <c r="AA238" s="51">
        <f t="shared" si="200"/>
        <v>0</v>
      </c>
      <c r="AB238" s="51">
        <f t="shared" si="200"/>
        <v>0</v>
      </c>
      <c r="AC238" s="51">
        <f t="shared" si="200"/>
        <v>0</v>
      </c>
      <c r="AD238" s="51">
        <f>AD239</f>
        <v>22080</v>
      </c>
      <c r="AE238" s="51">
        <f>AE239</f>
        <v>0</v>
      </c>
    </row>
    <row r="239" spans="1:31" s="10" customFormat="1" ht="90.75" customHeight="1">
      <c r="A239" s="103" t="s">
        <v>439</v>
      </c>
      <c r="B239" s="70" t="s">
        <v>356</v>
      </c>
      <c r="C239" s="70" t="s">
        <v>325</v>
      </c>
      <c r="D239" s="71" t="s">
        <v>143</v>
      </c>
      <c r="E239" s="70" t="s">
        <v>341</v>
      </c>
      <c r="F239" s="51">
        <v>22080</v>
      </c>
      <c r="G239" s="76"/>
      <c r="H239" s="76"/>
      <c r="I239" s="76"/>
      <c r="J239" s="76"/>
      <c r="K239" s="76"/>
      <c r="L239" s="51">
        <f>F239+H239+I239+J239+K239</f>
        <v>22080</v>
      </c>
      <c r="M239" s="51">
        <f>G239+K239</f>
        <v>0</v>
      </c>
      <c r="N239" s="56"/>
      <c r="O239" s="56"/>
      <c r="P239" s="56"/>
      <c r="Q239" s="56"/>
      <c r="R239" s="51">
        <f>L239+N239+O239+P239+Q239</f>
        <v>22080</v>
      </c>
      <c r="S239" s="51">
        <f>M239+Q239</f>
        <v>0</v>
      </c>
      <c r="T239" s="56"/>
      <c r="U239" s="56"/>
      <c r="V239" s="56"/>
      <c r="W239" s="56"/>
      <c r="X239" s="51">
        <f>R239+T239+U239+V239+W239</f>
        <v>22080</v>
      </c>
      <c r="Y239" s="51">
        <f>S239+W239</f>
        <v>0</v>
      </c>
      <c r="Z239" s="56"/>
      <c r="AA239" s="56"/>
      <c r="AB239" s="56"/>
      <c r="AC239" s="56"/>
      <c r="AD239" s="51">
        <f>X239+Z239+AA239+AB239+AC239</f>
        <v>22080</v>
      </c>
      <c r="AE239" s="51">
        <f>Y239+AC239</f>
        <v>0</v>
      </c>
    </row>
    <row r="240" spans="1:31" s="10" customFormat="1" ht="72" customHeight="1">
      <c r="A240" s="103" t="s">
        <v>188</v>
      </c>
      <c r="B240" s="70" t="s">
        <v>356</v>
      </c>
      <c r="C240" s="70" t="s">
        <v>325</v>
      </c>
      <c r="D240" s="71" t="s">
        <v>186</v>
      </c>
      <c r="E240" s="70"/>
      <c r="F240" s="51">
        <f>F241</f>
        <v>5997</v>
      </c>
      <c r="G240" s="51">
        <f aca="true" t="shared" si="201" ref="G240:K241">G241</f>
        <v>0</v>
      </c>
      <c r="H240" s="51">
        <f t="shared" si="201"/>
        <v>0</v>
      </c>
      <c r="I240" s="51">
        <f t="shared" si="201"/>
        <v>0</v>
      </c>
      <c r="J240" s="51">
        <f t="shared" si="201"/>
        <v>0</v>
      </c>
      <c r="K240" s="51">
        <f t="shared" si="201"/>
        <v>0</v>
      </c>
      <c r="L240" s="51">
        <f>L241</f>
        <v>5997</v>
      </c>
      <c r="M240" s="51">
        <f>M241</f>
        <v>0</v>
      </c>
      <c r="N240" s="51">
        <f aca="true" t="shared" si="202" ref="N240:Q241">N241</f>
        <v>0</v>
      </c>
      <c r="O240" s="51">
        <f t="shared" si="202"/>
        <v>0</v>
      </c>
      <c r="P240" s="51">
        <f t="shared" si="202"/>
        <v>0</v>
      </c>
      <c r="Q240" s="51">
        <f t="shared" si="202"/>
        <v>0</v>
      </c>
      <c r="R240" s="51">
        <f>R241</f>
        <v>5997</v>
      </c>
      <c r="S240" s="51">
        <f>S241</f>
        <v>0</v>
      </c>
      <c r="T240" s="51">
        <f aca="true" t="shared" si="203" ref="T240:W241">T241</f>
        <v>0</v>
      </c>
      <c r="U240" s="51">
        <f t="shared" si="203"/>
        <v>0</v>
      </c>
      <c r="V240" s="51">
        <f t="shared" si="203"/>
        <v>0</v>
      </c>
      <c r="W240" s="51">
        <f t="shared" si="203"/>
        <v>0</v>
      </c>
      <c r="X240" s="51">
        <f>X241</f>
        <v>5997</v>
      </c>
      <c r="Y240" s="51">
        <f>Y241</f>
        <v>0</v>
      </c>
      <c r="Z240" s="51">
        <f aca="true" t="shared" si="204" ref="Z240:AC241">Z241</f>
        <v>0</v>
      </c>
      <c r="AA240" s="51">
        <f t="shared" si="204"/>
        <v>0</v>
      </c>
      <c r="AB240" s="51">
        <f t="shared" si="204"/>
        <v>0</v>
      </c>
      <c r="AC240" s="51">
        <f t="shared" si="204"/>
        <v>0</v>
      </c>
      <c r="AD240" s="51">
        <f>AD241</f>
        <v>5997</v>
      </c>
      <c r="AE240" s="51">
        <f>AE241</f>
        <v>0</v>
      </c>
    </row>
    <row r="241" spans="1:31" s="10" customFormat="1" ht="123" customHeight="1">
      <c r="A241" s="105" t="s">
        <v>189</v>
      </c>
      <c r="B241" s="70" t="s">
        <v>356</v>
      </c>
      <c r="C241" s="70" t="s">
        <v>325</v>
      </c>
      <c r="D241" s="71" t="s">
        <v>187</v>
      </c>
      <c r="E241" s="70"/>
      <c r="F241" s="51">
        <f>F242</f>
        <v>5997</v>
      </c>
      <c r="G241" s="51">
        <f t="shared" si="201"/>
        <v>0</v>
      </c>
      <c r="H241" s="51">
        <f t="shared" si="201"/>
        <v>0</v>
      </c>
      <c r="I241" s="51">
        <f t="shared" si="201"/>
        <v>0</v>
      </c>
      <c r="J241" s="51">
        <f t="shared" si="201"/>
        <v>0</v>
      </c>
      <c r="K241" s="51">
        <f t="shared" si="201"/>
        <v>0</v>
      </c>
      <c r="L241" s="51">
        <f>L242</f>
        <v>5997</v>
      </c>
      <c r="M241" s="51">
        <f>M242</f>
        <v>0</v>
      </c>
      <c r="N241" s="51">
        <f t="shared" si="202"/>
        <v>0</v>
      </c>
      <c r="O241" s="51">
        <f t="shared" si="202"/>
        <v>0</v>
      </c>
      <c r="P241" s="51">
        <f t="shared" si="202"/>
        <v>0</v>
      </c>
      <c r="Q241" s="51">
        <f t="shared" si="202"/>
        <v>0</v>
      </c>
      <c r="R241" s="51">
        <f>R242</f>
        <v>5997</v>
      </c>
      <c r="S241" s="51">
        <f>S242</f>
        <v>0</v>
      </c>
      <c r="T241" s="51">
        <f t="shared" si="203"/>
        <v>0</v>
      </c>
      <c r="U241" s="51">
        <f t="shared" si="203"/>
        <v>0</v>
      </c>
      <c r="V241" s="51">
        <f t="shared" si="203"/>
        <v>0</v>
      </c>
      <c r="W241" s="51">
        <f t="shared" si="203"/>
        <v>0</v>
      </c>
      <c r="X241" s="51">
        <f>X242</f>
        <v>5997</v>
      </c>
      <c r="Y241" s="51">
        <f>Y242</f>
        <v>0</v>
      </c>
      <c r="Z241" s="51">
        <f t="shared" si="204"/>
        <v>0</v>
      </c>
      <c r="AA241" s="51">
        <f t="shared" si="204"/>
        <v>0</v>
      </c>
      <c r="AB241" s="51">
        <f t="shared" si="204"/>
        <v>0</v>
      </c>
      <c r="AC241" s="51">
        <f t="shared" si="204"/>
        <v>0</v>
      </c>
      <c r="AD241" s="51">
        <f>AD242</f>
        <v>5997</v>
      </c>
      <c r="AE241" s="51">
        <f>AE242</f>
        <v>0</v>
      </c>
    </row>
    <row r="242" spans="1:31" s="10" customFormat="1" ht="82.5">
      <c r="A242" s="103" t="s">
        <v>439</v>
      </c>
      <c r="B242" s="70" t="s">
        <v>356</v>
      </c>
      <c r="C242" s="70" t="s">
        <v>325</v>
      </c>
      <c r="D242" s="71" t="s">
        <v>187</v>
      </c>
      <c r="E242" s="70" t="s">
        <v>341</v>
      </c>
      <c r="F242" s="51">
        <v>5997</v>
      </c>
      <c r="G242" s="76"/>
      <c r="H242" s="76"/>
      <c r="I242" s="76"/>
      <c r="J242" s="76"/>
      <c r="K242" s="76"/>
      <c r="L242" s="51">
        <f>F242+H242+I242+J242+K242</f>
        <v>5997</v>
      </c>
      <c r="M242" s="51">
        <f>G242+K242</f>
        <v>0</v>
      </c>
      <c r="N242" s="56"/>
      <c r="O242" s="56"/>
      <c r="P242" s="56"/>
      <c r="Q242" s="56"/>
      <c r="R242" s="51">
        <f>L242+N242+O242+P242+Q242</f>
        <v>5997</v>
      </c>
      <c r="S242" s="51">
        <f>M242+Q242</f>
        <v>0</v>
      </c>
      <c r="T242" s="56"/>
      <c r="U242" s="56"/>
      <c r="V242" s="56"/>
      <c r="W242" s="56"/>
      <c r="X242" s="51">
        <f>R242+T242+U242+V242+W242</f>
        <v>5997</v>
      </c>
      <c r="Y242" s="51">
        <f>S242+W242</f>
        <v>0</v>
      </c>
      <c r="Z242" s="56"/>
      <c r="AA242" s="56"/>
      <c r="AB242" s="56"/>
      <c r="AC242" s="56"/>
      <c r="AD242" s="51">
        <f>X242+Z242+AA242+AB242+AC242</f>
        <v>5997</v>
      </c>
      <c r="AE242" s="51">
        <f>Y242+AC242</f>
        <v>0</v>
      </c>
    </row>
    <row r="243" spans="1:31" s="11" customFormat="1" ht="15.75" customHeight="1">
      <c r="A243" s="64"/>
      <c r="B243" s="70"/>
      <c r="C243" s="70"/>
      <c r="D243" s="106"/>
      <c r="E243" s="70"/>
      <c r="F243" s="65"/>
      <c r="G243" s="65"/>
      <c r="H243" s="65"/>
      <c r="I243" s="65"/>
      <c r="J243" s="65"/>
      <c r="K243" s="65"/>
      <c r="L243" s="65"/>
      <c r="M243" s="65"/>
      <c r="N243" s="51"/>
      <c r="O243" s="51"/>
      <c r="P243" s="51"/>
      <c r="Q243" s="51"/>
      <c r="R243" s="65"/>
      <c r="S243" s="65"/>
      <c r="T243" s="51"/>
      <c r="U243" s="51"/>
      <c r="V243" s="51"/>
      <c r="W243" s="51"/>
      <c r="X243" s="65"/>
      <c r="Y243" s="65"/>
      <c r="Z243" s="51"/>
      <c r="AA243" s="51"/>
      <c r="AB243" s="51"/>
      <c r="AC243" s="51"/>
      <c r="AD243" s="65"/>
      <c r="AE243" s="65"/>
    </row>
    <row r="244" spans="1:31" s="12" customFormat="1" ht="18.75">
      <c r="A244" s="58" t="s">
        <v>252</v>
      </c>
      <c r="B244" s="59" t="s">
        <v>356</v>
      </c>
      <c r="C244" s="59" t="s">
        <v>326</v>
      </c>
      <c r="D244" s="67"/>
      <c r="E244" s="59"/>
      <c r="F244" s="68">
        <f aca="true" t="shared" si="205" ref="F244:M244">F245+F247+F265</f>
        <v>240347</v>
      </c>
      <c r="G244" s="68">
        <f t="shared" si="205"/>
        <v>0</v>
      </c>
      <c r="H244" s="68">
        <f t="shared" si="205"/>
        <v>21049</v>
      </c>
      <c r="I244" s="68">
        <f t="shared" si="205"/>
        <v>0</v>
      </c>
      <c r="J244" s="68">
        <f t="shared" si="205"/>
        <v>0</v>
      </c>
      <c r="K244" s="68">
        <f t="shared" si="205"/>
        <v>0</v>
      </c>
      <c r="L244" s="68">
        <f t="shared" si="205"/>
        <v>261396</v>
      </c>
      <c r="M244" s="68">
        <f t="shared" si="205"/>
        <v>0</v>
      </c>
      <c r="N244" s="69">
        <f aca="true" t="shared" si="206" ref="N244:S244">N245+N247+N265</f>
        <v>0</v>
      </c>
      <c r="O244" s="69">
        <f t="shared" si="206"/>
        <v>0</v>
      </c>
      <c r="P244" s="69">
        <f t="shared" si="206"/>
        <v>0</v>
      </c>
      <c r="Q244" s="69">
        <f t="shared" si="206"/>
        <v>0</v>
      </c>
      <c r="R244" s="68">
        <f t="shared" si="206"/>
        <v>261396</v>
      </c>
      <c r="S244" s="68">
        <f t="shared" si="206"/>
        <v>0</v>
      </c>
      <c r="T244" s="69">
        <f aca="true" t="shared" si="207" ref="T244:Y244">T245+T247+T265</f>
        <v>0</v>
      </c>
      <c r="U244" s="69">
        <f t="shared" si="207"/>
        <v>0</v>
      </c>
      <c r="V244" s="69">
        <f t="shared" si="207"/>
        <v>0</v>
      </c>
      <c r="W244" s="69">
        <f t="shared" si="207"/>
        <v>0</v>
      </c>
      <c r="X244" s="68">
        <f t="shared" si="207"/>
        <v>261396</v>
      </c>
      <c r="Y244" s="68">
        <f t="shared" si="207"/>
        <v>0</v>
      </c>
      <c r="Z244" s="69">
        <f aca="true" t="shared" si="208" ref="Z244:AE244">Z245+Z247+Z265</f>
        <v>0</v>
      </c>
      <c r="AA244" s="68">
        <f t="shared" si="208"/>
        <v>-324</v>
      </c>
      <c r="AB244" s="69">
        <f t="shared" si="208"/>
        <v>0</v>
      </c>
      <c r="AC244" s="69">
        <f t="shared" si="208"/>
        <v>0</v>
      </c>
      <c r="AD244" s="68">
        <f t="shared" si="208"/>
        <v>261072</v>
      </c>
      <c r="AE244" s="68">
        <f t="shared" si="208"/>
        <v>0</v>
      </c>
    </row>
    <row r="245" spans="1:31" s="12" customFormat="1" ht="49.5">
      <c r="A245" s="64" t="s">
        <v>349</v>
      </c>
      <c r="B245" s="70" t="s">
        <v>356</v>
      </c>
      <c r="C245" s="70" t="s">
        <v>326</v>
      </c>
      <c r="D245" s="71" t="s">
        <v>237</v>
      </c>
      <c r="E245" s="70"/>
      <c r="F245" s="72">
        <f aca="true" t="shared" si="209" ref="F245:AE245">F246</f>
        <v>1000</v>
      </c>
      <c r="G245" s="72">
        <f t="shared" si="209"/>
        <v>0</v>
      </c>
      <c r="H245" s="72">
        <f t="shared" si="209"/>
        <v>0</v>
      </c>
      <c r="I245" s="72">
        <f t="shared" si="209"/>
        <v>0</v>
      </c>
      <c r="J245" s="72">
        <f t="shared" si="209"/>
        <v>0</v>
      </c>
      <c r="K245" s="72">
        <f t="shared" si="209"/>
        <v>0</v>
      </c>
      <c r="L245" s="72">
        <f t="shared" si="209"/>
        <v>1000</v>
      </c>
      <c r="M245" s="72">
        <f t="shared" si="209"/>
        <v>0</v>
      </c>
      <c r="N245" s="72">
        <f t="shared" si="209"/>
        <v>0</v>
      </c>
      <c r="O245" s="72">
        <f t="shared" si="209"/>
        <v>0</v>
      </c>
      <c r="P245" s="72">
        <f t="shared" si="209"/>
        <v>0</v>
      </c>
      <c r="Q245" s="72">
        <f t="shared" si="209"/>
        <v>0</v>
      </c>
      <c r="R245" s="72">
        <f t="shared" si="209"/>
        <v>1000</v>
      </c>
      <c r="S245" s="72">
        <f t="shared" si="209"/>
        <v>0</v>
      </c>
      <c r="T245" s="72">
        <f t="shared" si="209"/>
        <v>0</v>
      </c>
      <c r="U245" s="72">
        <f t="shared" si="209"/>
        <v>0</v>
      </c>
      <c r="V245" s="72">
        <f t="shared" si="209"/>
        <v>0</v>
      </c>
      <c r="W245" s="72">
        <f t="shared" si="209"/>
        <v>0</v>
      </c>
      <c r="X245" s="72">
        <f t="shared" si="209"/>
        <v>1000</v>
      </c>
      <c r="Y245" s="72">
        <f t="shared" si="209"/>
        <v>0</v>
      </c>
      <c r="Z245" s="72">
        <f t="shared" si="209"/>
        <v>0</v>
      </c>
      <c r="AA245" s="72">
        <f t="shared" si="209"/>
        <v>0</v>
      </c>
      <c r="AB245" s="72">
        <f t="shared" si="209"/>
        <v>0</v>
      </c>
      <c r="AC245" s="72">
        <f t="shared" si="209"/>
        <v>0</v>
      </c>
      <c r="AD245" s="72">
        <f t="shared" si="209"/>
        <v>1000</v>
      </c>
      <c r="AE245" s="72">
        <f t="shared" si="209"/>
        <v>0</v>
      </c>
    </row>
    <row r="246" spans="1:31" s="14" customFormat="1" ht="82.5">
      <c r="A246" s="64" t="s">
        <v>430</v>
      </c>
      <c r="B246" s="70" t="s">
        <v>356</v>
      </c>
      <c r="C246" s="70" t="s">
        <v>326</v>
      </c>
      <c r="D246" s="71" t="s">
        <v>237</v>
      </c>
      <c r="E246" s="70" t="s">
        <v>350</v>
      </c>
      <c r="F246" s="51">
        <v>1000</v>
      </c>
      <c r="G246" s="97"/>
      <c r="H246" s="97"/>
      <c r="I246" s="97"/>
      <c r="J246" s="97"/>
      <c r="K246" s="97"/>
      <c r="L246" s="51">
        <f>F246+H246+I246+J246+K246</f>
        <v>1000</v>
      </c>
      <c r="M246" s="51">
        <f>G246+K246</f>
        <v>0</v>
      </c>
      <c r="N246" s="75"/>
      <c r="O246" s="75"/>
      <c r="P246" s="75"/>
      <c r="Q246" s="75"/>
      <c r="R246" s="51">
        <f>L246+N246+O246+P246+Q246</f>
        <v>1000</v>
      </c>
      <c r="S246" s="51">
        <f>M246+Q246</f>
        <v>0</v>
      </c>
      <c r="T246" s="75"/>
      <c r="U246" s="75"/>
      <c r="V246" s="75"/>
      <c r="W246" s="75"/>
      <c r="X246" s="51">
        <f>R246+T246+U246+V246+W246</f>
        <v>1000</v>
      </c>
      <c r="Y246" s="51">
        <f>S246+W246</f>
        <v>0</v>
      </c>
      <c r="Z246" s="75"/>
      <c r="AA246" s="75"/>
      <c r="AB246" s="75"/>
      <c r="AC246" s="75"/>
      <c r="AD246" s="51">
        <f>X246+Z246+AA246+AB246+AC246</f>
        <v>1000</v>
      </c>
      <c r="AE246" s="51">
        <f>Y246+AC246</f>
        <v>0</v>
      </c>
    </row>
    <row r="247" spans="1:31" s="12" customFormat="1" ht="25.5" customHeight="1">
      <c r="A247" s="64" t="s">
        <v>253</v>
      </c>
      <c r="B247" s="70" t="s">
        <v>356</v>
      </c>
      <c r="C247" s="70" t="s">
        <v>326</v>
      </c>
      <c r="D247" s="71" t="s">
        <v>357</v>
      </c>
      <c r="E247" s="70"/>
      <c r="F247" s="72">
        <f aca="true" t="shared" si="210" ref="F247:M247">F248+F249+F251+F253+F255+F257+F259+F261+F263</f>
        <v>209418</v>
      </c>
      <c r="G247" s="72">
        <f t="shared" si="210"/>
        <v>0</v>
      </c>
      <c r="H247" s="72">
        <f t="shared" si="210"/>
        <v>0</v>
      </c>
      <c r="I247" s="72">
        <f t="shared" si="210"/>
        <v>0</v>
      </c>
      <c r="J247" s="72">
        <f t="shared" si="210"/>
        <v>0</v>
      </c>
      <c r="K247" s="72">
        <f t="shared" si="210"/>
        <v>0</v>
      </c>
      <c r="L247" s="72">
        <f t="shared" si="210"/>
        <v>209418</v>
      </c>
      <c r="M247" s="72">
        <f t="shared" si="210"/>
        <v>0</v>
      </c>
      <c r="N247" s="72">
        <f aca="true" t="shared" si="211" ref="N247:S247">N248+N249+N251+N253+N255+N257+N259+N261+N263</f>
        <v>0</v>
      </c>
      <c r="O247" s="72">
        <f t="shared" si="211"/>
        <v>0</v>
      </c>
      <c r="P247" s="72">
        <f t="shared" si="211"/>
        <v>0</v>
      </c>
      <c r="Q247" s="72">
        <f t="shared" si="211"/>
        <v>0</v>
      </c>
      <c r="R247" s="72">
        <f t="shared" si="211"/>
        <v>209418</v>
      </c>
      <c r="S247" s="72">
        <f t="shared" si="211"/>
        <v>0</v>
      </c>
      <c r="T247" s="72">
        <f aca="true" t="shared" si="212" ref="T247:Y247">T248+T249+T251+T253+T255+T257+T259+T261+T263</f>
        <v>0</v>
      </c>
      <c r="U247" s="72">
        <f t="shared" si="212"/>
        <v>0</v>
      </c>
      <c r="V247" s="72">
        <f t="shared" si="212"/>
        <v>0</v>
      </c>
      <c r="W247" s="72">
        <f t="shared" si="212"/>
        <v>0</v>
      </c>
      <c r="X247" s="72">
        <f t="shared" si="212"/>
        <v>209418</v>
      </c>
      <c r="Y247" s="72">
        <f t="shared" si="212"/>
        <v>0</v>
      </c>
      <c r="Z247" s="72">
        <f aca="true" t="shared" si="213" ref="Z247:AE247">Z248+Z249+Z251+Z253+Z255+Z257+Z259+Z261+Z263</f>
        <v>0</v>
      </c>
      <c r="AA247" s="72">
        <f t="shared" si="213"/>
        <v>-324</v>
      </c>
      <c r="AB247" s="72">
        <f t="shared" si="213"/>
        <v>0</v>
      </c>
      <c r="AC247" s="72">
        <f t="shared" si="213"/>
        <v>0</v>
      </c>
      <c r="AD247" s="72">
        <f t="shared" si="213"/>
        <v>209094</v>
      </c>
      <c r="AE247" s="72">
        <f t="shared" si="213"/>
        <v>0</v>
      </c>
    </row>
    <row r="248" spans="1:31" s="12" customFormat="1" ht="49.5">
      <c r="A248" s="103" t="s">
        <v>335</v>
      </c>
      <c r="B248" s="70" t="s">
        <v>356</v>
      </c>
      <c r="C248" s="70" t="s">
        <v>326</v>
      </c>
      <c r="D248" s="71" t="s">
        <v>357</v>
      </c>
      <c r="E248" s="70" t="s">
        <v>336</v>
      </c>
      <c r="F248" s="51">
        <v>62875</v>
      </c>
      <c r="G248" s="74"/>
      <c r="H248" s="74"/>
      <c r="I248" s="74"/>
      <c r="J248" s="74"/>
      <c r="K248" s="74"/>
      <c r="L248" s="51">
        <f>F248+H248+I248+J248+K248</f>
        <v>62875</v>
      </c>
      <c r="M248" s="51">
        <f>G248+K248</f>
        <v>0</v>
      </c>
      <c r="N248" s="75"/>
      <c r="O248" s="75"/>
      <c r="P248" s="75"/>
      <c r="Q248" s="75"/>
      <c r="R248" s="51">
        <f>L248+N248+O248+P248+Q248</f>
        <v>62875</v>
      </c>
      <c r="S248" s="51">
        <f>M248+Q248</f>
        <v>0</v>
      </c>
      <c r="T248" s="75"/>
      <c r="U248" s="75"/>
      <c r="V248" s="75"/>
      <c r="W248" s="75"/>
      <c r="X248" s="51">
        <f>R248+T248+U248+V248+W248</f>
        <v>62875</v>
      </c>
      <c r="Y248" s="51">
        <f>S248+W248</f>
        <v>0</v>
      </c>
      <c r="Z248" s="75"/>
      <c r="AA248" s="51">
        <v>-324</v>
      </c>
      <c r="AB248" s="75"/>
      <c r="AC248" s="75"/>
      <c r="AD248" s="51">
        <f>X248+Z248+AA248+AB248+AC248</f>
        <v>62551</v>
      </c>
      <c r="AE248" s="51">
        <f>Y248+AC248</f>
        <v>0</v>
      </c>
    </row>
    <row r="249" spans="1:31" s="12" customFormat="1" ht="33.75" customHeight="1" hidden="1">
      <c r="A249" s="103" t="s">
        <v>380</v>
      </c>
      <c r="B249" s="70" t="s">
        <v>356</v>
      </c>
      <c r="C249" s="70" t="s">
        <v>326</v>
      </c>
      <c r="D249" s="71" t="s">
        <v>381</v>
      </c>
      <c r="E249" s="107"/>
      <c r="F249" s="51"/>
      <c r="G249" s="74"/>
      <c r="H249" s="74"/>
      <c r="I249" s="74"/>
      <c r="J249" s="74"/>
      <c r="K249" s="74"/>
      <c r="L249" s="51"/>
      <c r="M249" s="74"/>
      <c r="N249" s="75"/>
      <c r="O249" s="75"/>
      <c r="P249" s="75"/>
      <c r="Q249" s="75"/>
      <c r="R249" s="51"/>
      <c r="S249" s="74"/>
      <c r="T249" s="75"/>
      <c r="U249" s="75"/>
      <c r="V249" s="75"/>
      <c r="W249" s="75"/>
      <c r="X249" s="51"/>
      <c r="Y249" s="74"/>
      <c r="Z249" s="75"/>
      <c r="AA249" s="75"/>
      <c r="AB249" s="75"/>
      <c r="AC249" s="75"/>
      <c r="AD249" s="51"/>
      <c r="AE249" s="74"/>
    </row>
    <row r="250" spans="1:31" s="12" customFormat="1" ht="82.5" customHeight="1" hidden="1">
      <c r="A250" s="103" t="s">
        <v>439</v>
      </c>
      <c r="B250" s="70" t="s">
        <v>356</v>
      </c>
      <c r="C250" s="70" t="s">
        <v>326</v>
      </c>
      <c r="D250" s="71" t="s">
        <v>381</v>
      </c>
      <c r="E250" s="70" t="s">
        <v>341</v>
      </c>
      <c r="F250" s="51"/>
      <c r="G250" s="74"/>
      <c r="H250" s="74"/>
      <c r="I250" s="74"/>
      <c r="J250" s="74"/>
      <c r="K250" s="74"/>
      <c r="L250" s="51"/>
      <c r="M250" s="74"/>
      <c r="N250" s="75"/>
      <c r="O250" s="75"/>
      <c r="P250" s="75"/>
      <c r="Q250" s="75"/>
      <c r="R250" s="51"/>
      <c r="S250" s="74"/>
      <c r="T250" s="75"/>
      <c r="U250" s="75"/>
      <c r="V250" s="75"/>
      <c r="W250" s="75"/>
      <c r="X250" s="51"/>
      <c r="Y250" s="74"/>
      <c r="Z250" s="75"/>
      <c r="AA250" s="75"/>
      <c r="AB250" s="75"/>
      <c r="AC250" s="75"/>
      <c r="AD250" s="51"/>
      <c r="AE250" s="74"/>
    </row>
    <row r="251" spans="1:31" s="12" customFormat="1" ht="132" customHeight="1" hidden="1">
      <c r="A251" s="103" t="s">
        <v>449</v>
      </c>
      <c r="B251" s="70" t="s">
        <v>356</v>
      </c>
      <c r="C251" s="70" t="s">
        <v>326</v>
      </c>
      <c r="D251" s="71" t="s">
        <v>381</v>
      </c>
      <c r="E251" s="70"/>
      <c r="F251" s="51"/>
      <c r="G251" s="74"/>
      <c r="H251" s="74"/>
      <c r="I251" s="74"/>
      <c r="J251" s="74"/>
      <c r="K251" s="74"/>
      <c r="L251" s="51"/>
      <c r="M251" s="74"/>
      <c r="N251" s="75"/>
      <c r="O251" s="75"/>
      <c r="P251" s="75"/>
      <c r="Q251" s="75"/>
      <c r="R251" s="51"/>
      <c r="S251" s="74"/>
      <c r="T251" s="75"/>
      <c r="U251" s="75"/>
      <c r="V251" s="75"/>
      <c r="W251" s="75"/>
      <c r="X251" s="51"/>
      <c r="Y251" s="74"/>
      <c r="Z251" s="75"/>
      <c r="AA251" s="75"/>
      <c r="AB251" s="75"/>
      <c r="AC251" s="75"/>
      <c r="AD251" s="51"/>
      <c r="AE251" s="74"/>
    </row>
    <row r="252" spans="1:31" s="12" customFormat="1" ht="82.5" customHeight="1" hidden="1">
      <c r="A252" s="103" t="s">
        <v>439</v>
      </c>
      <c r="B252" s="70" t="s">
        <v>356</v>
      </c>
      <c r="C252" s="70" t="s">
        <v>326</v>
      </c>
      <c r="D252" s="71" t="s">
        <v>381</v>
      </c>
      <c r="E252" s="70" t="s">
        <v>341</v>
      </c>
      <c r="F252" s="51"/>
      <c r="G252" s="74"/>
      <c r="H252" s="74"/>
      <c r="I252" s="74"/>
      <c r="J252" s="74"/>
      <c r="K252" s="74"/>
      <c r="L252" s="51"/>
      <c r="M252" s="74"/>
      <c r="N252" s="75"/>
      <c r="O252" s="75"/>
      <c r="P252" s="75"/>
      <c r="Q252" s="75"/>
      <c r="R252" s="51"/>
      <c r="S252" s="74"/>
      <c r="T252" s="75"/>
      <c r="U252" s="75"/>
      <c r="V252" s="75"/>
      <c r="W252" s="75"/>
      <c r="X252" s="51"/>
      <c r="Y252" s="74"/>
      <c r="Z252" s="75"/>
      <c r="AA252" s="75"/>
      <c r="AB252" s="75"/>
      <c r="AC252" s="75"/>
      <c r="AD252" s="51"/>
      <c r="AE252" s="74"/>
    </row>
    <row r="253" spans="1:31" s="12" customFormat="1" ht="49.5">
      <c r="A253" s="103" t="s">
        <v>190</v>
      </c>
      <c r="B253" s="70" t="s">
        <v>356</v>
      </c>
      <c r="C253" s="70" t="s">
        <v>326</v>
      </c>
      <c r="D253" s="71" t="s">
        <v>382</v>
      </c>
      <c r="E253" s="70"/>
      <c r="F253" s="51">
        <f aca="true" t="shared" si="214" ref="F253:AE253">F254</f>
        <v>6519</v>
      </c>
      <c r="G253" s="51">
        <f t="shared" si="214"/>
        <v>0</v>
      </c>
      <c r="H253" s="51">
        <f t="shared" si="214"/>
        <v>0</v>
      </c>
      <c r="I253" s="51">
        <f t="shared" si="214"/>
        <v>0</v>
      </c>
      <c r="J253" s="51">
        <f t="shared" si="214"/>
        <v>0</v>
      </c>
      <c r="K253" s="51">
        <f t="shared" si="214"/>
        <v>0</v>
      </c>
      <c r="L253" s="51">
        <f t="shared" si="214"/>
        <v>6519</v>
      </c>
      <c r="M253" s="51">
        <f t="shared" si="214"/>
        <v>0</v>
      </c>
      <c r="N253" s="51">
        <f t="shared" si="214"/>
        <v>0</v>
      </c>
      <c r="O253" s="51">
        <f t="shared" si="214"/>
        <v>0</v>
      </c>
      <c r="P253" s="51">
        <f t="shared" si="214"/>
        <v>0</v>
      </c>
      <c r="Q253" s="51">
        <f t="shared" si="214"/>
        <v>0</v>
      </c>
      <c r="R253" s="51">
        <f t="shared" si="214"/>
        <v>6519</v>
      </c>
      <c r="S253" s="51">
        <f t="shared" si="214"/>
        <v>0</v>
      </c>
      <c r="T253" s="51">
        <f t="shared" si="214"/>
        <v>0</v>
      </c>
      <c r="U253" s="51">
        <f t="shared" si="214"/>
        <v>0</v>
      </c>
      <c r="V253" s="51">
        <f t="shared" si="214"/>
        <v>0</v>
      </c>
      <c r="W253" s="51">
        <f t="shared" si="214"/>
        <v>0</v>
      </c>
      <c r="X253" s="51">
        <f t="shared" si="214"/>
        <v>6519</v>
      </c>
      <c r="Y253" s="51">
        <f t="shared" si="214"/>
        <v>0</v>
      </c>
      <c r="Z253" s="51">
        <f t="shared" si="214"/>
        <v>0</v>
      </c>
      <c r="AA253" s="51">
        <f t="shared" si="214"/>
        <v>0</v>
      </c>
      <c r="AB253" s="51">
        <f t="shared" si="214"/>
        <v>0</v>
      </c>
      <c r="AC253" s="51">
        <f t="shared" si="214"/>
        <v>0</v>
      </c>
      <c r="AD253" s="51">
        <f t="shared" si="214"/>
        <v>6519</v>
      </c>
      <c r="AE253" s="51">
        <f t="shared" si="214"/>
        <v>0</v>
      </c>
    </row>
    <row r="254" spans="1:31" s="12" customFormat="1" ht="82.5">
      <c r="A254" s="103" t="s">
        <v>439</v>
      </c>
      <c r="B254" s="70" t="s">
        <v>356</v>
      </c>
      <c r="C254" s="70" t="s">
        <v>326</v>
      </c>
      <c r="D254" s="71" t="s">
        <v>382</v>
      </c>
      <c r="E254" s="70" t="s">
        <v>341</v>
      </c>
      <c r="F254" s="51">
        <v>6519</v>
      </c>
      <c r="G254" s="74"/>
      <c r="H254" s="74"/>
      <c r="I254" s="74"/>
      <c r="J254" s="74"/>
      <c r="K254" s="74"/>
      <c r="L254" s="51">
        <f>F254+H254+I254+J254+K254</f>
        <v>6519</v>
      </c>
      <c r="M254" s="51">
        <f>G254+K254</f>
        <v>0</v>
      </c>
      <c r="N254" s="75"/>
      <c r="O254" s="75"/>
      <c r="P254" s="75"/>
      <c r="Q254" s="75"/>
      <c r="R254" s="51">
        <f>L254+N254+O254+P254+Q254</f>
        <v>6519</v>
      </c>
      <c r="S254" s="51">
        <f>M254+Q254</f>
        <v>0</v>
      </c>
      <c r="T254" s="75"/>
      <c r="U254" s="75"/>
      <c r="V254" s="75"/>
      <c r="W254" s="75"/>
      <c r="X254" s="51">
        <f>R254+T254+U254+V254+W254</f>
        <v>6519</v>
      </c>
      <c r="Y254" s="51">
        <f>S254+W254</f>
        <v>0</v>
      </c>
      <c r="Z254" s="75"/>
      <c r="AA254" s="75"/>
      <c r="AB254" s="75"/>
      <c r="AC254" s="75"/>
      <c r="AD254" s="51">
        <f>X254+Z254+AA254+AB254+AC254</f>
        <v>6519</v>
      </c>
      <c r="AE254" s="51">
        <f>Y254+AC254</f>
        <v>0</v>
      </c>
    </row>
    <row r="255" spans="1:31" s="12" customFormat="1" ht="115.5">
      <c r="A255" s="103" t="s">
        <v>451</v>
      </c>
      <c r="B255" s="70" t="s">
        <v>356</v>
      </c>
      <c r="C255" s="70" t="s">
        <v>326</v>
      </c>
      <c r="D255" s="71" t="s">
        <v>450</v>
      </c>
      <c r="E255" s="70"/>
      <c r="F255" s="51">
        <f aca="true" t="shared" si="215" ref="F255:AE255">F256</f>
        <v>2000</v>
      </c>
      <c r="G255" s="51">
        <f t="shared" si="215"/>
        <v>0</v>
      </c>
      <c r="H255" s="51">
        <f t="shared" si="215"/>
        <v>0</v>
      </c>
      <c r="I255" s="51">
        <f t="shared" si="215"/>
        <v>0</v>
      </c>
      <c r="J255" s="51">
        <f t="shared" si="215"/>
        <v>0</v>
      </c>
      <c r="K255" s="51">
        <f t="shared" si="215"/>
        <v>0</v>
      </c>
      <c r="L255" s="51">
        <f t="shared" si="215"/>
        <v>2000</v>
      </c>
      <c r="M255" s="51">
        <f t="shared" si="215"/>
        <v>0</v>
      </c>
      <c r="N255" s="51">
        <f t="shared" si="215"/>
        <v>0</v>
      </c>
      <c r="O255" s="51">
        <f t="shared" si="215"/>
        <v>0</v>
      </c>
      <c r="P255" s="51">
        <f t="shared" si="215"/>
        <v>0</v>
      </c>
      <c r="Q255" s="51">
        <f t="shared" si="215"/>
        <v>0</v>
      </c>
      <c r="R255" s="51">
        <f t="shared" si="215"/>
        <v>2000</v>
      </c>
      <c r="S255" s="51">
        <f t="shared" si="215"/>
        <v>0</v>
      </c>
      <c r="T255" s="51">
        <f t="shared" si="215"/>
        <v>0</v>
      </c>
      <c r="U255" s="51">
        <f t="shared" si="215"/>
        <v>0</v>
      </c>
      <c r="V255" s="51">
        <f t="shared" si="215"/>
        <v>0</v>
      </c>
      <c r="W255" s="51">
        <f t="shared" si="215"/>
        <v>0</v>
      </c>
      <c r="X255" s="51">
        <f t="shared" si="215"/>
        <v>2000</v>
      </c>
      <c r="Y255" s="51">
        <f t="shared" si="215"/>
        <v>0</v>
      </c>
      <c r="Z255" s="51">
        <f t="shared" si="215"/>
        <v>0</v>
      </c>
      <c r="AA255" s="51">
        <f t="shared" si="215"/>
        <v>0</v>
      </c>
      <c r="AB255" s="51">
        <f t="shared" si="215"/>
        <v>0</v>
      </c>
      <c r="AC255" s="51">
        <f t="shared" si="215"/>
        <v>0</v>
      </c>
      <c r="AD255" s="51">
        <f t="shared" si="215"/>
        <v>2000</v>
      </c>
      <c r="AE255" s="51">
        <f t="shared" si="215"/>
        <v>0</v>
      </c>
    </row>
    <row r="256" spans="1:31" s="12" customFormat="1" ht="82.5">
      <c r="A256" s="103" t="s">
        <v>439</v>
      </c>
      <c r="B256" s="70" t="s">
        <v>356</v>
      </c>
      <c r="C256" s="70" t="s">
        <v>326</v>
      </c>
      <c r="D256" s="71" t="s">
        <v>450</v>
      </c>
      <c r="E256" s="70" t="s">
        <v>341</v>
      </c>
      <c r="F256" s="51">
        <v>2000</v>
      </c>
      <c r="G256" s="74"/>
      <c r="H256" s="74"/>
      <c r="I256" s="74"/>
      <c r="J256" s="74"/>
      <c r="K256" s="74"/>
      <c r="L256" s="51">
        <f>F256+H256+I256+J256+K256</f>
        <v>2000</v>
      </c>
      <c r="M256" s="51">
        <f>G256+K256</f>
        <v>0</v>
      </c>
      <c r="N256" s="75"/>
      <c r="O256" s="75"/>
      <c r="P256" s="75"/>
      <c r="Q256" s="75"/>
      <c r="R256" s="51">
        <f>L256+N256+O256+P256+Q256</f>
        <v>2000</v>
      </c>
      <c r="S256" s="51">
        <f>M256+Q256</f>
        <v>0</v>
      </c>
      <c r="T256" s="75"/>
      <c r="U256" s="75"/>
      <c r="V256" s="75"/>
      <c r="W256" s="75"/>
      <c r="X256" s="51">
        <f>R256+T256+U256+V256+W256</f>
        <v>2000</v>
      </c>
      <c r="Y256" s="51">
        <f>S256+W256</f>
        <v>0</v>
      </c>
      <c r="Z256" s="75"/>
      <c r="AA256" s="75"/>
      <c r="AB256" s="75"/>
      <c r="AC256" s="75"/>
      <c r="AD256" s="51">
        <f>X256+Z256+AA256+AB256+AC256</f>
        <v>2000</v>
      </c>
      <c r="AE256" s="51">
        <f>Y256+AC256</f>
        <v>0</v>
      </c>
    </row>
    <row r="257" spans="1:31" s="12" customFormat="1" ht="66">
      <c r="A257" s="103" t="s">
        <v>191</v>
      </c>
      <c r="B257" s="70" t="s">
        <v>356</v>
      </c>
      <c r="C257" s="70" t="s">
        <v>326</v>
      </c>
      <c r="D257" s="71" t="s">
        <v>192</v>
      </c>
      <c r="E257" s="70"/>
      <c r="F257" s="51">
        <f aca="true" t="shared" si="216" ref="F257:AE257">F258</f>
        <v>4225</v>
      </c>
      <c r="G257" s="51">
        <f t="shared" si="216"/>
        <v>0</v>
      </c>
      <c r="H257" s="51">
        <f t="shared" si="216"/>
        <v>0</v>
      </c>
      <c r="I257" s="51">
        <f t="shared" si="216"/>
        <v>0</v>
      </c>
      <c r="J257" s="51">
        <f t="shared" si="216"/>
        <v>0</v>
      </c>
      <c r="K257" s="51">
        <f t="shared" si="216"/>
        <v>0</v>
      </c>
      <c r="L257" s="51">
        <f t="shared" si="216"/>
        <v>4225</v>
      </c>
      <c r="M257" s="51">
        <f t="shared" si="216"/>
        <v>0</v>
      </c>
      <c r="N257" s="51">
        <f t="shared" si="216"/>
        <v>0</v>
      </c>
      <c r="O257" s="51">
        <f t="shared" si="216"/>
        <v>0</v>
      </c>
      <c r="P257" s="51">
        <f t="shared" si="216"/>
        <v>0</v>
      </c>
      <c r="Q257" s="51">
        <f t="shared" si="216"/>
        <v>0</v>
      </c>
      <c r="R257" s="51">
        <f t="shared" si="216"/>
        <v>4225</v>
      </c>
      <c r="S257" s="51">
        <f t="shared" si="216"/>
        <v>0</v>
      </c>
      <c r="T257" s="51">
        <f t="shared" si="216"/>
        <v>0</v>
      </c>
      <c r="U257" s="51">
        <f t="shared" si="216"/>
        <v>0</v>
      </c>
      <c r="V257" s="51">
        <f t="shared" si="216"/>
        <v>0</v>
      </c>
      <c r="W257" s="51">
        <f t="shared" si="216"/>
        <v>0</v>
      </c>
      <c r="X257" s="51">
        <f t="shared" si="216"/>
        <v>4225</v>
      </c>
      <c r="Y257" s="51">
        <f t="shared" si="216"/>
        <v>0</v>
      </c>
      <c r="Z257" s="51">
        <f t="shared" si="216"/>
        <v>0</v>
      </c>
      <c r="AA257" s="51">
        <f t="shared" si="216"/>
        <v>0</v>
      </c>
      <c r="AB257" s="51">
        <f t="shared" si="216"/>
        <v>0</v>
      </c>
      <c r="AC257" s="51">
        <f t="shared" si="216"/>
        <v>0</v>
      </c>
      <c r="AD257" s="51">
        <f t="shared" si="216"/>
        <v>4225</v>
      </c>
      <c r="AE257" s="51">
        <f t="shared" si="216"/>
        <v>0</v>
      </c>
    </row>
    <row r="258" spans="1:31" s="12" customFormat="1" ht="82.5">
      <c r="A258" s="103" t="s">
        <v>439</v>
      </c>
      <c r="B258" s="70" t="s">
        <v>356</v>
      </c>
      <c r="C258" s="70" t="s">
        <v>326</v>
      </c>
      <c r="D258" s="71" t="s">
        <v>192</v>
      </c>
      <c r="E258" s="70" t="s">
        <v>341</v>
      </c>
      <c r="F258" s="51">
        <v>4225</v>
      </c>
      <c r="G258" s="74"/>
      <c r="H258" s="74"/>
      <c r="I258" s="74"/>
      <c r="J258" s="74"/>
      <c r="K258" s="74"/>
      <c r="L258" s="51">
        <f>F258+H258+I258+J258+K258</f>
        <v>4225</v>
      </c>
      <c r="M258" s="51">
        <f>G258+K258</f>
        <v>0</v>
      </c>
      <c r="N258" s="75"/>
      <c r="O258" s="75"/>
      <c r="P258" s="75"/>
      <c r="Q258" s="75"/>
      <c r="R258" s="51">
        <f>L258+N258+O258+P258+Q258</f>
        <v>4225</v>
      </c>
      <c r="S258" s="51">
        <f>M258+Q258</f>
        <v>0</v>
      </c>
      <c r="T258" s="75"/>
      <c r="U258" s="75"/>
      <c r="V258" s="75"/>
      <c r="W258" s="75"/>
      <c r="X258" s="51">
        <f>R258+T258+U258+V258+W258</f>
        <v>4225</v>
      </c>
      <c r="Y258" s="51">
        <f>S258+W258</f>
        <v>0</v>
      </c>
      <c r="Z258" s="75"/>
      <c r="AA258" s="75"/>
      <c r="AB258" s="75"/>
      <c r="AC258" s="75"/>
      <c r="AD258" s="51">
        <f>X258+Z258+AA258+AB258+AC258</f>
        <v>4225</v>
      </c>
      <c r="AE258" s="51">
        <f>Y258+AC258</f>
        <v>0</v>
      </c>
    </row>
    <row r="259" spans="1:31" s="12" customFormat="1" ht="132" customHeight="1" hidden="1">
      <c r="A259" s="103" t="s">
        <v>8</v>
      </c>
      <c r="B259" s="70" t="s">
        <v>356</v>
      </c>
      <c r="C259" s="70" t="s">
        <v>326</v>
      </c>
      <c r="D259" s="71" t="s">
        <v>452</v>
      </c>
      <c r="E259" s="70"/>
      <c r="F259" s="51">
        <f>F260</f>
        <v>0</v>
      </c>
      <c r="G259" s="51">
        <f>G260</f>
        <v>0</v>
      </c>
      <c r="H259" s="74"/>
      <c r="I259" s="74"/>
      <c r="J259" s="74"/>
      <c r="K259" s="74"/>
      <c r="L259" s="51">
        <f>L260</f>
        <v>0</v>
      </c>
      <c r="M259" s="51">
        <f>M260</f>
        <v>0</v>
      </c>
      <c r="N259" s="75"/>
      <c r="O259" s="75"/>
      <c r="P259" s="75"/>
      <c r="Q259" s="75"/>
      <c r="R259" s="51">
        <f>R260</f>
        <v>0</v>
      </c>
      <c r="S259" s="51">
        <f>S260</f>
        <v>0</v>
      </c>
      <c r="T259" s="75"/>
      <c r="U259" s="75"/>
      <c r="V259" s="75"/>
      <c r="W259" s="75"/>
      <c r="X259" s="51">
        <f>X260</f>
        <v>0</v>
      </c>
      <c r="Y259" s="51">
        <f>Y260</f>
        <v>0</v>
      </c>
      <c r="Z259" s="75"/>
      <c r="AA259" s="75"/>
      <c r="AB259" s="75"/>
      <c r="AC259" s="75"/>
      <c r="AD259" s="51">
        <f>AD260</f>
        <v>0</v>
      </c>
      <c r="AE259" s="51">
        <f>AE260</f>
        <v>0</v>
      </c>
    </row>
    <row r="260" spans="1:31" s="12" customFormat="1" ht="49.5" customHeight="1" hidden="1">
      <c r="A260" s="103" t="s">
        <v>439</v>
      </c>
      <c r="B260" s="70" t="s">
        <v>356</v>
      </c>
      <c r="C260" s="70" t="s">
        <v>326</v>
      </c>
      <c r="D260" s="71" t="s">
        <v>452</v>
      </c>
      <c r="E260" s="70" t="s">
        <v>341</v>
      </c>
      <c r="F260" s="74"/>
      <c r="G260" s="74"/>
      <c r="H260" s="74"/>
      <c r="I260" s="74"/>
      <c r="J260" s="74"/>
      <c r="K260" s="74"/>
      <c r="L260" s="74"/>
      <c r="M260" s="74"/>
      <c r="N260" s="75"/>
      <c r="O260" s="75"/>
      <c r="P260" s="75"/>
      <c r="Q260" s="75"/>
      <c r="R260" s="74"/>
      <c r="S260" s="74"/>
      <c r="T260" s="75"/>
      <c r="U260" s="75"/>
      <c r="V260" s="75"/>
      <c r="W260" s="75"/>
      <c r="X260" s="74"/>
      <c r="Y260" s="74"/>
      <c r="Z260" s="75"/>
      <c r="AA260" s="75"/>
      <c r="AB260" s="75"/>
      <c r="AC260" s="75"/>
      <c r="AD260" s="74"/>
      <c r="AE260" s="74"/>
    </row>
    <row r="261" spans="1:31" s="12" customFormat="1" ht="168.75" customHeight="1">
      <c r="A261" s="105" t="s">
        <v>453</v>
      </c>
      <c r="B261" s="70" t="s">
        <v>356</v>
      </c>
      <c r="C261" s="70" t="s">
        <v>326</v>
      </c>
      <c r="D261" s="71" t="s">
        <v>454</v>
      </c>
      <c r="E261" s="70"/>
      <c r="F261" s="51">
        <f aca="true" t="shared" si="217" ref="F261:AE261">F262</f>
        <v>119018</v>
      </c>
      <c r="G261" s="51">
        <f t="shared" si="217"/>
        <v>0</v>
      </c>
      <c r="H261" s="51">
        <f t="shared" si="217"/>
        <v>0</v>
      </c>
      <c r="I261" s="51">
        <f t="shared" si="217"/>
        <v>0</v>
      </c>
      <c r="J261" s="51">
        <f t="shared" si="217"/>
        <v>0</v>
      </c>
      <c r="K261" s="51">
        <f t="shared" si="217"/>
        <v>0</v>
      </c>
      <c r="L261" s="51">
        <f t="shared" si="217"/>
        <v>119018</v>
      </c>
      <c r="M261" s="51">
        <f t="shared" si="217"/>
        <v>0</v>
      </c>
      <c r="N261" s="51">
        <f t="shared" si="217"/>
        <v>0</v>
      </c>
      <c r="O261" s="51">
        <f t="shared" si="217"/>
        <v>0</v>
      </c>
      <c r="P261" s="51">
        <f t="shared" si="217"/>
        <v>0</v>
      </c>
      <c r="Q261" s="51">
        <f t="shared" si="217"/>
        <v>0</v>
      </c>
      <c r="R261" s="51">
        <f t="shared" si="217"/>
        <v>119018</v>
      </c>
      <c r="S261" s="51">
        <f t="shared" si="217"/>
        <v>0</v>
      </c>
      <c r="T261" s="51">
        <f t="shared" si="217"/>
        <v>0</v>
      </c>
      <c r="U261" s="51">
        <f t="shared" si="217"/>
        <v>0</v>
      </c>
      <c r="V261" s="51">
        <f t="shared" si="217"/>
        <v>0</v>
      </c>
      <c r="W261" s="51">
        <f t="shared" si="217"/>
        <v>0</v>
      </c>
      <c r="X261" s="51">
        <f t="shared" si="217"/>
        <v>119018</v>
      </c>
      <c r="Y261" s="51">
        <f t="shared" si="217"/>
        <v>0</v>
      </c>
      <c r="Z261" s="51">
        <f t="shared" si="217"/>
        <v>0</v>
      </c>
      <c r="AA261" s="51">
        <f t="shared" si="217"/>
        <v>0</v>
      </c>
      <c r="AB261" s="51">
        <f t="shared" si="217"/>
        <v>0</v>
      </c>
      <c r="AC261" s="51">
        <f t="shared" si="217"/>
        <v>0</v>
      </c>
      <c r="AD261" s="51">
        <f t="shared" si="217"/>
        <v>119018</v>
      </c>
      <c r="AE261" s="51">
        <f t="shared" si="217"/>
        <v>0</v>
      </c>
    </row>
    <row r="262" spans="1:31" s="12" customFormat="1" ht="96.75" customHeight="1">
      <c r="A262" s="103" t="s">
        <v>439</v>
      </c>
      <c r="B262" s="70" t="s">
        <v>356</v>
      </c>
      <c r="C262" s="70" t="s">
        <v>326</v>
      </c>
      <c r="D262" s="71" t="s">
        <v>454</v>
      </c>
      <c r="E262" s="70" t="s">
        <v>341</v>
      </c>
      <c r="F262" s="51">
        <v>119018</v>
      </c>
      <c r="G262" s="74"/>
      <c r="H262" s="74"/>
      <c r="I262" s="74"/>
      <c r="J262" s="74"/>
      <c r="K262" s="74"/>
      <c r="L262" s="51">
        <f>F262+H262+I262+J262+K262</f>
        <v>119018</v>
      </c>
      <c r="M262" s="51">
        <f>G262+K262</f>
        <v>0</v>
      </c>
      <c r="N262" s="75"/>
      <c r="O262" s="75"/>
      <c r="P262" s="75"/>
      <c r="Q262" s="75"/>
      <c r="R262" s="51">
        <f>L262+N262+O262+P262+Q262</f>
        <v>119018</v>
      </c>
      <c r="S262" s="51">
        <f>M262+Q262</f>
        <v>0</v>
      </c>
      <c r="T262" s="75"/>
      <c r="U262" s="75"/>
      <c r="V262" s="75"/>
      <c r="W262" s="75"/>
      <c r="X262" s="51">
        <f>R262+T262+U262+V262+W262</f>
        <v>119018</v>
      </c>
      <c r="Y262" s="51">
        <f>S262+W262</f>
        <v>0</v>
      </c>
      <c r="Z262" s="75"/>
      <c r="AA262" s="75"/>
      <c r="AB262" s="75"/>
      <c r="AC262" s="75"/>
      <c r="AD262" s="51">
        <f>X262+Z262+AA262+AB262+AC262</f>
        <v>119018</v>
      </c>
      <c r="AE262" s="51">
        <f>Y262+AC262</f>
        <v>0</v>
      </c>
    </row>
    <row r="263" spans="1:31" s="12" customFormat="1" ht="195.75" customHeight="1">
      <c r="A263" s="105" t="s">
        <v>151</v>
      </c>
      <c r="B263" s="70" t="s">
        <v>356</v>
      </c>
      <c r="C263" s="70" t="s">
        <v>326</v>
      </c>
      <c r="D263" s="71" t="s">
        <v>152</v>
      </c>
      <c r="E263" s="70"/>
      <c r="F263" s="51">
        <f aca="true" t="shared" si="218" ref="F263:AE263">F264</f>
        <v>14781</v>
      </c>
      <c r="G263" s="51">
        <f t="shared" si="218"/>
        <v>0</v>
      </c>
      <c r="H263" s="51">
        <f t="shared" si="218"/>
        <v>0</v>
      </c>
      <c r="I263" s="51">
        <f t="shared" si="218"/>
        <v>0</v>
      </c>
      <c r="J263" s="51">
        <f t="shared" si="218"/>
        <v>0</v>
      </c>
      <c r="K263" s="51">
        <f t="shared" si="218"/>
        <v>0</v>
      </c>
      <c r="L263" s="51">
        <f t="shared" si="218"/>
        <v>14781</v>
      </c>
      <c r="M263" s="51">
        <f t="shared" si="218"/>
        <v>0</v>
      </c>
      <c r="N263" s="51">
        <f t="shared" si="218"/>
        <v>0</v>
      </c>
      <c r="O263" s="51">
        <f t="shared" si="218"/>
        <v>0</v>
      </c>
      <c r="P263" s="51">
        <f t="shared" si="218"/>
        <v>0</v>
      </c>
      <c r="Q263" s="51">
        <f t="shared" si="218"/>
        <v>0</v>
      </c>
      <c r="R263" s="51">
        <f t="shared" si="218"/>
        <v>14781</v>
      </c>
      <c r="S263" s="51">
        <f t="shared" si="218"/>
        <v>0</v>
      </c>
      <c r="T263" s="51">
        <f t="shared" si="218"/>
        <v>0</v>
      </c>
      <c r="U263" s="51">
        <f t="shared" si="218"/>
        <v>0</v>
      </c>
      <c r="V263" s="51">
        <f t="shared" si="218"/>
        <v>0</v>
      </c>
      <c r="W263" s="51">
        <f t="shared" si="218"/>
        <v>0</v>
      </c>
      <c r="X263" s="51">
        <f t="shared" si="218"/>
        <v>14781</v>
      </c>
      <c r="Y263" s="51">
        <f t="shared" si="218"/>
        <v>0</v>
      </c>
      <c r="Z263" s="51">
        <f t="shared" si="218"/>
        <v>0</v>
      </c>
      <c r="AA263" s="51">
        <f t="shared" si="218"/>
        <v>0</v>
      </c>
      <c r="AB263" s="51">
        <f t="shared" si="218"/>
        <v>0</v>
      </c>
      <c r="AC263" s="51">
        <f t="shared" si="218"/>
        <v>0</v>
      </c>
      <c r="AD263" s="51">
        <f t="shared" si="218"/>
        <v>14781</v>
      </c>
      <c r="AE263" s="51">
        <f t="shared" si="218"/>
        <v>0</v>
      </c>
    </row>
    <row r="264" spans="1:31" s="12" customFormat="1" ht="93" customHeight="1">
      <c r="A264" s="103" t="s">
        <v>439</v>
      </c>
      <c r="B264" s="70" t="s">
        <v>356</v>
      </c>
      <c r="C264" s="70" t="s">
        <v>326</v>
      </c>
      <c r="D264" s="71" t="s">
        <v>152</v>
      </c>
      <c r="E264" s="70" t="s">
        <v>341</v>
      </c>
      <c r="F264" s="51">
        <v>14781</v>
      </c>
      <c r="G264" s="74"/>
      <c r="H264" s="74"/>
      <c r="I264" s="74"/>
      <c r="J264" s="74"/>
      <c r="K264" s="74"/>
      <c r="L264" s="51">
        <f>F264+H264+I264+J264+K264</f>
        <v>14781</v>
      </c>
      <c r="M264" s="51">
        <f>G264+K264</f>
        <v>0</v>
      </c>
      <c r="N264" s="75"/>
      <c r="O264" s="75"/>
      <c r="P264" s="75"/>
      <c r="Q264" s="75"/>
      <c r="R264" s="51">
        <f>L264+N264+O264+P264+Q264</f>
        <v>14781</v>
      </c>
      <c r="S264" s="51">
        <f>M264+Q264</f>
        <v>0</v>
      </c>
      <c r="T264" s="75"/>
      <c r="U264" s="75"/>
      <c r="V264" s="75"/>
      <c r="W264" s="75"/>
      <c r="X264" s="51">
        <f>R264+T264+U264+V264+W264</f>
        <v>14781</v>
      </c>
      <c r="Y264" s="51">
        <f>S264+W264</f>
        <v>0</v>
      </c>
      <c r="Z264" s="75"/>
      <c r="AA264" s="75"/>
      <c r="AB264" s="75"/>
      <c r="AC264" s="75"/>
      <c r="AD264" s="51">
        <f>X264+Z264+AA264+AB264+AC264</f>
        <v>14781</v>
      </c>
      <c r="AE264" s="51">
        <f>Y264+AC264</f>
        <v>0</v>
      </c>
    </row>
    <row r="265" spans="1:31" s="12" customFormat="1" ht="24" customHeight="1">
      <c r="A265" s="64" t="s">
        <v>319</v>
      </c>
      <c r="B265" s="70" t="s">
        <v>356</v>
      </c>
      <c r="C265" s="70" t="s">
        <v>326</v>
      </c>
      <c r="D265" s="71" t="s">
        <v>320</v>
      </c>
      <c r="E265" s="70"/>
      <c r="F265" s="51">
        <f aca="true" t="shared" si="219" ref="F265:M265">F266+F269+F271+F273</f>
        <v>29929</v>
      </c>
      <c r="G265" s="51">
        <f t="shared" si="219"/>
        <v>0</v>
      </c>
      <c r="H265" s="51">
        <f t="shared" si="219"/>
        <v>21049</v>
      </c>
      <c r="I265" s="51">
        <f t="shared" si="219"/>
        <v>0</v>
      </c>
      <c r="J265" s="51">
        <f t="shared" si="219"/>
        <v>0</v>
      </c>
      <c r="K265" s="51">
        <f t="shared" si="219"/>
        <v>0</v>
      </c>
      <c r="L265" s="51">
        <f t="shared" si="219"/>
        <v>50978</v>
      </c>
      <c r="M265" s="51">
        <f t="shared" si="219"/>
        <v>0</v>
      </c>
      <c r="N265" s="51">
        <f aca="true" t="shared" si="220" ref="N265:S265">N266+N269+N271+N273</f>
        <v>0</v>
      </c>
      <c r="O265" s="51">
        <f t="shared" si="220"/>
        <v>0</v>
      </c>
      <c r="P265" s="51">
        <f t="shared" si="220"/>
        <v>0</v>
      </c>
      <c r="Q265" s="51">
        <f t="shared" si="220"/>
        <v>0</v>
      </c>
      <c r="R265" s="51">
        <f t="shared" si="220"/>
        <v>50978</v>
      </c>
      <c r="S265" s="51">
        <f t="shared" si="220"/>
        <v>0</v>
      </c>
      <c r="T265" s="51">
        <f aca="true" t="shared" si="221" ref="T265:Y265">T266+T269+T271+T273</f>
        <v>0</v>
      </c>
      <c r="U265" s="51">
        <f t="shared" si="221"/>
        <v>0</v>
      </c>
      <c r="V265" s="51">
        <f t="shared" si="221"/>
        <v>0</v>
      </c>
      <c r="W265" s="51">
        <f t="shared" si="221"/>
        <v>0</v>
      </c>
      <c r="X265" s="51">
        <f t="shared" si="221"/>
        <v>50978</v>
      </c>
      <c r="Y265" s="51">
        <f t="shared" si="221"/>
        <v>0</v>
      </c>
      <c r="Z265" s="51">
        <f aca="true" t="shared" si="222" ref="Z265:AE265">Z266+Z269+Z271+Z273</f>
        <v>0</v>
      </c>
      <c r="AA265" s="51">
        <f t="shared" si="222"/>
        <v>0</v>
      </c>
      <c r="AB265" s="51">
        <f t="shared" si="222"/>
        <v>0</v>
      </c>
      <c r="AC265" s="51">
        <f t="shared" si="222"/>
        <v>0</v>
      </c>
      <c r="AD265" s="51">
        <f t="shared" si="222"/>
        <v>50978</v>
      </c>
      <c r="AE265" s="51">
        <f t="shared" si="222"/>
        <v>0</v>
      </c>
    </row>
    <row r="266" spans="1:31" s="12" customFormat="1" ht="99">
      <c r="A266" s="103" t="s">
        <v>195</v>
      </c>
      <c r="B266" s="70" t="s">
        <v>356</v>
      </c>
      <c r="C266" s="70" t="s">
        <v>326</v>
      </c>
      <c r="D266" s="71" t="s">
        <v>193</v>
      </c>
      <c r="E266" s="70"/>
      <c r="F266" s="51">
        <f>F267</f>
        <v>28570</v>
      </c>
      <c r="G266" s="51">
        <f aca="true" t="shared" si="223" ref="G266:K267">G267</f>
        <v>0</v>
      </c>
      <c r="H266" s="51">
        <f t="shared" si="223"/>
        <v>21013</v>
      </c>
      <c r="I266" s="51">
        <f t="shared" si="223"/>
        <v>0</v>
      </c>
      <c r="J266" s="51">
        <f t="shared" si="223"/>
        <v>0</v>
      </c>
      <c r="K266" s="51">
        <f t="shared" si="223"/>
        <v>0</v>
      </c>
      <c r="L266" s="51">
        <f>L267</f>
        <v>49583</v>
      </c>
      <c r="M266" s="51">
        <f>M267</f>
        <v>0</v>
      </c>
      <c r="N266" s="51">
        <f aca="true" t="shared" si="224" ref="N266:Q267">N267</f>
        <v>0</v>
      </c>
      <c r="O266" s="51">
        <f t="shared" si="224"/>
        <v>0</v>
      </c>
      <c r="P266" s="51">
        <f t="shared" si="224"/>
        <v>0</v>
      </c>
      <c r="Q266" s="51">
        <f t="shared" si="224"/>
        <v>0</v>
      </c>
      <c r="R266" s="51">
        <f>R267</f>
        <v>49583</v>
      </c>
      <c r="S266" s="51">
        <f>S267</f>
        <v>0</v>
      </c>
      <c r="T266" s="51">
        <f aca="true" t="shared" si="225" ref="T266:W267">T267</f>
        <v>0</v>
      </c>
      <c r="U266" s="51">
        <f t="shared" si="225"/>
        <v>0</v>
      </c>
      <c r="V266" s="51">
        <f t="shared" si="225"/>
        <v>0</v>
      </c>
      <c r="W266" s="51">
        <f t="shared" si="225"/>
        <v>0</v>
      </c>
      <c r="X266" s="51">
        <f>X267</f>
        <v>49583</v>
      </c>
      <c r="Y266" s="51">
        <f>Y267</f>
        <v>0</v>
      </c>
      <c r="Z266" s="51">
        <f aca="true" t="shared" si="226" ref="Z266:AC267">Z267</f>
        <v>0</v>
      </c>
      <c r="AA266" s="51">
        <f t="shared" si="226"/>
        <v>0</v>
      </c>
      <c r="AB266" s="51">
        <f t="shared" si="226"/>
        <v>0</v>
      </c>
      <c r="AC266" s="51">
        <f t="shared" si="226"/>
        <v>0</v>
      </c>
      <c r="AD266" s="51">
        <f>AD267</f>
        <v>49583</v>
      </c>
      <c r="AE266" s="51">
        <f>AE267</f>
        <v>0</v>
      </c>
    </row>
    <row r="267" spans="1:31" s="12" customFormat="1" ht="157.5" customHeight="1">
      <c r="A267" s="103" t="s">
        <v>196</v>
      </c>
      <c r="B267" s="70" t="s">
        <v>356</v>
      </c>
      <c r="C267" s="70" t="s">
        <v>326</v>
      </c>
      <c r="D267" s="71" t="s">
        <v>194</v>
      </c>
      <c r="E267" s="70"/>
      <c r="F267" s="51">
        <f>F268</f>
        <v>28570</v>
      </c>
      <c r="G267" s="51">
        <f t="shared" si="223"/>
        <v>0</v>
      </c>
      <c r="H267" s="51">
        <f t="shared" si="223"/>
        <v>21013</v>
      </c>
      <c r="I267" s="51">
        <f t="shared" si="223"/>
        <v>0</v>
      </c>
      <c r="J267" s="51">
        <f t="shared" si="223"/>
        <v>0</v>
      </c>
      <c r="K267" s="51">
        <f t="shared" si="223"/>
        <v>0</v>
      </c>
      <c r="L267" s="51">
        <f>L268</f>
        <v>49583</v>
      </c>
      <c r="M267" s="51">
        <f>M268</f>
        <v>0</v>
      </c>
      <c r="N267" s="51">
        <f t="shared" si="224"/>
        <v>0</v>
      </c>
      <c r="O267" s="51">
        <f t="shared" si="224"/>
        <v>0</v>
      </c>
      <c r="P267" s="51">
        <f t="shared" si="224"/>
        <v>0</v>
      </c>
      <c r="Q267" s="51">
        <f t="shared" si="224"/>
        <v>0</v>
      </c>
      <c r="R267" s="51">
        <f>R268</f>
        <v>49583</v>
      </c>
      <c r="S267" s="51">
        <f>S268</f>
        <v>0</v>
      </c>
      <c r="T267" s="51">
        <f t="shared" si="225"/>
        <v>0</v>
      </c>
      <c r="U267" s="51">
        <f t="shared" si="225"/>
        <v>0</v>
      </c>
      <c r="V267" s="51">
        <f t="shared" si="225"/>
        <v>0</v>
      </c>
      <c r="W267" s="51">
        <f t="shared" si="225"/>
        <v>0</v>
      </c>
      <c r="X267" s="51">
        <f>X268</f>
        <v>49583</v>
      </c>
      <c r="Y267" s="51">
        <f>Y268</f>
        <v>0</v>
      </c>
      <c r="Z267" s="51">
        <f t="shared" si="226"/>
        <v>0</v>
      </c>
      <c r="AA267" s="51">
        <f t="shared" si="226"/>
        <v>0</v>
      </c>
      <c r="AB267" s="51">
        <f t="shared" si="226"/>
        <v>0</v>
      </c>
      <c r="AC267" s="51">
        <f t="shared" si="226"/>
        <v>0</v>
      </c>
      <c r="AD267" s="51">
        <f>AD268</f>
        <v>49583</v>
      </c>
      <c r="AE267" s="51">
        <f>AE268</f>
        <v>0</v>
      </c>
    </row>
    <row r="268" spans="1:31" s="12" customFormat="1" ht="87.75" customHeight="1">
      <c r="A268" s="103" t="s">
        <v>439</v>
      </c>
      <c r="B268" s="70" t="s">
        <v>356</v>
      </c>
      <c r="C268" s="70" t="s">
        <v>326</v>
      </c>
      <c r="D268" s="71" t="s">
        <v>194</v>
      </c>
      <c r="E268" s="70" t="s">
        <v>341</v>
      </c>
      <c r="F268" s="51">
        <v>28570</v>
      </c>
      <c r="G268" s="74"/>
      <c r="H268" s="51">
        <v>21013</v>
      </c>
      <c r="I268" s="74"/>
      <c r="J268" s="74"/>
      <c r="K268" s="74"/>
      <c r="L268" s="51">
        <f>F268+H268+I268+J268+K268</f>
        <v>49583</v>
      </c>
      <c r="M268" s="51">
        <f>G268+K268</f>
        <v>0</v>
      </c>
      <c r="N268" s="51"/>
      <c r="O268" s="75"/>
      <c r="P268" s="75"/>
      <c r="Q268" s="75"/>
      <c r="R268" s="51">
        <f>L268+N268+O268+P268+Q268</f>
        <v>49583</v>
      </c>
      <c r="S268" s="51">
        <f>M268+Q268</f>
        <v>0</v>
      </c>
      <c r="T268" s="51"/>
      <c r="U268" s="75"/>
      <c r="V268" s="75"/>
      <c r="W268" s="75"/>
      <c r="X268" s="51">
        <f>R268+T268+U268+V268+W268</f>
        <v>49583</v>
      </c>
      <c r="Y268" s="51">
        <f>S268+W268</f>
        <v>0</v>
      </c>
      <c r="Z268" s="51"/>
      <c r="AA268" s="75"/>
      <c r="AB268" s="75"/>
      <c r="AC268" s="75"/>
      <c r="AD268" s="51">
        <f>X268+Z268+AA268+AB268+AC268</f>
        <v>49583</v>
      </c>
      <c r="AE268" s="51">
        <f>Y268+AC268</f>
        <v>0</v>
      </c>
    </row>
    <row r="269" spans="1:31" s="12" customFormat="1" ht="72.75" customHeight="1">
      <c r="A269" s="64" t="s">
        <v>153</v>
      </c>
      <c r="B269" s="70" t="s">
        <v>356</v>
      </c>
      <c r="C269" s="70" t="s">
        <v>326</v>
      </c>
      <c r="D269" s="71" t="s">
        <v>79</v>
      </c>
      <c r="E269" s="70"/>
      <c r="F269" s="51">
        <f aca="true" t="shared" si="227" ref="F269:AE269">F270</f>
        <v>906</v>
      </c>
      <c r="G269" s="51">
        <f t="shared" si="227"/>
        <v>0</v>
      </c>
      <c r="H269" s="51">
        <f t="shared" si="227"/>
        <v>0</v>
      </c>
      <c r="I269" s="51">
        <f t="shared" si="227"/>
        <v>0</v>
      </c>
      <c r="J269" s="51">
        <f t="shared" si="227"/>
        <v>0</v>
      </c>
      <c r="K269" s="51">
        <f t="shared" si="227"/>
        <v>0</v>
      </c>
      <c r="L269" s="51">
        <f t="shared" si="227"/>
        <v>906</v>
      </c>
      <c r="M269" s="51">
        <f t="shared" si="227"/>
        <v>0</v>
      </c>
      <c r="N269" s="51">
        <f t="shared" si="227"/>
        <v>0</v>
      </c>
      <c r="O269" s="51">
        <f t="shared" si="227"/>
        <v>0</v>
      </c>
      <c r="P269" s="51">
        <f t="shared" si="227"/>
        <v>0</v>
      </c>
      <c r="Q269" s="51">
        <f t="shared" si="227"/>
        <v>0</v>
      </c>
      <c r="R269" s="51">
        <f t="shared" si="227"/>
        <v>906</v>
      </c>
      <c r="S269" s="51">
        <f t="shared" si="227"/>
        <v>0</v>
      </c>
      <c r="T269" s="51">
        <f t="shared" si="227"/>
        <v>0</v>
      </c>
      <c r="U269" s="51">
        <f t="shared" si="227"/>
        <v>0</v>
      </c>
      <c r="V269" s="51">
        <f t="shared" si="227"/>
        <v>0</v>
      </c>
      <c r="W269" s="51">
        <f t="shared" si="227"/>
        <v>0</v>
      </c>
      <c r="X269" s="51">
        <f t="shared" si="227"/>
        <v>906</v>
      </c>
      <c r="Y269" s="51">
        <f t="shared" si="227"/>
        <v>0</v>
      </c>
      <c r="Z269" s="51">
        <f t="shared" si="227"/>
        <v>0</v>
      </c>
      <c r="AA269" s="51">
        <f t="shared" si="227"/>
        <v>0</v>
      </c>
      <c r="AB269" s="51">
        <f t="shared" si="227"/>
        <v>0</v>
      </c>
      <c r="AC269" s="51">
        <f t="shared" si="227"/>
        <v>0</v>
      </c>
      <c r="AD269" s="51">
        <f t="shared" si="227"/>
        <v>906</v>
      </c>
      <c r="AE269" s="51">
        <f t="shared" si="227"/>
        <v>0</v>
      </c>
    </row>
    <row r="270" spans="1:31" s="12" customFormat="1" ht="60" customHeight="1">
      <c r="A270" s="103" t="s">
        <v>335</v>
      </c>
      <c r="B270" s="70" t="s">
        <v>356</v>
      </c>
      <c r="C270" s="70" t="s">
        <v>326</v>
      </c>
      <c r="D270" s="71" t="s">
        <v>79</v>
      </c>
      <c r="E270" s="70" t="s">
        <v>336</v>
      </c>
      <c r="F270" s="51">
        <v>906</v>
      </c>
      <c r="G270" s="74"/>
      <c r="H270" s="74"/>
      <c r="I270" s="74"/>
      <c r="J270" s="74"/>
      <c r="K270" s="74"/>
      <c r="L270" s="51">
        <f>F270+H270+I270+J270+K270</f>
        <v>906</v>
      </c>
      <c r="M270" s="51">
        <f>G270+K270</f>
        <v>0</v>
      </c>
      <c r="N270" s="75"/>
      <c r="O270" s="75"/>
      <c r="P270" s="75"/>
      <c r="Q270" s="75"/>
      <c r="R270" s="51">
        <f>L270+N270+O270+P270+Q270</f>
        <v>906</v>
      </c>
      <c r="S270" s="51">
        <f>M270+Q270</f>
        <v>0</v>
      </c>
      <c r="T270" s="75"/>
      <c r="U270" s="75"/>
      <c r="V270" s="75"/>
      <c r="W270" s="75"/>
      <c r="X270" s="51">
        <f>R270+T270+U270+V270+W270</f>
        <v>906</v>
      </c>
      <c r="Y270" s="51">
        <f>S270+W270</f>
        <v>0</v>
      </c>
      <c r="Z270" s="75"/>
      <c r="AA270" s="75"/>
      <c r="AB270" s="75"/>
      <c r="AC270" s="75"/>
      <c r="AD270" s="51">
        <f>X270+Z270+AA270+AB270+AC270</f>
        <v>906</v>
      </c>
      <c r="AE270" s="51">
        <f>Y270+AC270</f>
        <v>0</v>
      </c>
    </row>
    <row r="271" spans="1:31" s="12" customFormat="1" ht="49.5">
      <c r="A271" s="64" t="s">
        <v>99</v>
      </c>
      <c r="B271" s="70" t="s">
        <v>356</v>
      </c>
      <c r="C271" s="70" t="s">
        <v>326</v>
      </c>
      <c r="D271" s="71" t="s">
        <v>98</v>
      </c>
      <c r="E271" s="70"/>
      <c r="F271" s="51">
        <f aca="true" t="shared" si="228" ref="F271:AE271">F272</f>
        <v>453</v>
      </c>
      <c r="G271" s="51">
        <f t="shared" si="228"/>
        <v>0</v>
      </c>
      <c r="H271" s="51">
        <f t="shared" si="228"/>
        <v>36</v>
      </c>
      <c r="I271" s="51">
        <f t="shared" si="228"/>
        <v>0</v>
      </c>
      <c r="J271" s="51">
        <f t="shared" si="228"/>
        <v>0</v>
      </c>
      <c r="K271" s="51">
        <f t="shared" si="228"/>
        <v>0</v>
      </c>
      <c r="L271" s="51">
        <f t="shared" si="228"/>
        <v>489</v>
      </c>
      <c r="M271" s="51">
        <f t="shared" si="228"/>
        <v>0</v>
      </c>
      <c r="N271" s="51">
        <f t="shared" si="228"/>
        <v>0</v>
      </c>
      <c r="O271" s="51">
        <f t="shared" si="228"/>
        <v>0</v>
      </c>
      <c r="P271" s="51">
        <f t="shared" si="228"/>
        <v>0</v>
      </c>
      <c r="Q271" s="51">
        <f t="shared" si="228"/>
        <v>0</v>
      </c>
      <c r="R271" s="51">
        <f t="shared" si="228"/>
        <v>489</v>
      </c>
      <c r="S271" s="51">
        <f t="shared" si="228"/>
        <v>0</v>
      </c>
      <c r="T271" s="51">
        <f t="shared" si="228"/>
        <v>0</v>
      </c>
      <c r="U271" s="51">
        <f t="shared" si="228"/>
        <v>0</v>
      </c>
      <c r="V271" s="51">
        <f t="shared" si="228"/>
        <v>0</v>
      </c>
      <c r="W271" s="51">
        <f t="shared" si="228"/>
        <v>0</v>
      </c>
      <c r="X271" s="51">
        <f t="shared" si="228"/>
        <v>489</v>
      </c>
      <c r="Y271" s="51">
        <f t="shared" si="228"/>
        <v>0</v>
      </c>
      <c r="Z271" s="51">
        <f t="shared" si="228"/>
        <v>0</v>
      </c>
      <c r="AA271" s="51">
        <f t="shared" si="228"/>
        <v>0</v>
      </c>
      <c r="AB271" s="51">
        <f t="shared" si="228"/>
        <v>0</v>
      </c>
      <c r="AC271" s="51">
        <f t="shared" si="228"/>
        <v>0</v>
      </c>
      <c r="AD271" s="51">
        <f t="shared" si="228"/>
        <v>489</v>
      </c>
      <c r="AE271" s="51">
        <f t="shared" si="228"/>
        <v>0</v>
      </c>
    </row>
    <row r="272" spans="1:31" s="12" customFormat="1" ht="54" customHeight="1">
      <c r="A272" s="103" t="s">
        <v>335</v>
      </c>
      <c r="B272" s="70" t="s">
        <v>356</v>
      </c>
      <c r="C272" s="70" t="s">
        <v>326</v>
      </c>
      <c r="D272" s="71" t="s">
        <v>98</v>
      </c>
      <c r="E272" s="70" t="s">
        <v>336</v>
      </c>
      <c r="F272" s="51">
        <v>453</v>
      </c>
      <c r="G272" s="74"/>
      <c r="H272" s="73">
        <v>36</v>
      </c>
      <c r="I272" s="74"/>
      <c r="J272" s="74"/>
      <c r="K272" s="74"/>
      <c r="L272" s="51">
        <f>F272+H272+I272+J272+K272</f>
        <v>489</v>
      </c>
      <c r="M272" s="51">
        <f>G272+K272</f>
        <v>0</v>
      </c>
      <c r="N272" s="51"/>
      <c r="O272" s="75"/>
      <c r="P272" s="75"/>
      <c r="Q272" s="75"/>
      <c r="R272" s="51">
        <f>L272+N272+O272+P272+Q272</f>
        <v>489</v>
      </c>
      <c r="S272" s="51">
        <f>M272+Q272</f>
        <v>0</v>
      </c>
      <c r="T272" s="51"/>
      <c r="U272" s="75"/>
      <c r="V272" s="75"/>
      <c r="W272" s="75"/>
      <c r="X272" s="51">
        <f>R272+T272+U272+V272+W272</f>
        <v>489</v>
      </c>
      <c r="Y272" s="51">
        <f>S272+W272</f>
        <v>0</v>
      </c>
      <c r="Z272" s="51"/>
      <c r="AA272" s="75"/>
      <c r="AB272" s="75"/>
      <c r="AC272" s="75"/>
      <c r="AD272" s="51">
        <f>X272+Z272+AA272+AB272+AC272</f>
        <v>489</v>
      </c>
      <c r="AE272" s="51">
        <f>Y272+AC272</f>
        <v>0</v>
      </c>
    </row>
    <row r="273" spans="1:31" s="12" customFormat="1" ht="99" customHeight="1" hidden="1">
      <c r="A273" s="103" t="s">
        <v>145</v>
      </c>
      <c r="B273" s="70" t="s">
        <v>356</v>
      </c>
      <c r="C273" s="70" t="s">
        <v>326</v>
      </c>
      <c r="D273" s="71" t="s">
        <v>144</v>
      </c>
      <c r="E273" s="70"/>
      <c r="F273" s="51">
        <f>F274</f>
        <v>0</v>
      </c>
      <c r="G273" s="51">
        <f>G274</f>
        <v>0</v>
      </c>
      <c r="H273" s="74"/>
      <c r="I273" s="74"/>
      <c r="J273" s="74"/>
      <c r="K273" s="74"/>
      <c r="L273" s="51">
        <f>L274</f>
        <v>0</v>
      </c>
      <c r="M273" s="51">
        <f>M274</f>
        <v>0</v>
      </c>
      <c r="N273" s="75"/>
      <c r="O273" s="75"/>
      <c r="P273" s="75"/>
      <c r="Q273" s="75"/>
      <c r="R273" s="51">
        <f>R274</f>
        <v>0</v>
      </c>
      <c r="S273" s="51">
        <f>S274</f>
        <v>0</v>
      </c>
      <c r="T273" s="75"/>
      <c r="U273" s="75"/>
      <c r="V273" s="75"/>
      <c r="W273" s="75"/>
      <c r="X273" s="51">
        <f>X274</f>
        <v>0</v>
      </c>
      <c r="Y273" s="51">
        <f>Y274</f>
        <v>0</v>
      </c>
      <c r="Z273" s="75"/>
      <c r="AA273" s="75"/>
      <c r="AB273" s="75"/>
      <c r="AC273" s="75"/>
      <c r="AD273" s="51">
        <f>AD274</f>
        <v>0</v>
      </c>
      <c r="AE273" s="51">
        <f>AE274</f>
        <v>0</v>
      </c>
    </row>
    <row r="274" spans="1:31" s="12" customFormat="1" ht="33" customHeight="1" hidden="1">
      <c r="A274" s="103" t="s">
        <v>335</v>
      </c>
      <c r="B274" s="70" t="s">
        <v>356</v>
      </c>
      <c r="C274" s="70" t="s">
        <v>326</v>
      </c>
      <c r="D274" s="71" t="s">
        <v>144</v>
      </c>
      <c r="E274" s="70" t="s">
        <v>336</v>
      </c>
      <c r="F274" s="51"/>
      <c r="G274" s="74"/>
      <c r="H274" s="74"/>
      <c r="I274" s="74"/>
      <c r="J274" s="74"/>
      <c r="K274" s="74"/>
      <c r="L274" s="51"/>
      <c r="M274" s="74"/>
      <c r="N274" s="75"/>
      <c r="O274" s="75"/>
      <c r="P274" s="75"/>
      <c r="Q274" s="75"/>
      <c r="R274" s="51"/>
      <c r="S274" s="74"/>
      <c r="T274" s="75"/>
      <c r="U274" s="75"/>
      <c r="V274" s="75"/>
      <c r="W274" s="75"/>
      <c r="X274" s="51"/>
      <c r="Y274" s="74"/>
      <c r="Z274" s="75"/>
      <c r="AA274" s="75"/>
      <c r="AB274" s="75"/>
      <c r="AC274" s="75"/>
      <c r="AD274" s="51"/>
      <c r="AE274" s="74"/>
    </row>
    <row r="275" spans="1:31" ht="16.5">
      <c r="A275" s="66"/>
      <c r="B275" s="70"/>
      <c r="C275" s="70"/>
      <c r="D275" s="106"/>
      <c r="E275" s="70"/>
      <c r="F275" s="50"/>
      <c r="G275" s="50"/>
      <c r="H275" s="50"/>
      <c r="I275" s="50"/>
      <c r="J275" s="50"/>
      <c r="K275" s="50"/>
      <c r="L275" s="50"/>
      <c r="M275" s="50"/>
      <c r="N275" s="51"/>
      <c r="O275" s="51"/>
      <c r="P275" s="51"/>
      <c r="Q275" s="51"/>
      <c r="R275" s="50"/>
      <c r="S275" s="50"/>
      <c r="T275" s="51"/>
      <c r="U275" s="51"/>
      <c r="V275" s="51"/>
      <c r="W275" s="51"/>
      <c r="X275" s="50"/>
      <c r="Y275" s="50"/>
      <c r="Z275" s="51"/>
      <c r="AA275" s="51"/>
      <c r="AB275" s="51"/>
      <c r="AC275" s="51"/>
      <c r="AD275" s="50"/>
      <c r="AE275" s="50"/>
    </row>
    <row r="276" spans="1:31" s="12" customFormat="1" ht="18.75">
      <c r="A276" s="108" t="s">
        <v>358</v>
      </c>
      <c r="B276" s="59" t="s">
        <v>356</v>
      </c>
      <c r="C276" s="59" t="s">
        <v>330</v>
      </c>
      <c r="D276" s="67"/>
      <c r="E276" s="59"/>
      <c r="F276" s="68">
        <f aca="true" t="shared" si="229" ref="F276:M276">F277+F279+F298</f>
        <v>610945</v>
      </c>
      <c r="G276" s="68">
        <f t="shared" si="229"/>
        <v>0</v>
      </c>
      <c r="H276" s="68">
        <f t="shared" si="229"/>
        <v>0</v>
      </c>
      <c r="I276" s="68">
        <f t="shared" si="229"/>
        <v>0</v>
      </c>
      <c r="J276" s="68">
        <f t="shared" si="229"/>
        <v>0</v>
      </c>
      <c r="K276" s="68">
        <f t="shared" si="229"/>
        <v>0</v>
      </c>
      <c r="L276" s="68">
        <f t="shared" si="229"/>
        <v>610945</v>
      </c>
      <c r="M276" s="68">
        <f t="shared" si="229"/>
        <v>0</v>
      </c>
      <c r="N276" s="69">
        <f aca="true" t="shared" si="230" ref="N276:S276">N277+N279+N298</f>
        <v>12400</v>
      </c>
      <c r="O276" s="69">
        <f t="shared" si="230"/>
        <v>0</v>
      </c>
      <c r="P276" s="69">
        <f t="shared" si="230"/>
        <v>0</v>
      </c>
      <c r="Q276" s="69">
        <f t="shared" si="230"/>
        <v>0</v>
      </c>
      <c r="R276" s="68">
        <f t="shared" si="230"/>
        <v>623345</v>
      </c>
      <c r="S276" s="68">
        <f t="shared" si="230"/>
        <v>0</v>
      </c>
      <c r="T276" s="69">
        <f aca="true" t="shared" si="231" ref="T276:Y276">T277+T279+T298</f>
        <v>0</v>
      </c>
      <c r="U276" s="69">
        <f t="shared" si="231"/>
        <v>0</v>
      </c>
      <c r="V276" s="69">
        <f t="shared" si="231"/>
        <v>0</v>
      </c>
      <c r="W276" s="69">
        <f t="shared" si="231"/>
        <v>0</v>
      </c>
      <c r="X276" s="68">
        <f t="shared" si="231"/>
        <v>623345</v>
      </c>
      <c r="Y276" s="68">
        <f t="shared" si="231"/>
        <v>0</v>
      </c>
      <c r="Z276" s="68">
        <f aca="true" t="shared" si="232" ref="Z276:AE276">Z277+Z279+Z298</f>
        <v>1215</v>
      </c>
      <c r="AA276" s="68">
        <f t="shared" si="232"/>
        <v>324</v>
      </c>
      <c r="AB276" s="68">
        <f t="shared" si="232"/>
        <v>0</v>
      </c>
      <c r="AC276" s="68">
        <f t="shared" si="232"/>
        <v>0</v>
      </c>
      <c r="AD276" s="68">
        <f t="shared" si="232"/>
        <v>624884</v>
      </c>
      <c r="AE276" s="68">
        <f t="shared" si="232"/>
        <v>0</v>
      </c>
    </row>
    <row r="277" spans="1:31" s="12" customFormat="1" ht="33" customHeight="1" hidden="1">
      <c r="A277" s="64" t="s">
        <v>349</v>
      </c>
      <c r="B277" s="70" t="s">
        <v>356</v>
      </c>
      <c r="C277" s="70" t="s">
        <v>330</v>
      </c>
      <c r="D277" s="71" t="s">
        <v>237</v>
      </c>
      <c r="E277" s="70"/>
      <c r="F277" s="72">
        <f>F278</f>
        <v>0</v>
      </c>
      <c r="G277" s="72">
        <f>G278</f>
        <v>0</v>
      </c>
      <c r="H277" s="74"/>
      <c r="I277" s="74"/>
      <c r="J277" s="74"/>
      <c r="K277" s="74"/>
      <c r="L277" s="72">
        <f>L278</f>
        <v>0</v>
      </c>
      <c r="M277" s="72">
        <f>M278</f>
        <v>0</v>
      </c>
      <c r="N277" s="75"/>
      <c r="O277" s="75"/>
      <c r="P277" s="75"/>
      <c r="Q277" s="75"/>
      <c r="R277" s="72">
        <f>R278</f>
        <v>0</v>
      </c>
      <c r="S277" s="72">
        <f>S278</f>
        <v>0</v>
      </c>
      <c r="T277" s="75"/>
      <c r="U277" s="75"/>
      <c r="V277" s="75"/>
      <c r="W277" s="75"/>
      <c r="X277" s="72">
        <f>X278</f>
        <v>0</v>
      </c>
      <c r="Y277" s="72">
        <f>Y278</f>
        <v>0</v>
      </c>
      <c r="Z277" s="75"/>
      <c r="AA277" s="75"/>
      <c r="AB277" s="75"/>
      <c r="AC277" s="75"/>
      <c r="AD277" s="72">
        <f>AD278</f>
        <v>0</v>
      </c>
      <c r="AE277" s="72">
        <f>AE278</f>
        <v>0</v>
      </c>
    </row>
    <row r="278" spans="1:31" s="12" customFormat="1" ht="49.5" customHeight="1" hidden="1">
      <c r="A278" s="64" t="s">
        <v>430</v>
      </c>
      <c r="B278" s="70" t="s">
        <v>356</v>
      </c>
      <c r="C278" s="70" t="s">
        <v>330</v>
      </c>
      <c r="D278" s="71" t="s">
        <v>237</v>
      </c>
      <c r="E278" s="70" t="s">
        <v>350</v>
      </c>
      <c r="F278" s="74"/>
      <c r="G278" s="74"/>
      <c r="H278" s="74"/>
      <c r="I278" s="74"/>
      <c r="J278" s="74"/>
      <c r="K278" s="74"/>
      <c r="L278" s="74"/>
      <c r="M278" s="74"/>
      <c r="N278" s="75"/>
      <c r="O278" s="75"/>
      <c r="P278" s="75"/>
      <c r="Q278" s="75"/>
      <c r="R278" s="74"/>
      <c r="S278" s="74"/>
      <c r="T278" s="75"/>
      <c r="U278" s="75"/>
      <c r="V278" s="75"/>
      <c r="W278" s="75"/>
      <c r="X278" s="74"/>
      <c r="Y278" s="74"/>
      <c r="Z278" s="75"/>
      <c r="AA278" s="75"/>
      <c r="AB278" s="75"/>
      <c r="AC278" s="75"/>
      <c r="AD278" s="74"/>
      <c r="AE278" s="74"/>
    </row>
    <row r="279" spans="1:31" s="12" customFormat="1" ht="23.25" customHeight="1">
      <c r="A279" s="109" t="s">
        <v>358</v>
      </c>
      <c r="B279" s="70" t="s">
        <v>356</v>
      </c>
      <c r="C279" s="70" t="s">
        <v>330</v>
      </c>
      <c r="D279" s="110" t="s">
        <v>316</v>
      </c>
      <c r="E279" s="70"/>
      <c r="F279" s="72">
        <f aca="true" t="shared" si="233" ref="F279:M279">F280+F296</f>
        <v>610945</v>
      </c>
      <c r="G279" s="72">
        <f t="shared" si="233"/>
        <v>0</v>
      </c>
      <c r="H279" s="72">
        <f t="shared" si="233"/>
        <v>0</v>
      </c>
      <c r="I279" s="72">
        <f t="shared" si="233"/>
        <v>0</v>
      </c>
      <c r="J279" s="72">
        <f t="shared" si="233"/>
        <v>0</v>
      </c>
      <c r="K279" s="72">
        <f t="shared" si="233"/>
        <v>0</v>
      </c>
      <c r="L279" s="72">
        <f t="shared" si="233"/>
        <v>610945</v>
      </c>
      <c r="M279" s="72">
        <f t="shared" si="233"/>
        <v>0</v>
      </c>
      <c r="N279" s="72">
        <f aca="true" t="shared" si="234" ref="N279:S279">N280+N296</f>
        <v>12400</v>
      </c>
      <c r="O279" s="72">
        <f t="shared" si="234"/>
        <v>0</v>
      </c>
      <c r="P279" s="72">
        <f t="shared" si="234"/>
        <v>0</v>
      </c>
      <c r="Q279" s="72">
        <f t="shared" si="234"/>
        <v>0</v>
      </c>
      <c r="R279" s="72">
        <f t="shared" si="234"/>
        <v>623345</v>
      </c>
      <c r="S279" s="72">
        <f t="shared" si="234"/>
        <v>0</v>
      </c>
      <c r="T279" s="72">
        <f aca="true" t="shared" si="235" ref="T279:Y279">T280+T296</f>
        <v>0</v>
      </c>
      <c r="U279" s="72">
        <f t="shared" si="235"/>
        <v>0</v>
      </c>
      <c r="V279" s="72">
        <f t="shared" si="235"/>
        <v>0</v>
      </c>
      <c r="W279" s="72">
        <f t="shared" si="235"/>
        <v>0</v>
      </c>
      <c r="X279" s="72">
        <f t="shared" si="235"/>
        <v>623345</v>
      </c>
      <c r="Y279" s="72">
        <f t="shared" si="235"/>
        <v>0</v>
      </c>
      <c r="Z279" s="72">
        <f aca="true" t="shared" si="236" ref="Z279:AE279">Z280+Z296</f>
        <v>1215</v>
      </c>
      <c r="AA279" s="72">
        <f t="shared" si="236"/>
        <v>324</v>
      </c>
      <c r="AB279" s="72">
        <f t="shared" si="236"/>
        <v>0</v>
      </c>
      <c r="AC279" s="72">
        <f t="shared" si="236"/>
        <v>0</v>
      </c>
      <c r="AD279" s="72">
        <f t="shared" si="236"/>
        <v>624884</v>
      </c>
      <c r="AE279" s="72">
        <f t="shared" si="236"/>
        <v>0</v>
      </c>
    </row>
    <row r="280" spans="1:31" s="12" customFormat="1" ht="63" customHeight="1">
      <c r="A280" s="103" t="s">
        <v>335</v>
      </c>
      <c r="B280" s="70" t="s">
        <v>356</v>
      </c>
      <c r="C280" s="70" t="s">
        <v>330</v>
      </c>
      <c r="D280" s="110" t="s">
        <v>316</v>
      </c>
      <c r="E280" s="70" t="s">
        <v>336</v>
      </c>
      <c r="F280" s="51">
        <v>610945</v>
      </c>
      <c r="G280" s="74"/>
      <c r="H280" s="74"/>
      <c r="I280" s="74"/>
      <c r="J280" s="74"/>
      <c r="K280" s="74"/>
      <c r="L280" s="51">
        <f>F280+H280+I280+J280+K280</f>
        <v>610945</v>
      </c>
      <c r="M280" s="51">
        <f>G280+K280</f>
        <v>0</v>
      </c>
      <c r="N280" s="51">
        <v>12400</v>
      </c>
      <c r="O280" s="51"/>
      <c r="P280" s="51"/>
      <c r="Q280" s="51"/>
      <c r="R280" s="51">
        <f>L280+N280+O280+P280+Q280</f>
        <v>623345</v>
      </c>
      <c r="S280" s="51">
        <f>M280+Q280</f>
        <v>0</v>
      </c>
      <c r="T280" s="51"/>
      <c r="U280" s="51"/>
      <c r="V280" s="51"/>
      <c r="W280" s="51"/>
      <c r="X280" s="51">
        <f>R280+T280+U280+V280+W280</f>
        <v>623345</v>
      </c>
      <c r="Y280" s="51">
        <f>S280+W280</f>
        <v>0</v>
      </c>
      <c r="Z280" s="51">
        <f>7501-6286</f>
        <v>1215</v>
      </c>
      <c r="AA280" s="51">
        <f>-5962+6286</f>
        <v>324</v>
      </c>
      <c r="AB280" s="51"/>
      <c r="AC280" s="51"/>
      <c r="AD280" s="51">
        <f>X280+Z280+AA280+AB280+AC280</f>
        <v>624884</v>
      </c>
      <c r="AE280" s="51">
        <f>Y280+AC280</f>
        <v>0</v>
      </c>
    </row>
    <row r="281" spans="1:31" s="12" customFormat="1" ht="49.5" customHeight="1" hidden="1">
      <c r="A281" s="103" t="s">
        <v>439</v>
      </c>
      <c r="B281" s="70" t="s">
        <v>356</v>
      </c>
      <c r="C281" s="70" t="s">
        <v>330</v>
      </c>
      <c r="D281" s="110" t="s">
        <v>316</v>
      </c>
      <c r="E281" s="70" t="s">
        <v>341</v>
      </c>
      <c r="F281" s="74"/>
      <c r="G281" s="74"/>
      <c r="H281" s="74"/>
      <c r="I281" s="74"/>
      <c r="J281" s="74"/>
      <c r="K281" s="74"/>
      <c r="L281" s="74"/>
      <c r="M281" s="74"/>
      <c r="N281" s="75"/>
      <c r="O281" s="75"/>
      <c r="P281" s="75"/>
      <c r="Q281" s="75"/>
      <c r="R281" s="74"/>
      <c r="S281" s="74"/>
      <c r="T281" s="75"/>
      <c r="U281" s="75"/>
      <c r="V281" s="75"/>
      <c r="W281" s="75"/>
      <c r="X281" s="74"/>
      <c r="Y281" s="74"/>
      <c r="Z281" s="75"/>
      <c r="AA281" s="75"/>
      <c r="AB281" s="75"/>
      <c r="AC281" s="75"/>
      <c r="AD281" s="74"/>
      <c r="AE281" s="74"/>
    </row>
    <row r="282" spans="1:31" s="10" customFormat="1" ht="16.5" customHeight="1" hidden="1">
      <c r="A282" s="103" t="s">
        <v>399</v>
      </c>
      <c r="B282" s="70" t="s">
        <v>356</v>
      </c>
      <c r="C282" s="70" t="s">
        <v>330</v>
      </c>
      <c r="D282" s="110" t="s">
        <v>389</v>
      </c>
      <c r="E282" s="70"/>
      <c r="F282" s="76"/>
      <c r="G282" s="76"/>
      <c r="H282" s="76"/>
      <c r="I282" s="76"/>
      <c r="J282" s="76"/>
      <c r="K282" s="76"/>
      <c r="L282" s="76"/>
      <c r="M282" s="76"/>
      <c r="N282" s="56"/>
      <c r="O282" s="56"/>
      <c r="P282" s="56"/>
      <c r="Q282" s="56"/>
      <c r="R282" s="76"/>
      <c r="S282" s="76"/>
      <c r="T282" s="56"/>
      <c r="U282" s="56"/>
      <c r="V282" s="56"/>
      <c r="W282" s="56"/>
      <c r="X282" s="76"/>
      <c r="Y282" s="76"/>
      <c r="Z282" s="56"/>
      <c r="AA282" s="56"/>
      <c r="AB282" s="56"/>
      <c r="AC282" s="56"/>
      <c r="AD282" s="76"/>
      <c r="AE282" s="76"/>
    </row>
    <row r="283" spans="1:31" s="10" customFormat="1" ht="49.5" customHeight="1" hidden="1">
      <c r="A283" s="103" t="s">
        <v>40</v>
      </c>
      <c r="B283" s="70" t="s">
        <v>356</v>
      </c>
      <c r="C283" s="70" t="s">
        <v>330</v>
      </c>
      <c r="D283" s="110" t="s">
        <v>389</v>
      </c>
      <c r="E283" s="70" t="s">
        <v>341</v>
      </c>
      <c r="F283" s="76"/>
      <c r="G283" s="76"/>
      <c r="H283" s="76"/>
      <c r="I283" s="76"/>
      <c r="J283" s="76"/>
      <c r="K283" s="76"/>
      <c r="L283" s="76"/>
      <c r="M283" s="76"/>
      <c r="N283" s="56"/>
      <c r="O283" s="56"/>
      <c r="P283" s="56"/>
      <c r="Q283" s="56"/>
      <c r="R283" s="76"/>
      <c r="S283" s="76"/>
      <c r="T283" s="56"/>
      <c r="U283" s="56"/>
      <c r="V283" s="56"/>
      <c r="W283" s="56"/>
      <c r="X283" s="76"/>
      <c r="Y283" s="76"/>
      <c r="Z283" s="56"/>
      <c r="AA283" s="56"/>
      <c r="AB283" s="56"/>
      <c r="AC283" s="56"/>
      <c r="AD283" s="76"/>
      <c r="AE283" s="76"/>
    </row>
    <row r="284" spans="1:31" s="10" customFormat="1" ht="33" customHeight="1" hidden="1">
      <c r="A284" s="103" t="s">
        <v>409</v>
      </c>
      <c r="B284" s="70" t="s">
        <v>356</v>
      </c>
      <c r="C284" s="70" t="s">
        <v>330</v>
      </c>
      <c r="D284" s="110" t="s">
        <v>390</v>
      </c>
      <c r="E284" s="70"/>
      <c r="F284" s="76"/>
      <c r="G284" s="76"/>
      <c r="H284" s="76"/>
      <c r="I284" s="76"/>
      <c r="J284" s="76"/>
      <c r="K284" s="76"/>
      <c r="L284" s="76"/>
      <c r="M284" s="76"/>
      <c r="N284" s="56"/>
      <c r="O284" s="56"/>
      <c r="P284" s="56"/>
      <c r="Q284" s="56"/>
      <c r="R284" s="76"/>
      <c r="S284" s="76"/>
      <c r="T284" s="56"/>
      <c r="U284" s="56"/>
      <c r="V284" s="56"/>
      <c r="W284" s="56"/>
      <c r="X284" s="76"/>
      <c r="Y284" s="76"/>
      <c r="Z284" s="56"/>
      <c r="AA284" s="56"/>
      <c r="AB284" s="56"/>
      <c r="AC284" s="56"/>
      <c r="AD284" s="76"/>
      <c r="AE284" s="76"/>
    </row>
    <row r="285" spans="1:31" s="10" customFormat="1" ht="49.5" customHeight="1" hidden="1">
      <c r="A285" s="103" t="s">
        <v>40</v>
      </c>
      <c r="B285" s="70" t="s">
        <v>356</v>
      </c>
      <c r="C285" s="70" t="s">
        <v>330</v>
      </c>
      <c r="D285" s="110" t="s">
        <v>390</v>
      </c>
      <c r="E285" s="70" t="s">
        <v>341</v>
      </c>
      <c r="F285" s="76"/>
      <c r="G285" s="76"/>
      <c r="H285" s="76"/>
      <c r="I285" s="76"/>
      <c r="J285" s="76"/>
      <c r="K285" s="76"/>
      <c r="L285" s="76"/>
      <c r="M285" s="76"/>
      <c r="N285" s="56"/>
      <c r="O285" s="56"/>
      <c r="P285" s="56"/>
      <c r="Q285" s="56"/>
      <c r="R285" s="76"/>
      <c r="S285" s="76"/>
      <c r="T285" s="56"/>
      <c r="U285" s="56"/>
      <c r="V285" s="56"/>
      <c r="W285" s="56"/>
      <c r="X285" s="76"/>
      <c r="Y285" s="76"/>
      <c r="Z285" s="56"/>
      <c r="AA285" s="56"/>
      <c r="AB285" s="56"/>
      <c r="AC285" s="56"/>
      <c r="AD285" s="76"/>
      <c r="AE285" s="76"/>
    </row>
    <row r="286" spans="1:31" s="10" customFormat="1" ht="82.5" customHeight="1" hidden="1">
      <c r="A286" s="103" t="s">
        <v>162</v>
      </c>
      <c r="B286" s="70" t="s">
        <v>356</v>
      </c>
      <c r="C286" s="70" t="s">
        <v>330</v>
      </c>
      <c r="D286" s="110" t="s">
        <v>391</v>
      </c>
      <c r="E286" s="70"/>
      <c r="F286" s="76"/>
      <c r="G286" s="76"/>
      <c r="H286" s="76"/>
      <c r="I286" s="76"/>
      <c r="J286" s="76"/>
      <c r="K286" s="76"/>
      <c r="L286" s="76"/>
      <c r="M286" s="76"/>
      <c r="N286" s="56"/>
      <c r="O286" s="56"/>
      <c r="P286" s="56"/>
      <c r="Q286" s="56"/>
      <c r="R286" s="76"/>
      <c r="S286" s="76"/>
      <c r="T286" s="56"/>
      <c r="U286" s="56"/>
      <c r="V286" s="56"/>
      <c r="W286" s="56"/>
      <c r="X286" s="76"/>
      <c r="Y286" s="76"/>
      <c r="Z286" s="56"/>
      <c r="AA286" s="56"/>
      <c r="AB286" s="56"/>
      <c r="AC286" s="56"/>
      <c r="AD286" s="76"/>
      <c r="AE286" s="76"/>
    </row>
    <row r="287" spans="1:31" s="10" customFormat="1" ht="82.5" customHeight="1" hidden="1">
      <c r="A287" s="103" t="s">
        <v>40</v>
      </c>
      <c r="B287" s="70" t="s">
        <v>356</v>
      </c>
      <c r="C287" s="70" t="s">
        <v>330</v>
      </c>
      <c r="D287" s="110" t="s">
        <v>391</v>
      </c>
      <c r="E287" s="70" t="s">
        <v>341</v>
      </c>
      <c r="F287" s="76"/>
      <c r="G287" s="76"/>
      <c r="H287" s="76"/>
      <c r="I287" s="76"/>
      <c r="J287" s="76"/>
      <c r="K287" s="76"/>
      <c r="L287" s="76"/>
      <c r="M287" s="76"/>
      <c r="N287" s="56"/>
      <c r="O287" s="56"/>
      <c r="P287" s="56"/>
      <c r="Q287" s="56"/>
      <c r="R287" s="76"/>
      <c r="S287" s="76"/>
      <c r="T287" s="56"/>
      <c r="U287" s="56"/>
      <c r="V287" s="56"/>
      <c r="W287" s="56"/>
      <c r="X287" s="76"/>
      <c r="Y287" s="76"/>
      <c r="Z287" s="56"/>
      <c r="AA287" s="56"/>
      <c r="AB287" s="56"/>
      <c r="AC287" s="56"/>
      <c r="AD287" s="76"/>
      <c r="AE287" s="76"/>
    </row>
    <row r="288" spans="1:31" s="10" customFormat="1" ht="49.5" customHeight="1" hidden="1">
      <c r="A288" s="103" t="s">
        <v>400</v>
      </c>
      <c r="B288" s="70" t="s">
        <v>356</v>
      </c>
      <c r="C288" s="70" t="s">
        <v>330</v>
      </c>
      <c r="D288" s="110" t="s">
        <v>392</v>
      </c>
      <c r="E288" s="70"/>
      <c r="F288" s="76"/>
      <c r="G288" s="76"/>
      <c r="H288" s="76"/>
      <c r="I288" s="76"/>
      <c r="J288" s="76"/>
      <c r="K288" s="76"/>
      <c r="L288" s="76"/>
      <c r="M288" s="76"/>
      <c r="N288" s="56"/>
      <c r="O288" s="56"/>
      <c r="P288" s="56"/>
      <c r="Q288" s="56"/>
      <c r="R288" s="76"/>
      <c r="S288" s="76"/>
      <c r="T288" s="56"/>
      <c r="U288" s="56"/>
      <c r="V288" s="56"/>
      <c r="W288" s="56"/>
      <c r="X288" s="76"/>
      <c r="Y288" s="76"/>
      <c r="Z288" s="56"/>
      <c r="AA288" s="56"/>
      <c r="AB288" s="56"/>
      <c r="AC288" s="56"/>
      <c r="AD288" s="76"/>
      <c r="AE288" s="76"/>
    </row>
    <row r="289" spans="1:31" s="10" customFormat="1" ht="82.5" customHeight="1" hidden="1">
      <c r="A289" s="103" t="s">
        <v>40</v>
      </c>
      <c r="B289" s="70" t="s">
        <v>356</v>
      </c>
      <c r="C289" s="70" t="s">
        <v>330</v>
      </c>
      <c r="D289" s="110" t="s">
        <v>392</v>
      </c>
      <c r="E289" s="70" t="s">
        <v>341</v>
      </c>
      <c r="F289" s="76"/>
      <c r="G289" s="76"/>
      <c r="H289" s="76"/>
      <c r="I289" s="76"/>
      <c r="J289" s="76"/>
      <c r="K289" s="76"/>
      <c r="L289" s="76"/>
      <c r="M289" s="76"/>
      <c r="N289" s="56"/>
      <c r="O289" s="56"/>
      <c r="P289" s="56"/>
      <c r="Q289" s="56"/>
      <c r="R289" s="76"/>
      <c r="S289" s="76"/>
      <c r="T289" s="56"/>
      <c r="U289" s="56"/>
      <c r="V289" s="56"/>
      <c r="W289" s="56"/>
      <c r="X289" s="76"/>
      <c r="Y289" s="76"/>
      <c r="Z289" s="56"/>
      <c r="AA289" s="56"/>
      <c r="AB289" s="56"/>
      <c r="AC289" s="56"/>
      <c r="AD289" s="76"/>
      <c r="AE289" s="76"/>
    </row>
    <row r="290" spans="1:31" s="10" customFormat="1" ht="33" customHeight="1" hidden="1">
      <c r="A290" s="103" t="s">
        <v>402</v>
      </c>
      <c r="B290" s="70" t="s">
        <v>356</v>
      </c>
      <c r="C290" s="70" t="s">
        <v>330</v>
      </c>
      <c r="D290" s="110" t="s">
        <v>401</v>
      </c>
      <c r="E290" s="70"/>
      <c r="F290" s="76"/>
      <c r="G290" s="76"/>
      <c r="H290" s="76"/>
      <c r="I290" s="76"/>
      <c r="J290" s="76"/>
      <c r="K290" s="76"/>
      <c r="L290" s="76"/>
      <c r="M290" s="76"/>
      <c r="N290" s="56"/>
      <c r="O290" s="56"/>
      <c r="P290" s="56"/>
      <c r="Q290" s="56"/>
      <c r="R290" s="76"/>
      <c r="S290" s="76"/>
      <c r="T290" s="56"/>
      <c r="U290" s="56"/>
      <c r="V290" s="56"/>
      <c r="W290" s="56"/>
      <c r="X290" s="76"/>
      <c r="Y290" s="76"/>
      <c r="Z290" s="56"/>
      <c r="AA290" s="56"/>
      <c r="AB290" s="56"/>
      <c r="AC290" s="56"/>
      <c r="AD290" s="76"/>
      <c r="AE290" s="76"/>
    </row>
    <row r="291" spans="1:31" s="10" customFormat="1" ht="82.5" customHeight="1" hidden="1">
      <c r="A291" s="103" t="s">
        <v>439</v>
      </c>
      <c r="B291" s="70" t="s">
        <v>356</v>
      </c>
      <c r="C291" s="70" t="s">
        <v>330</v>
      </c>
      <c r="D291" s="110" t="s">
        <v>401</v>
      </c>
      <c r="E291" s="70" t="s">
        <v>341</v>
      </c>
      <c r="F291" s="76"/>
      <c r="G291" s="76"/>
      <c r="H291" s="76"/>
      <c r="I291" s="76"/>
      <c r="J291" s="76"/>
      <c r="K291" s="76"/>
      <c r="L291" s="76"/>
      <c r="M291" s="76"/>
      <c r="N291" s="56"/>
      <c r="O291" s="56"/>
      <c r="P291" s="56"/>
      <c r="Q291" s="56"/>
      <c r="R291" s="76"/>
      <c r="S291" s="76"/>
      <c r="T291" s="56"/>
      <c r="U291" s="56"/>
      <c r="V291" s="56"/>
      <c r="W291" s="56"/>
      <c r="X291" s="76"/>
      <c r="Y291" s="76"/>
      <c r="Z291" s="56"/>
      <c r="AA291" s="56"/>
      <c r="AB291" s="56"/>
      <c r="AC291" s="56"/>
      <c r="AD291" s="76"/>
      <c r="AE291" s="76"/>
    </row>
    <row r="292" spans="1:31" s="10" customFormat="1" ht="99" customHeight="1" hidden="1">
      <c r="A292" s="102" t="s">
        <v>490</v>
      </c>
      <c r="B292" s="70" t="s">
        <v>356</v>
      </c>
      <c r="C292" s="70" t="s">
        <v>330</v>
      </c>
      <c r="D292" s="110" t="s">
        <v>389</v>
      </c>
      <c r="E292" s="70"/>
      <c r="F292" s="76"/>
      <c r="G292" s="76"/>
      <c r="H292" s="76"/>
      <c r="I292" s="76"/>
      <c r="J292" s="76"/>
      <c r="K292" s="76"/>
      <c r="L292" s="76"/>
      <c r="M292" s="76"/>
      <c r="N292" s="56"/>
      <c r="O292" s="56"/>
      <c r="P292" s="56"/>
      <c r="Q292" s="56"/>
      <c r="R292" s="76"/>
      <c r="S292" s="76"/>
      <c r="T292" s="56"/>
      <c r="U292" s="56"/>
      <c r="V292" s="56"/>
      <c r="W292" s="56"/>
      <c r="X292" s="76"/>
      <c r="Y292" s="76"/>
      <c r="Z292" s="56"/>
      <c r="AA292" s="56"/>
      <c r="AB292" s="56"/>
      <c r="AC292" s="56"/>
      <c r="AD292" s="76"/>
      <c r="AE292" s="76"/>
    </row>
    <row r="293" spans="1:31" s="10" customFormat="1" ht="66" customHeight="1" hidden="1">
      <c r="A293" s="64" t="s">
        <v>480</v>
      </c>
      <c r="B293" s="70" t="s">
        <v>356</v>
      </c>
      <c r="C293" s="70" t="s">
        <v>330</v>
      </c>
      <c r="D293" s="110" t="s">
        <v>389</v>
      </c>
      <c r="E293" s="70" t="s">
        <v>419</v>
      </c>
      <c r="F293" s="76"/>
      <c r="G293" s="76"/>
      <c r="H293" s="76"/>
      <c r="I293" s="76"/>
      <c r="J293" s="76"/>
      <c r="K293" s="76"/>
      <c r="L293" s="76"/>
      <c r="M293" s="76"/>
      <c r="N293" s="56"/>
      <c r="O293" s="56"/>
      <c r="P293" s="56"/>
      <c r="Q293" s="56"/>
      <c r="R293" s="76"/>
      <c r="S293" s="76"/>
      <c r="T293" s="56"/>
      <c r="U293" s="56"/>
      <c r="V293" s="56"/>
      <c r="W293" s="56"/>
      <c r="X293" s="76"/>
      <c r="Y293" s="76"/>
      <c r="Z293" s="56"/>
      <c r="AA293" s="56"/>
      <c r="AB293" s="56"/>
      <c r="AC293" s="56"/>
      <c r="AD293" s="76"/>
      <c r="AE293" s="76"/>
    </row>
    <row r="294" spans="1:31" s="10" customFormat="1" ht="99" customHeight="1" hidden="1">
      <c r="A294" s="103" t="s">
        <v>510</v>
      </c>
      <c r="B294" s="70" t="s">
        <v>356</v>
      </c>
      <c r="C294" s="70" t="s">
        <v>330</v>
      </c>
      <c r="D294" s="110" t="s">
        <v>390</v>
      </c>
      <c r="E294" s="70"/>
      <c r="F294" s="76"/>
      <c r="G294" s="76"/>
      <c r="H294" s="76"/>
      <c r="I294" s="76"/>
      <c r="J294" s="76"/>
      <c r="K294" s="76"/>
      <c r="L294" s="76"/>
      <c r="M294" s="76"/>
      <c r="N294" s="56"/>
      <c r="O294" s="56"/>
      <c r="P294" s="56"/>
      <c r="Q294" s="56"/>
      <c r="R294" s="76"/>
      <c r="S294" s="76"/>
      <c r="T294" s="56"/>
      <c r="U294" s="56"/>
      <c r="V294" s="56"/>
      <c r="W294" s="56"/>
      <c r="X294" s="76"/>
      <c r="Y294" s="76"/>
      <c r="Z294" s="56"/>
      <c r="AA294" s="56"/>
      <c r="AB294" s="56"/>
      <c r="AC294" s="56"/>
      <c r="AD294" s="76"/>
      <c r="AE294" s="76"/>
    </row>
    <row r="295" spans="1:31" s="10" customFormat="1" ht="66" customHeight="1" hidden="1">
      <c r="A295" s="64" t="s">
        <v>480</v>
      </c>
      <c r="B295" s="70" t="s">
        <v>356</v>
      </c>
      <c r="C295" s="70" t="s">
        <v>330</v>
      </c>
      <c r="D295" s="110" t="s">
        <v>390</v>
      </c>
      <c r="E295" s="70" t="s">
        <v>419</v>
      </c>
      <c r="F295" s="76"/>
      <c r="G295" s="76"/>
      <c r="H295" s="76"/>
      <c r="I295" s="76"/>
      <c r="J295" s="76"/>
      <c r="K295" s="76"/>
      <c r="L295" s="76"/>
      <c r="M295" s="76"/>
      <c r="N295" s="56"/>
      <c r="O295" s="56"/>
      <c r="P295" s="56"/>
      <c r="Q295" s="56"/>
      <c r="R295" s="76"/>
      <c r="S295" s="76"/>
      <c r="T295" s="56"/>
      <c r="U295" s="56"/>
      <c r="V295" s="56"/>
      <c r="W295" s="56"/>
      <c r="X295" s="76"/>
      <c r="Y295" s="76"/>
      <c r="Z295" s="56"/>
      <c r="AA295" s="56"/>
      <c r="AB295" s="56"/>
      <c r="AC295" s="56"/>
      <c r="AD295" s="76"/>
      <c r="AE295" s="76"/>
    </row>
    <row r="296" spans="1:31" s="10" customFormat="1" ht="66" customHeight="1" hidden="1">
      <c r="A296" s="103" t="s">
        <v>455</v>
      </c>
      <c r="B296" s="70" t="s">
        <v>356</v>
      </c>
      <c r="C296" s="70" t="s">
        <v>330</v>
      </c>
      <c r="D296" s="110" t="s">
        <v>401</v>
      </c>
      <c r="E296" s="70"/>
      <c r="F296" s="51">
        <f>F297</f>
        <v>0</v>
      </c>
      <c r="G296" s="51">
        <f>G297</f>
        <v>0</v>
      </c>
      <c r="H296" s="76"/>
      <c r="I296" s="76"/>
      <c r="J296" s="76"/>
      <c r="K296" s="76"/>
      <c r="L296" s="51">
        <f>L297</f>
        <v>0</v>
      </c>
      <c r="M296" s="51">
        <f>M297</f>
        <v>0</v>
      </c>
      <c r="N296" s="56"/>
      <c r="O296" s="56"/>
      <c r="P296" s="56"/>
      <c r="Q296" s="56"/>
      <c r="R296" s="51">
        <f>R297</f>
        <v>0</v>
      </c>
      <c r="S296" s="51">
        <f>S297</f>
        <v>0</v>
      </c>
      <c r="T296" s="56"/>
      <c r="U296" s="56"/>
      <c r="V296" s="56"/>
      <c r="W296" s="56"/>
      <c r="X296" s="51">
        <f>X297</f>
        <v>0</v>
      </c>
      <c r="Y296" s="51">
        <f>Y297</f>
        <v>0</v>
      </c>
      <c r="Z296" s="56"/>
      <c r="AA296" s="56"/>
      <c r="AB296" s="56"/>
      <c r="AC296" s="56"/>
      <c r="AD296" s="51">
        <f>AD297</f>
        <v>0</v>
      </c>
      <c r="AE296" s="51">
        <f>AE297</f>
        <v>0</v>
      </c>
    </row>
    <row r="297" spans="1:31" s="10" customFormat="1" ht="82.5" customHeight="1" hidden="1">
      <c r="A297" s="103" t="s">
        <v>439</v>
      </c>
      <c r="B297" s="70" t="s">
        <v>356</v>
      </c>
      <c r="C297" s="70" t="s">
        <v>330</v>
      </c>
      <c r="D297" s="110" t="s">
        <v>401</v>
      </c>
      <c r="E297" s="70" t="s">
        <v>341</v>
      </c>
      <c r="F297" s="76"/>
      <c r="G297" s="76"/>
      <c r="H297" s="76"/>
      <c r="I297" s="76"/>
      <c r="J297" s="76"/>
      <c r="K297" s="76"/>
      <c r="L297" s="76"/>
      <c r="M297" s="76"/>
      <c r="N297" s="56"/>
      <c r="O297" s="56"/>
      <c r="P297" s="56"/>
      <c r="Q297" s="56"/>
      <c r="R297" s="76"/>
      <c r="S297" s="76"/>
      <c r="T297" s="56"/>
      <c r="U297" s="56"/>
      <c r="V297" s="56"/>
      <c r="W297" s="56"/>
      <c r="X297" s="76"/>
      <c r="Y297" s="76"/>
      <c r="Z297" s="56"/>
      <c r="AA297" s="56"/>
      <c r="AB297" s="56"/>
      <c r="AC297" s="56"/>
      <c r="AD297" s="76"/>
      <c r="AE297" s="76"/>
    </row>
    <row r="298" spans="1:31" s="10" customFormat="1" ht="16.5" customHeight="1" hidden="1">
      <c r="A298" s="64" t="s">
        <v>319</v>
      </c>
      <c r="B298" s="70" t="s">
        <v>356</v>
      </c>
      <c r="C298" s="70" t="s">
        <v>330</v>
      </c>
      <c r="D298" s="110" t="s">
        <v>320</v>
      </c>
      <c r="E298" s="70"/>
      <c r="F298" s="51">
        <f>F299</f>
        <v>0</v>
      </c>
      <c r="G298" s="51">
        <f>G299</f>
        <v>0</v>
      </c>
      <c r="H298" s="76"/>
      <c r="I298" s="76"/>
      <c r="J298" s="76"/>
      <c r="K298" s="76"/>
      <c r="L298" s="51">
        <f>L299</f>
        <v>0</v>
      </c>
      <c r="M298" s="51">
        <f>M299</f>
        <v>0</v>
      </c>
      <c r="N298" s="56"/>
      <c r="O298" s="56"/>
      <c r="P298" s="56"/>
      <c r="Q298" s="56"/>
      <c r="R298" s="51">
        <f>R299</f>
        <v>0</v>
      </c>
      <c r="S298" s="51">
        <f>S299</f>
        <v>0</v>
      </c>
      <c r="T298" s="56"/>
      <c r="U298" s="56"/>
      <c r="V298" s="56"/>
      <c r="W298" s="56"/>
      <c r="X298" s="51">
        <f>X299</f>
        <v>0</v>
      </c>
      <c r="Y298" s="51">
        <f>Y299</f>
        <v>0</v>
      </c>
      <c r="Z298" s="56"/>
      <c r="AA298" s="56"/>
      <c r="AB298" s="56"/>
      <c r="AC298" s="56"/>
      <c r="AD298" s="51">
        <f>AD299</f>
        <v>0</v>
      </c>
      <c r="AE298" s="51">
        <f>AE299</f>
        <v>0</v>
      </c>
    </row>
    <row r="299" spans="1:31" s="10" customFormat="1" ht="49.5" customHeight="1" hidden="1">
      <c r="A299" s="64" t="s">
        <v>39</v>
      </c>
      <c r="B299" s="70" t="s">
        <v>356</v>
      </c>
      <c r="C299" s="70" t="s">
        <v>330</v>
      </c>
      <c r="D299" s="110" t="s">
        <v>38</v>
      </c>
      <c r="E299" s="70"/>
      <c r="F299" s="51">
        <f>F300</f>
        <v>0</v>
      </c>
      <c r="G299" s="51">
        <f>G300</f>
        <v>0</v>
      </c>
      <c r="H299" s="76"/>
      <c r="I299" s="76"/>
      <c r="J299" s="76"/>
      <c r="K299" s="76"/>
      <c r="L299" s="51">
        <f>L300</f>
        <v>0</v>
      </c>
      <c r="M299" s="51">
        <f>M300</f>
        <v>0</v>
      </c>
      <c r="N299" s="56"/>
      <c r="O299" s="56"/>
      <c r="P299" s="56"/>
      <c r="Q299" s="56"/>
      <c r="R299" s="51">
        <f>R300</f>
        <v>0</v>
      </c>
      <c r="S299" s="51">
        <f>S300</f>
        <v>0</v>
      </c>
      <c r="T299" s="56"/>
      <c r="U299" s="56"/>
      <c r="V299" s="56"/>
      <c r="W299" s="56"/>
      <c r="X299" s="51">
        <f>X300</f>
        <v>0</v>
      </c>
      <c r="Y299" s="51">
        <f>Y300</f>
        <v>0</v>
      </c>
      <c r="Z299" s="56"/>
      <c r="AA299" s="56"/>
      <c r="AB299" s="56"/>
      <c r="AC299" s="56"/>
      <c r="AD299" s="51">
        <f>AD300</f>
        <v>0</v>
      </c>
      <c r="AE299" s="51">
        <f>AE300</f>
        <v>0</v>
      </c>
    </row>
    <row r="300" spans="1:31" s="10" customFormat="1" ht="49.5" customHeight="1" hidden="1">
      <c r="A300" s="64" t="s">
        <v>440</v>
      </c>
      <c r="B300" s="70" t="s">
        <v>356</v>
      </c>
      <c r="C300" s="70" t="s">
        <v>330</v>
      </c>
      <c r="D300" s="110" t="s">
        <v>38</v>
      </c>
      <c r="E300" s="70" t="s">
        <v>336</v>
      </c>
      <c r="F300" s="76"/>
      <c r="G300" s="76"/>
      <c r="H300" s="76"/>
      <c r="I300" s="76"/>
      <c r="J300" s="76"/>
      <c r="K300" s="76"/>
      <c r="L300" s="76"/>
      <c r="M300" s="76"/>
      <c r="N300" s="56"/>
      <c r="O300" s="56"/>
      <c r="P300" s="56"/>
      <c r="Q300" s="56"/>
      <c r="R300" s="76"/>
      <c r="S300" s="76"/>
      <c r="T300" s="56"/>
      <c r="U300" s="56"/>
      <c r="V300" s="56"/>
      <c r="W300" s="56"/>
      <c r="X300" s="76"/>
      <c r="Y300" s="76"/>
      <c r="Z300" s="56"/>
      <c r="AA300" s="56"/>
      <c r="AB300" s="56"/>
      <c r="AC300" s="56"/>
      <c r="AD300" s="76"/>
      <c r="AE300" s="76"/>
    </row>
    <row r="301" spans="1:31" s="10" customFormat="1" ht="15.75" customHeight="1">
      <c r="A301" s="64"/>
      <c r="B301" s="70"/>
      <c r="C301" s="70"/>
      <c r="D301" s="71"/>
      <c r="E301" s="70"/>
      <c r="F301" s="76"/>
      <c r="G301" s="76"/>
      <c r="H301" s="76"/>
      <c r="I301" s="76"/>
      <c r="J301" s="76"/>
      <c r="K301" s="76"/>
      <c r="L301" s="76"/>
      <c r="M301" s="76"/>
      <c r="N301" s="56"/>
      <c r="O301" s="56"/>
      <c r="P301" s="56"/>
      <c r="Q301" s="56"/>
      <c r="R301" s="76"/>
      <c r="S301" s="76"/>
      <c r="T301" s="56"/>
      <c r="U301" s="56"/>
      <c r="V301" s="56"/>
      <c r="W301" s="56"/>
      <c r="X301" s="76"/>
      <c r="Y301" s="76"/>
      <c r="Z301" s="56"/>
      <c r="AA301" s="56"/>
      <c r="AB301" s="56"/>
      <c r="AC301" s="56"/>
      <c r="AD301" s="76"/>
      <c r="AE301" s="76"/>
    </row>
    <row r="302" spans="1:31" s="11" customFormat="1" ht="37.5">
      <c r="A302" s="101" t="s">
        <v>254</v>
      </c>
      <c r="B302" s="59" t="s">
        <v>356</v>
      </c>
      <c r="C302" s="59" t="s">
        <v>356</v>
      </c>
      <c r="D302" s="67"/>
      <c r="E302" s="59"/>
      <c r="F302" s="68">
        <f aca="true" t="shared" si="237" ref="F302:AE302">F303</f>
        <v>88038</v>
      </c>
      <c r="G302" s="68">
        <f t="shared" si="237"/>
        <v>0</v>
      </c>
      <c r="H302" s="68">
        <f t="shared" si="237"/>
        <v>39</v>
      </c>
      <c r="I302" s="68">
        <f t="shared" si="237"/>
        <v>0</v>
      </c>
      <c r="J302" s="68">
        <f t="shared" si="237"/>
        <v>0</v>
      </c>
      <c r="K302" s="68">
        <f t="shared" si="237"/>
        <v>0</v>
      </c>
      <c r="L302" s="68">
        <f t="shared" si="237"/>
        <v>88077</v>
      </c>
      <c r="M302" s="68">
        <f t="shared" si="237"/>
        <v>0</v>
      </c>
      <c r="N302" s="69">
        <f t="shared" si="237"/>
        <v>0</v>
      </c>
      <c r="O302" s="69">
        <f t="shared" si="237"/>
        <v>0</v>
      </c>
      <c r="P302" s="69">
        <f t="shared" si="237"/>
        <v>0</v>
      </c>
      <c r="Q302" s="69">
        <f t="shared" si="237"/>
        <v>0</v>
      </c>
      <c r="R302" s="68">
        <f t="shared" si="237"/>
        <v>88077</v>
      </c>
      <c r="S302" s="68">
        <f t="shared" si="237"/>
        <v>0</v>
      </c>
      <c r="T302" s="69">
        <f t="shared" si="237"/>
        <v>0</v>
      </c>
      <c r="U302" s="69">
        <f t="shared" si="237"/>
        <v>0</v>
      </c>
      <c r="V302" s="69">
        <f t="shared" si="237"/>
        <v>0</v>
      </c>
      <c r="W302" s="69">
        <f t="shared" si="237"/>
        <v>0</v>
      </c>
      <c r="X302" s="68">
        <f t="shared" si="237"/>
        <v>88077</v>
      </c>
      <c r="Y302" s="68">
        <f t="shared" si="237"/>
        <v>0</v>
      </c>
      <c r="Z302" s="69">
        <f t="shared" si="237"/>
        <v>0</v>
      </c>
      <c r="AA302" s="69">
        <f t="shared" si="237"/>
        <v>0</v>
      </c>
      <c r="AB302" s="69">
        <f t="shared" si="237"/>
        <v>0</v>
      </c>
      <c r="AC302" s="69">
        <f t="shared" si="237"/>
        <v>0</v>
      </c>
      <c r="AD302" s="68">
        <f t="shared" si="237"/>
        <v>88077</v>
      </c>
      <c r="AE302" s="68">
        <f t="shared" si="237"/>
        <v>0</v>
      </c>
    </row>
    <row r="303" spans="1:31" s="10" customFormat="1" ht="49.5" customHeight="1">
      <c r="A303" s="102" t="s">
        <v>198</v>
      </c>
      <c r="B303" s="70" t="s">
        <v>356</v>
      </c>
      <c r="C303" s="70" t="s">
        <v>356</v>
      </c>
      <c r="D303" s="71" t="s">
        <v>197</v>
      </c>
      <c r="E303" s="70"/>
      <c r="F303" s="51">
        <f aca="true" t="shared" si="238" ref="F303:M303">F304+F305</f>
        <v>88038</v>
      </c>
      <c r="G303" s="51">
        <f t="shared" si="238"/>
        <v>0</v>
      </c>
      <c r="H303" s="51">
        <f t="shared" si="238"/>
        <v>39</v>
      </c>
      <c r="I303" s="51">
        <f t="shared" si="238"/>
        <v>0</v>
      </c>
      <c r="J303" s="51">
        <f t="shared" si="238"/>
        <v>0</v>
      </c>
      <c r="K303" s="51">
        <f t="shared" si="238"/>
        <v>0</v>
      </c>
      <c r="L303" s="51">
        <f t="shared" si="238"/>
        <v>88077</v>
      </c>
      <c r="M303" s="51">
        <f t="shared" si="238"/>
        <v>0</v>
      </c>
      <c r="N303" s="51">
        <f aca="true" t="shared" si="239" ref="N303:S303">N304+N305</f>
        <v>0</v>
      </c>
      <c r="O303" s="51">
        <f t="shared" si="239"/>
        <v>0</v>
      </c>
      <c r="P303" s="51">
        <f t="shared" si="239"/>
        <v>0</v>
      </c>
      <c r="Q303" s="51">
        <f t="shared" si="239"/>
        <v>0</v>
      </c>
      <c r="R303" s="51">
        <f t="shared" si="239"/>
        <v>88077</v>
      </c>
      <c r="S303" s="51">
        <f t="shared" si="239"/>
        <v>0</v>
      </c>
      <c r="T303" s="51">
        <f aca="true" t="shared" si="240" ref="T303:Y303">T304+T305</f>
        <v>0</v>
      </c>
      <c r="U303" s="51">
        <f t="shared" si="240"/>
        <v>0</v>
      </c>
      <c r="V303" s="51">
        <f t="shared" si="240"/>
        <v>0</v>
      </c>
      <c r="W303" s="51">
        <f t="shared" si="240"/>
        <v>0</v>
      </c>
      <c r="X303" s="51">
        <f t="shared" si="240"/>
        <v>88077</v>
      </c>
      <c r="Y303" s="51">
        <f t="shared" si="240"/>
        <v>0</v>
      </c>
      <c r="Z303" s="51">
        <f aca="true" t="shared" si="241" ref="Z303:AE303">Z304+Z305</f>
        <v>0</v>
      </c>
      <c r="AA303" s="51">
        <f t="shared" si="241"/>
        <v>0</v>
      </c>
      <c r="AB303" s="51">
        <f t="shared" si="241"/>
        <v>0</v>
      </c>
      <c r="AC303" s="51">
        <f t="shared" si="241"/>
        <v>0</v>
      </c>
      <c r="AD303" s="51">
        <f t="shared" si="241"/>
        <v>88077</v>
      </c>
      <c r="AE303" s="51">
        <f t="shared" si="241"/>
        <v>0</v>
      </c>
    </row>
    <row r="304" spans="1:31" s="10" customFormat="1" ht="87" customHeight="1">
      <c r="A304" s="64" t="s">
        <v>68</v>
      </c>
      <c r="B304" s="70" t="s">
        <v>356</v>
      </c>
      <c r="C304" s="70" t="s">
        <v>356</v>
      </c>
      <c r="D304" s="71" t="s">
        <v>197</v>
      </c>
      <c r="E304" s="70" t="s">
        <v>56</v>
      </c>
      <c r="F304" s="51">
        <v>88034</v>
      </c>
      <c r="G304" s="76"/>
      <c r="H304" s="73">
        <v>39</v>
      </c>
      <c r="I304" s="76"/>
      <c r="J304" s="76"/>
      <c r="K304" s="76"/>
      <c r="L304" s="51">
        <f>F304+H304+I304+J304+K304</f>
        <v>88073</v>
      </c>
      <c r="M304" s="51">
        <f>G304+K304</f>
        <v>0</v>
      </c>
      <c r="N304" s="51"/>
      <c r="O304" s="56"/>
      <c r="P304" s="56"/>
      <c r="Q304" s="56"/>
      <c r="R304" s="51">
        <f>L304+N304+O304+P304+Q304</f>
        <v>88073</v>
      </c>
      <c r="S304" s="51">
        <f>M304+Q304</f>
        <v>0</v>
      </c>
      <c r="T304" s="51"/>
      <c r="U304" s="56"/>
      <c r="V304" s="56"/>
      <c r="W304" s="56"/>
      <c r="X304" s="51">
        <f>R304+T304+U304+V304+W304</f>
        <v>88073</v>
      </c>
      <c r="Y304" s="51">
        <f>S304+W304</f>
        <v>0</v>
      </c>
      <c r="Z304" s="51"/>
      <c r="AA304" s="56"/>
      <c r="AB304" s="56"/>
      <c r="AC304" s="56"/>
      <c r="AD304" s="51">
        <f>X304+Z304+AA304+AB304+AC304</f>
        <v>88073</v>
      </c>
      <c r="AE304" s="51">
        <f>Y304+AC304</f>
        <v>0</v>
      </c>
    </row>
    <row r="305" spans="1:31" s="10" customFormat="1" ht="93" customHeight="1">
      <c r="A305" s="64" t="s">
        <v>179</v>
      </c>
      <c r="B305" s="70" t="s">
        <v>356</v>
      </c>
      <c r="C305" s="70" t="s">
        <v>356</v>
      </c>
      <c r="D305" s="71" t="s">
        <v>197</v>
      </c>
      <c r="E305" s="70" t="s">
        <v>55</v>
      </c>
      <c r="F305" s="51">
        <v>4</v>
      </c>
      <c r="G305" s="76"/>
      <c r="H305" s="76"/>
      <c r="I305" s="76"/>
      <c r="J305" s="76"/>
      <c r="K305" s="76"/>
      <c r="L305" s="51">
        <f>F305+H305+I305+J305+K305</f>
        <v>4</v>
      </c>
      <c r="M305" s="51">
        <f>G305+K305</f>
        <v>0</v>
      </c>
      <c r="N305" s="56"/>
      <c r="O305" s="56"/>
      <c r="P305" s="56"/>
      <c r="Q305" s="56"/>
      <c r="R305" s="51">
        <f>L305+N305+O305+P305+Q305</f>
        <v>4</v>
      </c>
      <c r="S305" s="51">
        <f>M305+Q305</f>
        <v>0</v>
      </c>
      <c r="T305" s="56"/>
      <c r="U305" s="56"/>
      <c r="V305" s="56"/>
      <c r="W305" s="56"/>
      <c r="X305" s="51">
        <f>R305+T305+U305+V305+W305</f>
        <v>4</v>
      </c>
      <c r="Y305" s="51">
        <f>S305+W305</f>
        <v>0</v>
      </c>
      <c r="Z305" s="56"/>
      <c r="AA305" s="56"/>
      <c r="AB305" s="56"/>
      <c r="AC305" s="56"/>
      <c r="AD305" s="51">
        <f>X305+Z305+AA305+AB305+AC305</f>
        <v>4</v>
      </c>
      <c r="AE305" s="51">
        <f>Y305+AC305</f>
        <v>0</v>
      </c>
    </row>
    <row r="306" spans="1:31" ht="16.5">
      <c r="A306" s="77"/>
      <c r="B306" s="78"/>
      <c r="C306" s="78"/>
      <c r="D306" s="79"/>
      <c r="E306" s="78"/>
      <c r="F306" s="50"/>
      <c r="G306" s="50"/>
      <c r="H306" s="50"/>
      <c r="I306" s="50"/>
      <c r="J306" s="50"/>
      <c r="K306" s="50"/>
      <c r="L306" s="50"/>
      <c r="M306" s="50"/>
      <c r="N306" s="51"/>
      <c r="O306" s="51"/>
      <c r="P306" s="51"/>
      <c r="Q306" s="51"/>
      <c r="R306" s="50"/>
      <c r="S306" s="50"/>
      <c r="T306" s="51"/>
      <c r="U306" s="51"/>
      <c r="V306" s="51"/>
      <c r="W306" s="51"/>
      <c r="X306" s="50"/>
      <c r="Y306" s="50"/>
      <c r="Z306" s="51"/>
      <c r="AA306" s="51"/>
      <c r="AB306" s="51"/>
      <c r="AC306" s="51"/>
      <c r="AD306" s="50"/>
      <c r="AE306" s="50"/>
    </row>
    <row r="307" spans="1:31" s="6" customFormat="1" ht="20.25">
      <c r="A307" s="52" t="s">
        <v>255</v>
      </c>
      <c r="B307" s="53" t="s">
        <v>256</v>
      </c>
      <c r="C307" s="53"/>
      <c r="D307" s="54"/>
      <c r="E307" s="53"/>
      <c r="F307" s="87">
        <f aca="true" t="shared" si="242" ref="F307:M307">F309+F313</f>
        <v>5003</v>
      </c>
      <c r="G307" s="87">
        <f t="shared" si="242"/>
        <v>0</v>
      </c>
      <c r="H307" s="87">
        <f t="shared" si="242"/>
        <v>0</v>
      </c>
      <c r="I307" s="87">
        <f t="shared" si="242"/>
        <v>0</v>
      </c>
      <c r="J307" s="87">
        <f t="shared" si="242"/>
        <v>0</v>
      </c>
      <c r="K307" s="87">
        <f t="shared" si="242"/>
        <v>0</v>
      </c>
      <c r="L307" s="87">
        <f t="shared" si="242"/>
        <v>5003</v>
      </c>
      <c r="M307" s="87">
        <f t="shared" si="242"/>
        <v>0</v>
      </c>
      <c r="N307" s="88">
        <f aca="true" t="shared" si="243" ref="N307:S307">N309+N313</f>
        <v>0</v>
      </c>
      <c r="O307" s="88">
        <f t="shared" si="243"/>
        <v>0</v>
      </c>
      <c r="P307" s="88">
        <f t="shared" si="243"/>
        <v>0</v>
      </c>
      <c r="Q307" s="88">
        <f t="shared" si="243"/>
        <v>0</v>
      </c>
      <c r="R307" s="87">
        <f t="shared" si="243"/>
        <v>5003</v>
      </c>
      <c r="S307" s="87">
        <f t="shared" si="243"/>
        <v>0</v>
      </c>
      <c r="T307" s="88">
        <f aca="true" t="shared" si="244" ref="T307:Y307">T309+T313</f>
        <v>0</v>
      </c>
      <c r="U307" s="88">
        <f t="shared" si="244"/>
        <v>0</v>
      </c>
      <c r="V307" s="88">
        <f t="shared" si="244"/>
        <v>0</v>
      </c>
      <c r="W307" s="88">
        <f t="shared" si="244"/>
        <v>0</v>
      </c>
      <c r="X307" s="87">
        <f t="shared" si="244"/>
        <v>5003</v>
      </c>
      <c r="Y307" s="87">
        <f t="shared" si="244"/>
        <v>0</v>
      </c>
      <c r="Z307" s="88">
        <f aca="true" t="shared" si="245" ref="Z307:AE307">Z309+Z313</f>
        <v>0</v>
      </c>
      <c r="AA307" s="88">
        <f t="shared" si="245"/>
        <v>0</v>
      </c>
      <c r="AB307" s="88">
        <f t="shared" si="245"/>
        <v>0</v>
      </c>
      <c r="AC307" s="88">
        <f t="shared" si="245"/>
        <v>0</v>
      </c>
      <c r="AD307" s="87">
        <f t="shared" si="245"/>
        <v>5003</v>
      </c>
      <c r="AE307" s="87">
        <f t="shared" si="245"/>
        <v>0</v>
      </c>
    </row>
    <row r="308" spans="1:31" s="6" customFormat="1" ht="13.5" customHeight="1">
      <c r="A308" s="52"/>
      <c r="B308" s="53"/>
      <c r="C308" s="53"/>
      <c r="D308" s="54"/>
      <c r="E308" s="53"/>
      <c r="F308" s="89"/>
      <c r="G308" s="89"/>
      <c r="H308" s="89"/>
      <c r="I308" s="89"/>
      <c r="J308" s="89"/>
      <c r="K308" s="89"/>
      <c r="L308" s="89"/>
      <c r="M308" s="89"/>
      <c r="N308" s="51"/>
      <c r="O308" s="51"/>
      <c r="P308" s="51"/>
      <c r="Q308" s="51"/>
      <c r="R308" s="89"/>
      <c r="S308" s="89"/>
      <c r="T308" s="51"/>
      <c r="U308" s="51"/>
      <c r="V308" s="51"/>
      <c r="W308" s="51"/>
      <c r="X308" s="89"/>
      <c r="Y308" s="89"/>
      <c r="Z308" s="51"/>
      <c r="AA308" s="51"/>
      <c r="AB308" s="51"/>
      <c r="AC308" s="51"/>
      <c r="AD308" s="89"/>
      <c r="AE308" s="89"/>
    </row>
    <row r="309" spans="1:31" s="6" customFormat="1" ht="37.5">
      <c r="A309" s="58" t="s">
        <v>511</v>
      </c>
      <c r="B309" s="59" t="s">
        <v>348</v>
      </c>
      <c r="C309" s="59" t="s">
        <v>326</v>
      </c>
      <c r="D309" s="54"/>
      <c r="E309" s="53"/>
      <c r="F309" s="61">
        <f>F310</f>
        <v>100</v>
      </c>
      <c r="G309" s="61">
        <f aca="true" t="shared" si="246" ref="G309:K310">G310</f>
        <v>0</v>
      </c>
      <c r="H309" s="61">
        <f t="shared" si="246"/>
        <v>0</v>
      </c>
      <c r="I309" s="61">
        <f t="shared" si="246"/>
        <v>0</v>
      </c>
      <c r="J309" s="61">
        <f t="shared" si="246"/>
        <v>0</v>
      </c>
      <c r="K309" s="61">
        <f t="shared" si="246"/>
        <v>0</v>
      </c>
      <c r="L309" s="61">
        <f>L310</f>
        <v>100</v>
      </c>
      <c r="M309" s="61">
        <f>M310</f>
        <v>0</v>
      </c>
      <c r="N309" s="56">
        <f aca="true" t="shared" si="247" ref="N309:Q310">N310</f>
        <v>0</v>
      </c>
      <c r="O309" s="56">
        <f t="shared" si="247"/>
        <v>0</v>
      </c>
      <c r="P309" s="56">
        <f t="shared" si="247"/>
        <v>0</v>
      </c>
      <c r="Q309" s="56">
        <f t="shared" si="247"/>
        <v>0</v>
      </c>
      <c r="R309" s="61">
        <f>R310</f>
        <v>100</v>
      </c>
      <c r="S309" s="61">
        <f>S310</f>
        <v>0</v>
      </c>
      <c r="T309" s="56">
        <f aca="true" t="shared" si="248" ref="T309:W310">T310</f>
        <v>0</v>
      </c>
      <c r="U309" s="56">
        <f t="shared" si="248"/>
        <v>0</v>
      </c>
      <c r="V309" s="56">
        <f t="shared" si="248"/>
        <v>0</v>
      </c>
      <c r="W309" s="56">
        <f t="shared" si="248"/>
        <v>0</v>
      </c>
      <c r="X309" s="61">
        <f>X310</f>
        <v>100</v>
      </c>
      <c r="Y309" s="61">
        <f>Y310</f>
        <v>0</v>
      </c>
      <c r="Z309" s="56">
        <f aca="true" t="shared" si="249" ref="Z309:AC310">Z310</f>
        <v>0</v>
      </c>
      <c r="AA309" s="56">
        <f t="shared" si="249"/>
        <v>0</v>
      </c>
      <c r="AB309" s="56">
        <f t="shared" si="249"/>
        <v>0</v>
      </c>
      <c r="AC309" s="56">
        <f t="shared" si="249"/>
        <v>0</v>
      </c>
      <c r="AD309" s="61">
        <f>AD310</f>
        <v>100</v>
      </c>
      <c r="AE309" s="61">
        <f>AE310</f>
        <v>0</v>
      </c>
    </row>
    <row r="310" spans="1:31" s="6" customFormat="1" ht="33.75">
      <c r="A310" s="64" t="s">
        <v>360</v>
      </c>
      <c r="B310" s="70" t="s">
        <v>348</v>
      </c>
      <c r="C310" s="70" t="s">
        <v>326</v>
      </c>
      <c r="D310" s="70" t="s">
        <v>317</v>
      </c>
      <c r="E310" s="53"/>
      <c r="F310" s="51">
        <f>F311</f>
        <v>100</v>
      </c>
      <c r="G310" s="51">
        <f t="shared" si="246"/>
        <v>0</v>
      </c>
      <c r="H310" s="51">
        <f t="shared" si="246"/>
        <v>0</v>
      </c>
      <c r="I310" s="51">
        <f t="shared" si="246"/>
        <v>0</v>
      </c>
      <c r="J310" s="51">
        <f t="shared" si="246"/>
        <v>0</v>
      </c>
      <c r="K310" s="51">
        <f t="shared" si="246"/>
        <v>0</v>
      </c>
      <c r="L310" s="51">
        <f>L311</f>
        <v>100</v>
      </c>
      <c r="M310" s="51">
        <f>M311</f>
        <v>0</v>
      </c>
      <c r="N310" s="51">
        <f t="shared" si="247"/>
        <v>0</v>
      </c>
      <c r="O310" s="51">
        <f t="shared" si="247"/>
        <v>0</v>
      </c>
      <c r="P310" s="51">
        <f t="shared" si="247"/>
        <v>0</v>
      </c>
      <c r="Q310" s="51">
        <f t="shared" si="247"/>
        <v>0</v>
      </c>
      <c r="R310" s="51">
        <f>R311</f>
        <v>100</v>
      </c>
      <c r="S310" s="51">
        <f>S311</f>
        <v>0</v>
      </c>
      <c r="T310" s="51">
        <f t="shared" si="248"/>
        <v>0</v>
      </c>
      <c r="U310" s="51">
        <f t="shared" si="248"/>
        <v>0</v>
      </c>
      <c r="V310" s="51">
        <f t="shared" si="248"/>
        <v>0</v>
      </c>
      <c r="W310" s="51">
        <f t="shared" si="248"/>
        <v>0</v>
      </c>
      <c r="X310" s="51">
        <f>X311</f>
        <v>100</v>
      </c>
      <c r="Y310" s="51">
        <f>Y311</f>
        <v>0</v>
      </c>
      <c r="Z310" s="51">
        <f t="shared" si="249"/>
        <v>0</v>
      </c>
      <c r="AA310" s="51">
        <f t="shared" si="249"/>
        <v>0</v>
      </c>
      <c r="AB310" s="51">
        <f t="shared" si="249"/>
        <v>0</v>
      </c>
      <c r="AC310" s="51">
        <f t="shared" si="249"/>
        <v>0</v>
      </c>
      <c r="AD310" s="51">
        <f>AD311</f>
        <v>100</v>
      </c>
      <c r="AE310" s="51">
        <f>AE311</f>
        <v>0</v>
      </c>
    </row>
    <row r="311" spans="1:31" s="6" customFormat="1" ht="50.25">
      <c r="A311" s="64" t="s">
        <v>335</v>
      </c>
      <c r="B311" s="70" t="s">
        <v>348</v>
      </c>
      <c r="C311" s="70" t="s">
        <v>326</v>
      </c>
      <c r="D311" s="70" t="s">
        <v>317</v>
      </c>
      <c r="E311" s="70" t="s">
        <v>336</v>
      </c>
      <c r="F311" s="73">
        <v>100</v>
      </c>
      <c r="G311" s="89"/>
      <c r="H311" s="89"/>
      <c r="I311" s="89"/>
      <c r="J311" s="89"/>
      <c r="K311" s="89"/>
      <c r="L311" s="51">
        <f>F311+H311+I311+J311+K311</f>
        <v>100</v>
      </c>
      <c r="M311" s="51">
        <f>G311+K311</f>
        <v>0</v>
      </c>
      <c r="N311" s="51"/>
      <c r="O311" s="51"/>
      <c r="P311" s="51"/>
      <c r="Q311" s="51"/>
      <c r="R311" s="51">
        <f>L311+N311+O311+P311+Q311</f>
        <v>100</v>
      </c>
      <c r="S311" s="51">
        <f>M311+Q311</f>
        <v>0</v>
      </c>
      <c r="T311" s="51"/>
      <c r="U311" s="51"/>
      <c r="V311" s="51"/>
      <c r="W311" s="51"/>
      <c r="X311" s="51">
        <f>R311+T311+U311+V311+W311</f>
        <v>100</v>
      </c>
      <c r="Y311" s="51">
        <f>S311+W311</f>
        <v>0</v>
      </c>
      <c r="Z311" s="51"/>
      <c r="AA311" s="51"/>
      <c r="AB311" s="51"/>
      <c r="AC311" s="51"/>
      <c r="AD311" s="51">
        <f>X311+Z311+AA311+AB311+AC311</f>
        <v>100</v>
      </c>
      <c r="AE311" s="51">
        <f>Y311+AC311</f>
        <v>0</v>
      </c>
    </row>
    <row r="312" spans="1:31" s="6" customFormat="1" ht="13.5" customHeight="1">
      <c r="A312" s="64"/>
      <c r="B312" s="70"/>
      <c r="C312" s="70"/>
      <c r="D312" s="70"/>
      <c r="E312" s="70"/>
      <c r="F312" s="89"/>
      <c r="G312" s="89"/>
      <c r="H312" s="89"/>
      <c r="I312" s="89"/>
      <c r="J312" s="89"/>
      <c r="K312" s="89"/>
      <c r="L312" s="89"/>
      <c r="M312" s="89"/>
      <c r="N312" s="51"/>
      <c r="O312" s="51"/>
      <c r="P312" s="51"/>
      <c r="Q312" s="51"/>
      <c r="R312" s="89"/>
      <c r="S312" s="89"/>
      <c r="T312" s="51"/>
      <c r="U312" s="51"/>
      <c r="V312" s="51"/>
      <c r="W312" s="51"/>
      <c r="X312" s="89"/>
      <c r="Y312" s="89"/>
      <c r="Z312" s="51"/>
      <c r="AA312" s="51"/>
      <c r="AB312" s="51"/>
      <c r="AC312" s="51"/>
      <c r="AD312" s="89"/>
      <c r="AE312" s="89"/>
    </row>
    <row r="313" spans="1:31" s="8" customFormat="1" ht="37.5">
      <c r="A313" s="58" t="s">
        <v>359</v>
      </c>
      <c r="B313" s="59" t="s">
        <v>348</v>
      </c>
      <c r="C313" s="59" t="s">
        <v>356</v>
      </c>
      <c r="D313" s="67"/>
      <c r="E313" s="59"/>
      <c r="F313" s="61">
        <f aca="true" t="shared" si="250" ref="F313:M313">F314+F316+F318</f>
        <v>4903</v>
      </c>
      <c r="G313" s="61">
        <f t="shared" si="250"/>
        <v>0</v>
      </c>
      <c r="H313" s="61">
        <f t="shared" si="250"/>
        <v>0</v>
      </c>
      <c r="I313" s="61">
        <f t="shared" si="250"/>
        <v>0</v>
      </c>
      <c r="J313" s="61">
        <f t="shared" si="250"/>
        <v>0</v>
      </c>
      <c r="K313" s="61">
        <f t="shared" si="250"/>
        <v>0</v>
      </c>
      <c r="L313" s="61">
        <f t="shared" si="250"/>
        <v>4903</v>
      </c>
      <c r="M313" s="61">
        <f t="shared" si="250"/>
        <v>0</v>
      </c>
      <c r="N313" s="56">
        <f aca="true" t="shared" si="251" ref="N313:S313">N314+N316+N318</f>
        <v>0</v>
      </c>
      <c r="O313" s="56">
        <f t="shared" si="251"/>
        <v>0</v>
      </c>
      <c r="P313" s="56">
        <f t="shared" si="251"/>
        <v>0</v>
      </c>
      <c r="Q313" s="56">
        <f t="shared" si="251"/>
        <v>0</v>
      </c>
      <c r="R313" s="61">
        <f t="shared" si="251"/>
        <v>4903</v>
      </c>
      <c r="S313" s="61">
        <f t="shared" si="251"/>
        <v>0</v>
      </c>
      <c r="T313" s="56">
        <f aca="true" t="shared" si="252" ref="T313:Y313">T314+T316+T318</f>
        <v>0</v>
      </c>
      <c r="U313" s="56">
        <f t="shared" si="252"/>
        <v>0</v>
      </c>
      <c r="V313" s="56">
        <f t="shared" si="252"/>
        <v>0</v>
      </c>
      <c r="W313" s="56">
        <f t="shared" si="252"/>
        <v>0</v>
      </c>
      <c r="X313" s="61">
        <f t="shared" si="252"/>
        <v>4903</v>
      </c>
      <c r="Y313" s="61">
        <f t="shared" si="252"/>
        <v>0</v>
      </c>
      <c r="Z313" s="56">
        <f aca="true" t="shared" si="253" ref="Z313:AE313">Z314+Z316+Z318</f>
        <v>0</v>
      </c>
      <c r="AA313" s="56">
        <f t="shared" si="253"/>
        <v>0</v>
      </c>
      <c r="AB313" s="56">
        <f t="shared" si="253"/>
        <v>0</v>
      </c>
      <c r="AC313" s="56">
        <f t="shared" si="253"/>
        <v>0</v>
      </c>
      <c r="AD313" s="61">
        <f t="shared" si="253"/>
        <v>4903</v>
      </c>
      <c r="AE313" s="61">
        <f t="shared" si="253"/>
        <v>0</v>
      </c>
    </row>
    <row r="314" spans="1:31" s="10" customFormat="1" ht="33">
      <c r="A314" s="64" t="s">
        <v>360</v>
      </c>
      <c r="B314" s="70" t="s">
        <v>348</v>
      </c>
      <c r="C314" s="70" t="s">
        <v>356</v>
      </c>
      <c r="D314" s="71" t="s">
        <v>317</v>
      </c>
      <c r="E314" s="70"/>
      <c r="F314" s="51">
        <f aca="true" t="shared" si="254" ref="F314:AE314">F315</f>
        <v>54</v>
      </c>
      <c r="G314" s="51">
        <f t="shared" si="254"/>
        <v>0</v>
      </c>
      <c r="H314" s="51">
        <f t="shared" si="254"/>
        <v>0</v>
      </c>
      <c r="I314" s="51">
        <f t="shared" si="254"/>
        <v>0</v>
      </c>
      <c r="J314" s="51">
        <f t="shared" si="254"/>
        <v>0</v>
      </c>
      <c r="K314" s="51">
        <f t="shared" si="254"/>
        <v>0</v>
      </c>
      <c r="L314" s="51">
        <f t="shared" si="254"/>
        <v>54</v>
      </c>
      <c r="M314" s="51">
        <f t="shared" si="254"/>
        <v>0</v>
      </c>
      <c r="N314" s="51">
        <f t="shared" si="254"/>
        <v>0</v>
      </c>
      <c r="O314" s="51">
        <f t="shared" si="254"/>
        <v>0</v>
      </c>
      <c r="P314" s="51">
        <f t="shared" si="254"/>
        <v>0</v>
      </c>
      <c r="Q314" s="51">
        <f t="shared" si="254"/>
        <v>0</v>
      </c>
      <c r="R314" s="51">
        <f t="shared" si="254"/>
        <v>54</v>
      </c>
      <c r="S314" s="51">
        <f t="shared" si="254"/>
        <v>0</v>
      </c>
      <c r="T314" s="51">
        <f t="shared" si="254"/>
        <v>0</v>
      </c>
      <c r="U314" s="51">
        <f t="shared" si="254"/>
        <v>0</v>
      </c>
      <c r="V314" s="51">
        <f t="shared" si="254"/>
        <v>0</v>
      </c>
      <c r="W314" s="51">
        <f t="shared" si="254"/>
        <v>0</v>
      </c>
      <c r="X314" s="51">
        <f t="shared" si="254"/>
        <v>54</v>
      </c>
      <c r="Y314" s="51">
        <f t="shared" si="254"/>
        <v>0</v>
      </c>
      <c r="Z314" s="51">
        <f t="shared" si="254"/>
        <v>0</v>
      </c>
      <c r="AA314" s="51">
        <f t="shared" si="254"/>
        <v>0</v>
      </c>
      <c r="AB314" s="51">
        <f t="shared" si="254"/>
        <v>0</v>
      </c>
      <c r="AC314" s="51">
        <f t="shared" si="254"/>
        <v>0</v>
      </c>
      <c r="AD314" s="51">
        <f t="shared" si="254"/>
        <v>54</v>
      </c>
      <c r="AE314" s="51">
        <f t="shared" si="254"/>
        <v>0</v>
      </c>
    </row>
    <row r="315" spans="1:31" s="11" customFormat="1" ht="57.75" customHeight="1">
      <c r="A315" s="64" t="s">
        <v>335</v>
      </c>
      <c r="B315" s="70" t="s">
        <v>348</v>
      </c>
      <c r="C315" s="70" t="s">
        <v>356</v>
      </c>
      <c r="D315" s="71" t="s">
        <v>317</v>
      </c>
      <c r="E315" s="70" t="s">
        <v>336</v>
      </c>
      <c r="F315" s="73">
        <v>54</v>
      </c>
      <c r="G315" s="65"/>
      <c r="H315" s="65"/>
      <c r="I315" s="65"/>
      <c r="J315" s="65"/>
      <c r="K315" s="65"/>
      <c r="L315" s="51">
        <f>F315+H315+I315+J315+K315</f>
        <v>54</v>
      </c>
      <c r="M315" s="51">
        <f>G315+K315</f>
        <v>0</v>
      </c>
      <c r="N315" s="51"/>
      <c r="O315" s="51"/>
      <c r="P315" s="51"/>
      <c r="Q315" s="51"/>
      <c r="R315" s="51">
        <f>L315+N315+O315+P315+Q315</f>
        <v>54</v>
      </c>
      <c r="S315" s="51">
        <f>M315+Q315</f>
        <v>0</v>
      </c>
      <c r="T315" s="51"/>
      <c r="U315" s="51"/>
      <c r="V315" s="51"/>
      <c r="W315" s="51"/>
      <c r="X315" s="51">
        <f>R315+T315+U315+V315+W315</f>
        <v>54</v>
      </c>
      <c r="Y315" s="51">
        <f>S315+W315</f>
        <v>0</v>
      </c>
      <c r="Z315" s="51"/>
      <c r="AA315" s="51"/>
      <c r="AB315" s="51"/>
      <c r="AC315" s="51"/>
      <c r="AD315" s="51">
        <f>X315+Z315+AA315+AB315+AC315</f>
        <v>54</v>
      </c>
      <c r="AE315" s="51">
        <f>Y315+AC315</f>
        <v>0</v>
      </c>
    </row>
    <row r="316" spans="1:31" s="11" customFormat="1" ht="16.5" customHeight="1" hidden="1">
      <c r="A316" s="64" t="s">
        <v>397</v>
      </c>
      <c r="B316" s="70" t="s">
        <v>348</v>
      </c>
      <c r="C316" s="70" t="s">
        <v>356</v>
      </c>
      <c r="D316" s="71" t="s">
        <v>396</v>
      </c>
      <c r="E316" s="70"/>
      <c r="F316" s="65"/>
      <c r="G316" s="65"/>
      <c r="H316" s="65"/>
      <c r="I316" s="65"/>
      <c r="J316" s="65"/>
      <c r="K316" s="65"/>
      <c r="L316" s="65"/>
      <c r="M316" s="65"/>
      <c r="N316" s="51"/>
      <c r="O316" s="51"/>
      <c r="P316" s="51"/>
      <c r="Q316" s="51"/>
      <c r="R316" s="65"/>
      <c r="S316" s="65"/>
      <c r="T316" s="51"/>
      <c r="U316" s="51"/>
      <c r="V316" s="51"/>
      <c r="W316" s="51"/>
      <c r="X316" s="65"/>
      <c r="Y316" s="65"/>
      <c r="Z316" s="51"/>
      <c r="AA316" s="51"/>
      <c r="AB316" s="51"/>
      <c r="AC316" s="51"/>
      <c r="AD316" s="65"/>
      <c r="AE316" s="65"/>
    </row>
    <row r="317" spans="1:31" s="11" customFormat="1" ht="49.5" customHeight="1" hidden="1">
      <c r="A317" s="64" t="s">
        <v>361</v>
      </c>
      <c r="B317" s="70" t="s">
        <v>348</v>
      </c>
      <c r="C317" s="70" t="s">
        <v>356</v>
      </c>
      <c r="D317" s="71" t="s">
        <v>396</v>
      </c>
      <c r="E317" s="70" t="s">
        <v>362</v>
      </c>
      <c r="F317" s="65"/>
      <c r="G317" s="65"/>
      <c r="H317" s="65"/>
      <c r="I317" s="65"/>
      <c r="J317" s="65"/>
      <c r="K317" s="65"/>
      <c r="L317" s="65"/>
      <c r="M317" s="65"/>
      <c r="N317" s="51"/>
      <c r="O317" s="51"/>
      <c r="P317" s="51"/>
      <c r="Q317" s="51"/>
      <c r="R317" s="65"/>
      <c r="S317" s="65"/>
      <c r="T317" s="51"/>
      <c r="U317" s="51"/>
      <c r="V317" s="51"/>
      <c r="W317" s="51"/>
      <c r="X317" s="65"/>
      <c r="Y317" s="65"/>
      <c r="Z317" s="51"/>
      <c r="AA317" s="51"/>
      <c r="AB317" s="51"/>
      <c r="AC317" s="51"/>
      <c r="AD317" s="65"/>
      <c r="AE317" s="65"/>
    </row>
    <row r="318" spans="1:31" s="11" customFormat="1" ht="27.75" customHeight="1">
      <c r="A318" s="64" t="s">
        <v>319</v>
      </c>
      <c r="B318" s="70" t="s">
        <v>348</v>
      </c>
      <c r="C318" s="70" t="s">
        <v>356</v>
      </c>
      <c r="D318" s="71" t="s">
        <v>320</v>
      </c>
      <c r="E318" s="70"/>
      <c r="F318" s="51">
        <f>F319</f>
        <v>4849</v>
      </c>
      <c r="G318" s="51">
        <f aca="true" t="shared" si="255" ref="G318:K319">G319</f>
        <v>0</v>
      </c>
      <c r="H318" s="51">
        <f t="shared" si="255"/>
        <v>0</v>
      </c>
      <c r="I318" s="51">
        <f t="shared" si="255"/>
        <v>0</v>
      </c>
      <c r="J318" s="51">
        <f t="shared" si="255"/>
        <v>0</v>
      </c>
      <c r="K318" s="51">
        <f t="shared" si="255"/>
        <v>0</v>
      </c>
      <c r="L318" s="51">
        <f>L319</f>
        <v>4849</v>
      </c>
      <c r="M318" s="51">
        <f>M319</f>
        <v>0</v>
      </c>
      <c r="N318" s="51">
        <f aca="true" t="shared" si="256" ref="N318:Q319">N319</f>
        <v>0</v>
      </c>
      <c r="O318" s="51">
        <f t="shared" si="256"/>
        <v>0</v>
      </c>
      <c r="P318" s="51">
        <f t="shared" si="256"/>
        <v>0</v>
      </c>
      <c r="Q318" s="51">
        <f t="shared" si="256"/>
        <v>0</v>
      </c>
      <c r="R318" s="51">
        <f>R319</f>
        <v>4849</v>
      </c>
      <c r="S318" s="51">
        <f>S319</f>
        <v>0</v>
      </c>
      <c r="T318" s="51">
        <f aca="true" t="shared" si="257" ref="T318:W319">T319</f>
        <v>0</v>
      </c>
      <c r="U318" s="51">
        <f t="shared" si="257"/>
        <v>0</v>
      </c>
      <c r="V318" s="51">
        <f t="shared" si="257"/>
        <v>0</v>
      </c>
      <c r="W318" s="51">
        <f t="shared" si="257"/>
        <v>0</v>
      </c>
      <c r="X318" s="51">
        <f>X319</f>
        <v>4849</v>
      </c>
      <c r="Y318" s="51">
        <f>Y319</f>
        <v>0</v>
      </c>
      <c r="Z318" s="51">
        <f aca="true" t="shared" si="258" ref="Z318:AC319">Z319</f>
        <v>0</v>
      </c>
      <c r="AA318" s="51">
        <f t="shared" si="258"/>
        <v>0</v>
      </c>
      <c r="AB318" s="51">
        <f t="shared" si="258"/>
        <v>0</v>
      </c>
      <c r="AC318" s="51">
        <f t="shared" si="258"/>
        <v>0</v>
      </c>
      <c r="AD318" s="51">
        <f>AD319</f>
        <v>4849</v>
      </c>
      <c r="AE318" s="51">
        <f>AE319</f>
        <v>0</v>
      </c>
    </row>
    <row r="319" spans="1:31" s="11" customFormat="1" ht="48" customHeight="1">
      <c r="A319" s="64" t="s">
        <v>483</v>
      </c>
      <c r="B319" s="70" t="s">
        <v>348</v>
      </c>
      <c r="C319" s="70" t="s">
        <v>356</v>
      </c>
      <c r="D319" s="71" t="s">
        <v>475</v>
      </c>
      <c r="E319" s="70"/>
      <c r="F319" s="51">
        <f>F320</f>
        <v>4849</v>
      </c>
      <c r="G319" s="51">
        <f t="shared" si="255"/>
        <v>0</v>
      </c>
      <c r="H319" s="51">
        <f t="shared" si="255"/>
        <v>0</v>
      </c>
      <c r="I319" s="51">
        <f t="shared" si="255"/>
        <v>0</v>
      </c>
      <c r="J319" s="51">
        <f t="shared" si="255"/>
        <v>0</v>
      </c>
      <c r="K319" s="51">
        <f t="shared" si="255"/>
        <v>0</v>
      </c>
      <c r="L319" s="51">
        <f>L320</f>
        <v>4849</v>
      </c>
      <c r="M319" s="51">
        <f>M320</f>
        <v>0</v>
      </c>
      <c r="N319" s="51">
        <f t="shared" si="256"/>
        <v>0</v>
      </c>
      <c r="O319" s="51">
        <f t="shared" si="256"/>
        <v>0</v>
      </c>
      <c r="P319" s="51">
        <f t="shared" si="256"/>
        <v>0</v>
      </c>
      <c r="Q319" s="51">
        <f t="shared" si="256"/>
        <v>0</v>
      </c>
      <c r="R319" s="51">
        <f>R320</f>
        <v>4849</v>
      </c>
      <c r="S319" s="51">
        <f>S320</f>
        <v>0</v>
      </c>
      <c r="T319" s="51">
        <f t="shared" si="257"/>
        <v>0</v>
      </c>
      <c r="U319" s="51">
        <f t="shared" si="257"/>
        <v>0</v>
      </c>
      <c r="V319" s="51">
        <f t="shared" si="257"/>
        <v>0</v>
      </c>
      <c r="W319" s="51">
        <f t="shared" si="257"/>
        <v>0</v>
      </c>
      <c r="X319" s="51">
        <f>X320</f>
        <v>4849</v>
      </c>
      <c r="Y319" s="51">
        <f>Y320</f>
        <v>0</v>
      </c>
      <c r="Z319" s="51">
        <f t="shared" si="258"/>
        <v>0</v>
      </c>
      <c r="AA319" s="51">
        <f t="shared" si="258"/>
        <v>0</v>
      </c>
      <c r="AB319" s="51">
        <f t="shared" si="258"/>
        <v>0</v>
      </c>
      <c r="AC319" s="51">
        <f t="shared" si="258"/>
        <v>0</v>
      </c>
      <c r="AD319" s="51">
        <f>AD320</f>
        <v>4849</v>
      </c>
      <c r="AE319" s="51">
        <f>AE320</f>
        <v>0</v>
      </c>
    </row>
    <row r="320" spans="1:31" s="11" customFormat="1" ht="49.5">
      <c r="A320" s="64" t="s">
        <v>335</v>
      </c>
      <c r="B320" s="70" t="s">
        <v>348</v>
      </c>
      <c r="C320" s="70" t="s">
        <v>356</v>
      </c>
      <c r="D320" s="71" t="s">
        <v>475</v>
      </c>
      <c r="E320" s="70" t="s">
        <v>336</v>
      </c>
      <c r="F320" s="51">
        <v>4849</v>
      </c>
      <c r="G320" s="65"/>
      <c r="H320" s="65"/>
      <c r="I320" s="65"/>
      <c r="J320" s="65"/>
      <c r="K320" s="65"/>
      <c r="L320" s="51">
        <f>F320+H320+I320+J320+K320</f>
        <v>4849</v>
      </c>
      <c r="M320" s="51">
        <f>G320+K320</f>
        <v>0</v>
      </c>
      <c r="N320" s="51"/>
      <c r="O320" s="51"/>
      <c r="P320" s="51"/>
      <c r="Q320" s="51"/>
      <c r="R320" s="51">
        <f>L320+N320+O320+P320+Q320</f>
        <v>4849</v>
      </c>
      <c r="S320" s="51">
        <f>M320+Q320</f>
        <v>0</v>
      </c>
      <c r="T320" s="51"/>
      <c r="U320" s="51"/>
      <c r="V320" s="51"/>
      <c r="W320" s="51"/>
      <c r="X320" s="51">
        <f>R320+T320+U320+V320+W320</f>
        <v>4849</v>
      </c>
      <c r="Y320" s="51">
        <f>S320+W320</f>
        <v>0</v>
      </c>
      <c r="Z320" s="51"/>
      <c r="AA320" s="51"/>
      <c r="AB320" s="51"/>
      <c r="AC320" s="51"/>
      <c r="AD320" s="51">
        <f>X320+Z320+AA320+AB320+AC320</f>
        <v>4849</v>
      </c>
      <c r="AE320" s="51">
        <f>Y320+AC320</f>
        <v>0</v>
      </c>
    </row>
    <row r="321" spans="1:31" ht="16.5">
      <c r="A321" s="77"/>
      <c r="B321" s="78"/>
      <c r="C321" s="78"/>
      <c r="D321" s="79"/>
      <c r="E321" s="78"/>
      <c r="F321" s="50"/>
      <c r="G321" s="50"/>
      <c r="H321" s="50"/>
      <c r="I321" s="50"/>
      <c r="J321" s="50"/>
      <c r="K321" s="50"/>
      <c r="L321" s="50"/>
      <c r="M321" s="50"/>
      <c r="N321" s="51"/>
      <c r="O321" s="51"/>
      <c r="P321" s="51"/>
      <c r="Q321" s="51"/>
      <c r="R321" s="50"/>
      <c r="S321" s="50"/>
      <c r="T321" s="51"/>
      <c r="U321" s="51"/>
      <c r="V321" s="51"/>
      <c r="W321" s="51"/>
      <c r="X321" s="50"/>
      <c r="Y321" s="50"/>
      <c r="Z321" s="51"/>
      <c r="AA321" s="51"/>
      <c r="AB321" s="51"/>
      <c r="AC321" s="51"/>
      <c r="AD321" s="50"/>
      <c r="AE321" s="50"/>
    </row>
    <row r="322" spans="1:31" s="6" customFormat="1" ht="20.25">
      <c r="A322" s="52" t="s">
        <v>257</v>
      </c>
      <c r="B322" s="53" t="s">
        <v>258</v>
      </c>
      <c r="C322" s="53"/>
      <c r="D322" s="54"/>
      <c r="E322" s="53"/>
      <c r="F322" s="111">
        <f aca="true" t="shared" si="259" ref="F322:M322">F324+F337+F355+F363+F368+F402</f>
        <v>3540618</v>
      </c>
      <c r="G322" s="111">
        <f t="shared" si="259"/>
        <v>123028</v>
      </c>
      <c r="H322" s="111">
        <f>H324+H337+H355+H363+H368+H402</f>
        <v>0</v>
      </c>
      <c r="I322" s="111">
        <f>I324+I337+I355+I363+I368+I402</f>
        <v>-7867</v>
      </c>
      <c r="J322" s="111">
        <f>J324+J337+J355+J363+J368+J402</f>
        <v>0</v>
      </c>
      <c r="K322" s="111">
        <f>K324+K337+K355+K363+K368+K402</f>
        <v>1633021</v>
      </c>
      <c r="L322" s="111">
        <f t="shared" si="259"/>
        <v>5165772</v>
      </c>
      <c r="M322" s="111">
        <f t="shared" si="259"/>
        <v>1756049</v>
      </c>
      <c r="N322" s="69">
        <f aca="true" t="shared" si="260" ref="N322:S322">N324+N337+N355+N363+N368+N402</f>
        <v>0</v>
      </c>
      <c r="O322" s="69">
        <f t="shared" si="260"/>
        <v>0</v>
      </c>
      <c r="P322" s="69">
        <f t="shared" si="260"/>
        <v>0</v>
      </c>
      <c r="Q322" s="69">
        <f t="shared" si="260"/>
        <v>0</v>
      </c>
      <c r="R322" s="111">
        <f t="shared" si="260"/>
        <v>5165772</v>
      </c>
      <c r="S322" s="111">
        <f t="shared" si="260"/>
        <v>1756049</v>
      </c>
      <c r="T322" s="69">
        <f aca="true" t="shared" si="261" ref="T322:Y322">T324+T337+T355+T363+T368+T402</f>
        <v>0</v>
      </c>
      <c r="U322" s="69">
        <f t="shared" si="261"/>
        <v>0</v>
      </c>
      <c r="V322" s="111">
        <f t="shared" si="261"/>
        <v>37030</v>
      </c>
      <c r="W322" s="69">
        <f t="shared" si="261"/>
        <v>0</v>
      </c>
      <c r="X322" s="111">
        <f t="shared" si="261"/>
        <v>5202802</v>
      </c>
      <c r="Y322" s="111">
        <f t="shared" si="261"/>
        <v>1756049</v>
      </c>
      <c r="Z322" s="68">
        <f aca="true" t="shared" si="262" ref="Z322:AE322">Z324+Z337+Z355+Z363+Z368+Z402</f>
        <v>8034</v>
      </c>
      <c r="AA322" s="68">
        <f t="shared" si="262"/>
        <v>-36894</v>
      </c>
      <c r="AB322" s="111">
        <f t="shared" si="262"/>
        <v>0</v>
      </c>
      <c r="AC322" s="69">
        <f t="shared" si="262"/>
        <v>0</v>
      </c>
      <c r="AD322" s="111">
        <f t="shared" si="262"/>
        <v>5173942</v>
      </c>
      <c r="AE322" s="111">
        <f t="shared" si="262"/>
        <v>1756049</v>
      </c>
    </row>
    <row r="323" spans="1:31" s="6" customFormat="1" ht="12.75" customHeight="1">
      <c r="A323" s="52"/>
      <c r="B323" s="53"/>
      <c r="C323" s="53"/>
      <c r="D323" s="54"/>
      <c r="E323" s="53"/>
      <c r="F323" s="89"/>
      <c r="G323" s="89"/>
      <c r="H323" s="89"/>
      <c r="I323" s="89"/>
      <c r="J323" s="89"/>
      <c r="K323" s="89"/>
      <c r="L323" s="89"/>
      <c r="M323" s="89"/>
      <c r="N323" s="51"/>
      <c r="O323" s="51"/>
      <c r="P323" s="51"/>
      <c r="Q323" s="51"/>
      <c r="R323" s="89"/>
      <c r="S323" s="89"/>
      <c r="T323" s="51"/>
      <c r="U323" s="51"/>
      <c r="V323" s="51"/>
      <c r="W323" s="51"/>
      <c r="X323" s="89"/>
      <c r="Y323" s="89"/>
      <c r="Z323" s="51"/>
      <c r="AA323" s="51"/>
      <c r="AB323" s="51"/>
      <c r="AC323" s="51"/>
      <c r="AD323" s="89"/>
      <c r="AE323" s="89"/>
    </row>
    <row r="324" spans="1:31" s="6" customFormat="1" ht="20.25">
      <c r="A324" s="58" t="s">
        <v>259</v>
      </c>
      <c r="B324" s="59" t="s">
        <v>334</v>
      </c>
      <c r="C324" s="59" t="s">
        <v>325</v>
      </c>
      <c r="D324" s="67"/>
      <c r="E324" s="59"/>
      <c r="F324" s="68">
        <f>F327+F325+F330+F333</f>
        <v>1243606</v>
      </c>
      <c r="G324" s="68">
        <f aca="true" t="shared" si="263" ref="G324:M324">G327+G325+G330+G333</f>
        <v>90399</v>
      </c>
      <c r="H324" s="68">
        <f>H327+H325+H330+H333</f>
        <v>0</v>
      </c>
      <c r="I324" s="68">
        <f>I327+I325+I330+I333</f>
        <v>1674</v>
      </c>
      <c r="J324" s="68">
        <f>J327+J325+J330+J333</f>
        <v>0</v>
      </c>
      <c r="K324" s="68">
        <f>K327+K325+K330+K333</f>
        <v>0</v>
      </c>
      <c r="L324" s="68">
        <f t="shared" si="263"/>
        <v>1245280</v>
      </c>
      <c r="M324" s="68">
        <f t="shared" si="263"/>
        <v>90399</v>
      </c>
      <c r="N324" s="69">
        <f aca="true" t="shared" si="264" ref="N324:S324">N327+N325+N330+N333</f>
        <v>0</v>
      </c>
      <c r="O324" s="69">
        <f t="shared" si="264"/>
        <v>0</v>
      </c>
      <c r="P324" s="69">
        <f t="shared" si="264"/>
        <v>0</v>
      </c>
      <c r="Q324" s="69">
        <f t="shared" si="264"/>
        <v>0</v>
      </c>
      <c r="R324" s="68">
        <f t="shared" si="264"/>
        <v>1245280</v>
      </c>
      <c r="S324" s="68">
        <f t="shared" si="264"/>
        <v>90399</v>
      </c>
      <c r="T324" s="69">
        <f aca="true" t="shared" si="265" ref="T324:Y324">T327+T325+T330+T333</f>
        <v>0</v>
      </c>
      <c r="U324" s="69">
        <f t="shared" si="265"/>
        <v>0</v>
      </c>
      <c r="V324" s="68">
        <f t="shared" si="265"/>
        <v>-3309</v>
      </c>
      <c r="W324" s="69">
        <f t="shared" si="265"/>
        <v>0</v>
      </c>
      <c r="X324" s="68">
        <f t="shared" si="265"/>
        <v>1241971</v>
      </c>
      <c r="Y324" s="68">
        <f t="shared" si="265"/>
        <v>90399</v>
      </c>
      <c r="Z324" s="69">
        <f aca="true" t="shared" si="266" ref="Z324:AE324">Z327+Z325+Z330+Z333</f>
        <v>0</v>
      </c>
      <c r="AA324" s="68">
        <f t="shared" si="266"/>
        <v>-39169</v>
      </c>
      <c r="AB324" s="68">
        <f t="shared" si="266"/>
        <v>0</v>
      </c>
      <c r="AC324" s="69">
        <f t="shared" si="266"/>
        <v>0</v>
      </c>
      <c r="AD324" s="68">
        <f t="shared" si="266"/>
        <v>1202802</v>
      </c>
      <c r="AE324" s="68">
        <f t="shared" si="266"/>
        <v>90399</v>
      </c>
    </row>
    <row r="325" spans="1:31" s="6" customFormat="1" ht="33.75" customHeight="1" hidden="1">
      <c r="A325" s="64" t="s">
        <v>349</v>
      </c>
      <c r="B325" s="70" t="s">
        <v>334</v>
      </c>
      <c r="C325" s="70" t="s">
        <v>325</v>
      </c>
      <c r="D325" s="71" t="s">
        <v>237</v>
      </c>
      <c r="E325" s="112"/>
      <c r="F325" s="89"/>
      <c r="G325" s="89"/>
      <c r="H325" s="89"/>
      <c r="I325" s="89"/>
      <c r="J325" s="89"/>
      <c r="K325" s="89"/>
      <c r="L325" s="89"/>
      <c r="M325" s="89"/>
      <c r="N325" s="51"/>
      <c r="O325" s="51"/>
      <c r="P325" s="51"/>
      <c r="Q325" s="51"/>
      <c r="R325" s="89"/>
      <c r="S325" s="89"/>
      <c r="T325" s="51"/>
      <c r="U325" s="51"/>
      <c r="V325" s="51"/>
      <c r="W325" s="51"/>
      <c r="X325" s="89"/>
      <c r="Y325" s="89"/>
      <c r="Z325" s="51"/>
      <c r="AA325" s="51"/>
      <c r="AB325" s="51"/>
      <c r="AC325" s="51"/>
      <c r="AD325" s="89"/>
      <c r="AE325" s="89"/>
    </row>
    <row r="326" spans="1:31" s="6" customFormat="1" ht="50.25" customHeight="1" hidden="1">
      <c r="A326" s="64" t="s">
        <v>430</v>
      </c>
      <c r="B326" s="70" t="s">
        <v>334</v>
      </c>
      <c r="C326" s="70" t="s">
        <v>325</v>
      </c>
      <c r="D326" s="71" t="s">
        <v>237</v>
      </c>
      <c r="E326" s="70" t="s">
        <v>350</v>
      </c>
      <c r="F326" s="89"/>
      <c r="G326" s="89"/>
      <c r="H326" s="89"/>
      <c r="I326" s="89"/>
      <c r="J326" s="89"/>
      <c r="K326" s="89"/>
      <c r="L326" s="89"/>
      <c r="M326" s="89"/>
      <c r="N326" s="51"/>
      <c r="O326" s="51"/>
      <c r="P326" s="51"/>
      <c r="Q326" s="51"/>
      <c r="R326" s="89"/>
      <c r="S326" s="89"/>
      <c r="T326" s="51"/>
      <c r="U326" s="51"/>
      <c r="V326" s="51"/>
      <c r="W326" s="51"/>
      <c r="X326" s="89"/>
      <c r="Y326" s="89"/>
      <c r="Z326" s="51"/>
      <c r="AA326" s="51"/>
      <c r="AB326" s="51"/>
      <c r="AC326" s="51"/>
      <c r="AD326" s="89"/>
      <c r="AE326" s="89"/>
    </row>
    <row r="327" spans="1:31" s="6" customFormat="1" ht="30.75" customHeight="1">
      <c r="A327" s="64" t="s">
        <v>260</v>
      </c>
      <c r="B327" s="70" t="s">
        <v>334</v>
      </c>
      <c r="C327" s="70" t="s">
        <v>325</v>
      </c>
      <c r="D327" s="71" t="s">
        <v>261</v>
      </c>
      <c r="E327" s="70"/>
      <c r="F327" s="72">
        <f>F328+F329</f>
        <v>1164309</v>
      </c>
      <c r="G327" s="72">
        <f aca="true" t="shared" si="267" ref="G327:M327">G328+G329</f>
        <v>19888</v>
      </c>
      <c r="H327" s="72">
        <f>H328+H329</f>
        <v>0</v>
      </c>
      <c r="I327" s="72">
        <f>I328+I329</f>
        <v>1674</v>
      </c>
      <c r="J327" s="72">
        <f>J328+J329</f>
        <v>0</v>
      </c>
      <c r="K327" s="72">
        <f>K328+K329</f>
        <v>0</v>
      </c>
      <c r="L327" s="72">
        <f t="shared" si="267"/>
        <v>1165983</v>
      </c>
      <c r="M327" s="72">
        <f t="shared" si="267"/>
        <v>19888</v>
      </c>
      <c r="N327" s="72">
        <f aca="true" t="shared" si="268" ref="N327:S327">N328+N329</f>
        <v>0</v>
      </c>
      <c r="O327" s="72">
        <f t="shared" si="268"/>
        <v>0</v>
      </c>
      <c r="P327" s="72">
        <f t="shared" si="268"/>
        <v>0</v>
      </c>
      <c r="Q327" s="72">
        <f t="shared" si="268"/>
        <v>0</v>
      </c>
      <c r="R327" s="72">
        <f t="shared" si="268"/>
        <v>1165983</v>
      </c>
      <c r="S327" s="72">
        <f t="shared" si="268"/>
        <v>19888</v>
      </c>
      <c r="T327" s="72">
        <f aca="true" t="shared" si="269" ref="T327:Y327">T328+T329</f>
        <v>0</v>
      </c>
      <c r="U327" s="72">
        <f t="shared" si="269"/>
        <v>0</v>
      </c>
      <c r="V327" s="72">
        <f t="shared" si="269"/>
        <v>-3309</v>
      </c>
      <c r="W327" s="72">
        <f t="shared" si="269"/>
        <v>0</v>
      </c>
      <c r="X327" s="72">
        <f t="shared" si="269"/>
        <v>1162674</v>
      </c>
      <c r="Y327" s="72">
        <f t="shared" si="269"/>
        <v>19888</v>
      </c>
      <c r="Z327" s="72">
        <f aca="true" t="shared" si="270" ref="Z327:AE327">Z328+Z329</f>
        <v>0</v>
      </c>
      <c r="AA327" s="72">
        <f t="shared" si="270"/>
        <v>-39169</v>
      </c>
      <c r="AB327" s="72">
        <f t="shared" si="270"/>
        <v>0</v>
      </c>
      <c r="AC327" s="72">
        <f t="shared" si="270"/>
        <v>0</v>
      </c>
      <c r="AD327" s="72">
        <f t="shared" si="270"/>
        <v>1123505</v>
      </c>
      <c r="AE327" s="72">
        <f t="shared" si="270"/>
        <v>19888</v>
      </c>
    </row>
    <row r="328" spans="1:31" s="6" customFormat="1" ht="93" customHeight="1">
      <c r="A328" s="64" t="s">
        <v>68</v>
      </c>
      <c r="B328" s="70" t="s">
        <v>334</v>
      </c>
      <c r="C328" s="70" t="s">
        <v>325</v>
      </c>
      <c r="D328" s="71" t="s">
        <v>261</v>
      </c>
      <c r="E328" s="70" t="s">
        <v>56</v>
      </c>
      <c r="F328" s="51">
        <f>1136906+19888+812</f>
        <v>1157606</v>
      </c>
      <c r="G328" s="51">
        <v>19888</v>
      </c>
      <c r="H328" s="89"/>
      <c r="I328" s="51">
        <v>1674</v>
      </c>
      <c r="J328" s="89"/>
      <c r="K328" s="89"/>
      <c r="L328" s="51">
        <f>F328+H328+I328+J328+K328</f>
        <v>1159280</v>
      </c>
      <c r="M328" s="51">
        <f>G328+K328</f>
        <v>19888</v>
      </c>
      <c r="N328" s="51"/>
      <c r="O328" s="51"/>
      <c r="P328" s="51"/>
      <c r="Q328" s="51"/>
      <c r="R328" s="51">
        <f>L328+N328+O328+P328+Q328</f>
        <v>1159280</v>
      </c>
      <c r="S328" s="51">
        <f>M328+Q328</f>
        <v>19888</v>
      </c>
      <c r="T328" s="51"/>
      <c r="U328" s="51"/>
      <c r="V328" s="51">
        <v>-3309</v>
      </c>
      <c r="W328" s="51"/>
      <c r="X328" s="51">
        <f>R328+T328+U328+V328+W328</f>
        <v>1155971</v>
      </c>
      <c r="Y328" s="51">
        <f>S328+W328</f>
        <v>19888</v>
      </c>
      <c r="Z328" s="51"/>
      <c r="AA328" s="113">
        <v>-39169</v>
      </c>
      <c r="AB328" s="51"/>
      <c r="AC328" s="51"/>
      <c r="AD328" s="51">
        <f>X328+Z328+AA328+AB328+AC328</f>
        <v>1116802</v>
      </c>
      <c r="AE328" s="51">
        <f>Y328+AC328</f>
        <v>19888</v>
      </c>
    </row>
    <row r="329" spans="1:31" s="6" customFormat="1" ht="93.75" customHeight="1">
      <c r="A329" s="64" t="s">
        <v>179</v>
      </c>
      <c r="B329" s="70" t="s">
        <v>334</v>
      </c>
      <c r="C329" s="70" t="s">
        <v>325</v>
      </c>
      <c r="D329" s="71" t="s">
        <v>261</v>
      </c>
      <c r="E329" s="70" t="s">
        <v>55</v>
      </c>
      <c r="F329" s="51">
        <v>6703</v>
      </c>
      <c r="G329" s="89"/>
      <c r="H329" s="89"/>
      <c r="I329" s="89"/>
      <c r="J329" s="89"/>
      <c r="K329" s="89"/>
      <c r="L329" s="51">
        <f>F329+H329+I329+J329+K329</f>
        <v>6703</v>
      </c>
      <c r="M329" s="51">
        <f>G329+K329</f>
        <v>0</v>
      </c>
      <c r="N329" s="51"/>
      <c r="O329" s="51"/>
      <c r="P329" s="51"/>
      <c r="Q329" s="51"/>
      <c r="R329" s="51">
        <f>L329+N329+O329+P329+Q329</f>
        <v>6703</v>
      </c>
      <c r="S329" s="51">
        <f>M329+Q329</f>
        <v>0</v>
      </c>
      <c r="T329" s="51"/>
      <c r="U329" s="51"/>
      <c r="V329" s="51"/>
      <c r="W329" s="51"/>
      <c r="X329" s="51">
        <f>R329+T329+U329+V329+W329</f>
        <v>6703</v>
      </c>
      <c r="Y329" s="51">
        <f>S329+W329</f>
        <v>0</v>
      </c>
      <c r="Z329" s="51"/>
      <c r="AA329" s="51"/>
      <c r="AB329" s="51"/>
      <c r="AC329" s="51"/>
      <c r="AD329" s="51">
        <f>X329+Z329+AA329+AB329+AC329</f>
        <v>6703</v>
      </c>
      <c r="AE329" s="51">
        <f>Y329+AC329</f>
        <v>0</v>
      </c>
    </row>
    <row r="330" spans="1:31" s="6" customFormat="1" ht="25.5" customHeight="1">
      <c r="A330" s="64" t="s">
        <v>397</v>
      </c>
      <c r="B330" s="70" t="s">
        <v>334</v>
      </c>
      <c r="C330" s="70" t="s">
        <v>325</v>
      </c>
      <c r="D330" s="71" t="s">
        <v>48</v>
      </c>
      <c r="E330" s="70"/>
      <c r="F330" s="51">
        <f>F331</f>
        <v>70511</v>
      </c>
      <c r="G330" s="51">
        <f>G331</f>
        <v>70511</v>
      </c>
      <c r="H330" s="51">
        <f aca="true" t="shared" si="271" ref="H330:K331">H331</f>
        <v>0</v>
      </c>
      <c r="I330" s="51">
        <f t="shared" si="271"/>
        <v>0</v>
      </c>
      <c r="J330" s="51">
        <f t="shared" si="271"/>
        <v>0</v>
      </c>
      <c r="K330" s="51">
        <f t="shared" si="271"/>
        <v>0</v>
      </c>
      <c r="L330" s="51">
        <f>L331</f>
        <v>70511</v>
      </c>
      <c r="M330" s="51">
        <f>M331</f>
        <v>70511</v>
      </c>
      <c r="N330" s="51">
        <f aca="true" t="shared" si="272" ref="N330:Q331">N331</f>
        <v>0</v>
      </c>
      <c r="O330" s="51">
        <f t="shared" si="272"/>
        <v>0</v>
      </c>
      <c r="P330" s="51">
        <f t="shared" si="272"/>
        <v>0</v>
      </c>
      <c r="Q330" s="51">
        <f t="shared" si="272"/>
        <v>0</v>
      </c>
      <c r="R330" s="51">
        <f>R331</f>
        <v>70511</v>
      </c>
      <c r="S330" s="51">
        <f>S331</f>
        <v>70511</v>
      </c>
      <c r="T330" s="51">
        <f aca="true" t="shared" si="273" ref="T330:W331">T331</f>
        <v>0</v>
      </c>
      <c r="U330" s="51">
        <f t="shared" si="273"/>
        <v>0</v>
      </c>
      <c r="V330" s="51">
        <f t="shared" si="273"/>
        <v>0</v>
      </c>
      <c r="W330" s="51">
        <f t="shared" si="273"/>
        <v>0</v>
      </c>
      <c r="X330" s="51">
        <f>X331</f>
        <v>70511</v>
      </c>
      <c r="Y330" s="51">
        <f>Y331</f>
        <v>70511</v>
      </c>
      <c r="Z330" s="51">
        <f aca="true" t="shared" si="274" ref="Z330:AC331">Z331</f>
        <v>0</v>
      </c>
      <c r="AA330" s="51">
        <f t="shared" si="274"/>
        <v>0</v>
      </c>
      <c r="AB330" s="51">
        <f t="shared" si="274"/>
        <v>0</v>
      </c>
      <c r="AC330" s="51">
        <f t="shared" si="274"/>
        <v>0</v>
      </c>
      <c r="AD330" s="51">
        <f>AD331</f>
        <v>70511</v>
      </c>
      <c r="AE330" s="51">
        <f>AE331</f>
        <v>70511</v>
      </c>
    </row>
    <row r="331" spans="1:31" s="6" customFormat="1" ht="58.5" customHeight="1">
      <c r="A331" s="64" t="s">
        <v>50</v>
      </c>
      <c r="B331" s="70" t="s">
        <v>334</v>
      </c>
      <c r="C331" s="70" t="s">
        <v>325</v>
      </c>
      <c r="D331" s="71" t="s">
        <v>49</v>
      </c>
      <c r="E331" s="70"/>
      <c r="F331" s="51">
        <f>F332</f>
        <v>70511</v>
      </c>
      <c r="G331" s="51">
        <f>G332</f>
        <v>70511</v>
      </c>
      <c r="H331" s="51">
        <f t="shared" si="271"/>
        <v>0</v>
      </c>
      <c r="I331" s="51">
        <f t="shared" si="271"/>
        <v>0</v>
      </c>
      <c r="J331" s="51">
        <f t="shared" si="271"/>
        <v>0</v>
      </c>
      <c r="K331" s="51">
        <f t="shared" si="271"/>
        <v>0</v>
      </c>
      <c r="L331" s="51">
        <f>L332</f>
        <v>70511</v>
      </c>
      <c r="M331" s="51">
        <f>M332</f>
        <v>70511</v>
      </c>
      <c r="N331" s="51">
        <f t="shared" si="272"/>
        <v>0</v>
      </c>
      <c r="O331" s="51">
        <f t="shared" si="272"/>
        <v>0</v>
      </c>
      <c r="P331" s="51">
        <f t="shared" si="272"/>
        <v>0</v>
      </c>
      <c r="Q331" s="51">
        <f t="shared" si="272"/>
        <v>0</v>
      </c>
      <c r="R331" s="51">
        <f>R332</f>
        <v>70511</v>
      </c>
      <c r="S331" s="51">
        <f>S332</f>
        <v>70511</v>
      </c>
      <c r="T331" s="51">
        <f t="shared" si="273"/>
        <v>0</v>
      </c>
      <c r="U331" s="51">
        <f t="shared" si="273"/>
        <v>0</v>
      </c>
      <c r="V331" s="51">
        <f t="shared" si="273"/>
        <v>0</v>
      </c>
      <c r="W331" s="51">
        <f t="shared" si="273"/>
        <v>0</v>
      </c>
      <c r="X331" s="51">
        <f>X332</f>
        <v>70511</v>
      </c>
      <c r="Y331" s="51">
        <f>Y332</f>
        <v>70511</v>
      </c>
      <c r="Z331" s="51">
        <f t="shared" si="274"/>
        <v>0</v>
      </c>
      <c r="AA331" s="51">
        <f t="shared" si="274"/>
        <v>0</v>
      </c>
      <c r="AB331" s="51">
        <f t="shared" si="274"/>
        <v>0</v>
      </c>
      <c r="AC331" s="51">
        <f t="shared" si="274"/>
        <v>0</v>
      </c>
      <c r="AD331" s="51">
        <f>AD332</f>
        <v>70511</v>
      </c>
      <c r="AE331" s="51">
        <f>AE332</f>
        <v>70511</v>
      </c>
    </row>
    <row r="332" spans="1:31" s="6" customFormat="1" ht="83.25">
      <c r="A332" s="64" t="s">
        <v>430</v>
      </c>
      <c r="B332" s="70" t="s">
        <v>334</v>
      </c>
      <c r="C332" s="70" t="s">
        <v>325</v>
      </c>
      <c r="D332" s="71" t="s">
        <v>49</v>
      </c>
      <c r="E332" s="70" t="s">
        <v>350</v>
      </c>
      <c r="F332" s="51">
        <v>70511</v>
      </c>
      <c r="G332" s="51">
        <v>70511</v>
      </c>
      <c r="H332" s="89"/>
      <c r="I332" s="89"/>
      <c r="J332" s="89"/>
      <c r="K332" s="89"/>
      <c r="L332" s="51">
        <f>F332+H332+I332+J332+K332</f>
        <v>70511</v>
      </c>
      <c r="M332" s="51">
        <f>G332+K332</f>
        <v>70511</v>
      </c>
      <c r="N332" s="51"/>
      <c r="O332" s="51"/>
      <c r="P332" s="51"/>
      <c r="Q332" s="51"/>
      <c r="R332" s="51">
        <f>L332+N332+O332+P332+Q332</f>
        <v>70511</v>
      </c>
      <c r="S332" s="51">
        <f>M332+Q332</f>
        <v>70511</v>
      </c>
      <c r="T332" s="51"/>
      <c r="U332" s="51"/>
      <c r="V332" s="51"/>
      <c r="W332" s="51"/>
      <c r="X332" s="51">
        <f>R332+T332+U332+V332+W332</f>
        <v>70511</v>
      </c>
      <c r="Y332" s="51">
        <f>S332+W332</f>
        <v>70511</v>
      </c>
      <c r="Z332" s="51"/>
      <c r="AA332" s="51"/>
      <c r="AB332" s="51"/>
      <c r="AC332" s="51"/>
      <c r="AD332" s="51">
        <f>X332+Z332+AA332+AB332+AC332</f>
        <v>70511</v>
      </c>
      <c r="AE332" s="51">
        <f>Y332+AC332</f>
        <v>70511</v>
      </c>
    </row>
    <row r="333" spans="1:31" s="6" customFormat="1" ht="27.75" customHeight="1">
      <c r="A333" s="64" t="s">
        <v>319</v>
      </c>
      <c r="B333" s="70" t="s">
        <v>334</v>
      </c>
      <c r="C333" s="70" t="s">
        <v>325</v>
      </c>
      <c r="D333" s="71" t="s">
        <v>320</v>
      </c>
      <c r="E333" s="70"/>
      <c r="F333" s="51">
        <f>F334</f>
        <v>8786</v>
      </c>
      <c r="G333" s="51">
        <f aca="true" t="shared" si="275" ref="G333:K334">G334</f>
        <v>0</v>
      </c>
      <c r="H333" s="51">
        <f t="shared" si="275"/>
        <v>0</v>
      </c>
      <c r="I333" s="51">
        <f t="shared" si="275"/>
        <v>0</v>
      </c>
      <c r="J333" s="51">
        <f t="shared" si="275"/>
        <v>0</v>
      </c>
      <c r="K333" s="51">
        <f t="shared" si="275"/>
        <v>0</v>
      </c>
      <c r="L333" s="51">
        <f>L334</f>
        <v>8786</v>
      </c>
      <c r="M333" s="51">
        <f>M334</f>
        <v>0</v>
      </c>
      <c r="N333" s="51">
        <f aca="true" t="shared" si="276" ref="N333:Q334">N334</f>
        <v>0</v>
      </c>
      <c r="O333" s="51">
        <f t="shared" si="276"/>
        <v>0</v>
      </c>
      <c r="P333" s="51">
        <f t="shared" si="276"/>
        <v>0</v>
      </c>
      <c r="Q333" s="51">
        <f t="shared" si="276"/>
        <v>0</v>
      </c>
      <c r="R333" s="51">
        <f>R334</f>
        <v>8786</v>
      </c>
      <c r="S333" s="51">
        <f>S334</f>
        <v>0</v>
      </c>
      <c r="T333" s="51">
        <f aca="true" t="shared" si="277" ref="T333:W334">T334</f>
        <v>0</v>
      </c>
      <c r="U333" s="51">
        <f t="shared" si="277"/>
        <v>0</v>
      </c>
      <c r="V333" s="51">
        <f t="shared" si="277"/>
        <v>0</v>
      </c>
      <c r="W333" s="51">
        <f t="shared" si="277"/>
        <v>0</v>
      </c>
      <c r="X333" s="51">
        <f>X334</f>
        <v>8786</v>
      </c>
      <c r="Y333" s="51">
        <f>Y334</f>
        <v>0</v>
      </c>
      <c r="Z333" s="51">
        <f aca="true" t="shared" si="278" ref="Z333:AC334">Z334</f>
        <v>0</v>
      </c>
      <c r="AA333" s="51">
        <f t="shared" si="278"/>
        <v>0</v>
      </c>
      <c r="AB333" s="51">
        <f t="shared" si="278"/>
        <v>0</v>
      </c>
      <c r="AC333" s="51">
        <f t="shared" si="278"/>
        <v>0</v>
      </c>
      <c r="AD333" s="51">
        <f>AD334</f>
        <v>8786</v>
      </c>
      <c r="AE333" s="51">
        <f>AE334</f>
        <v>0</v>
      </c>
    </row>
    <row r="334" spans="1:31" s="6" customFormat="1" ht="39" customHeight="1">
      <c r="A334" s="64" t="s">
        <v>97</v>
      </c>
      <c r="B334" s="70" t="s">
        <v>334</v>
      </c>
      <c r="C334" s="70" t="s">
        <v>325</v>
      </c>
      <c r="D334" s="71" t="s">
        <v>466</v>
      </c>
      <c r="E334" s="70"/>
      <c r="F334" s="51">
        <f>F335</f>
        <v>8786</v>
      </c>
      <c r="G334" s="51">
        <f t="shared" si="275"/>
        <v>0</v>
      </c>
      <c r="H334" s="51">
        <f t="shared" si="275"/>
        <v>0</v>
      </c>
      <c r="I334" s="51">
        <f t="shared" si="275"/>
        <v>0</v>
      </c>
      <c r="J334" s="51">
        <f t="shared" si="275"/>
        <v>0</v>
      </c>
      <c r="K334" s="51">
        <f t="shared" si="275"/>
        <v>0</v>
      </c>
      <c r="L334" s="51">
        <f>L335</f>
        <v>8786</v>
      </c>
      <c r="M334" s="51">
        <f>M335</f>
        <v>0</v>
      </c>
      <c r="N334" s="51">
        <f t="shared" si="276"/>
        <v>0</v>
      </c>
      <c r="O334" s="51">
        <f t="shared" si="276"/>
        <v>0</v>
      </c>
      <c r="P334" s="51">
        <f t="shared" si="276"/>
        <v>0</v>
      </c>
      <c r="Q334" s="51">
        <f t="shared" si="276"/>
        <v>0</v>
      </c>
      <c r="R334" s="51">
        <f>R335</f>
        <v>8786</v>
      </c>
      <c r="S334" s="51">
        <f>S335</f>
        <v>0</v>
      </c>
      <c r="T334" s="51">
        <f t="shared" si="277"/>
        <v>0</v>
      </c>
      <c r="U334" s="51">
        <f t="shared" si="277"/>
        <v>0</v>
      </c>
      <c r="V334" s="51">
        <f t="shared" si="277"/>
        <v>0</v>
      </c>
      <c r="W334" s="51">
        <f t="shared" si="277"/>
        <v>0</v>
      </c>
      <c r="X334" s="51">
        <f>X335</f>
        <v>8786</v>
      </c>
      <c r="Y334" s="51">
        <f>Y335</f>
        <v>0</v>
      </c>
      <c r="Z334" s="51">
        <f t="shared" si="278"/>
        <v>0</v>
      </c>
      <c r="AA334" s="51">
        <f t="shared" si="278"/>
        <v>0</v>
      </c>
      <c r="AB334" s="51">
        <f t="shared" si="278"/>
        <v>0</v>
      </c>
      <c r="AC334" s="51">
        <f t="shared" si="278"/>
        <v>0</v>
      </c>
      <c r="AD334" s="51">
        <f>AD335</f>
        <v>8786</v>
      </c>
      <c r="AE334" s="51">
        <f>AE335</f>
        <v>0</v>
      </c>
    </row>
    <row r="335" spans="1:31" s="6" customFormat="1" ht="83.25">
      <c r="A335" s="64" t="s">
        <v>430</v>
      </c>
      <c r="B335" s="70" t="s">
        <v>334</v>
      </c>
      <c r="C335" s="70" t="s">
        <v>325</v>
      </c>
      <c r="D335" s="71" t="s">
        <v>466</v>
      </c>
      <c r="E335" s="70" t="s">
        <v>350</v>
      </c>
      <c r="F335" s="51">
        <v>8786</v>
      </c>
      <c r="G335" s="89"/>
      <c r="H335" s="89"/>
      <c r="I335" s="89"/>
      <c r="J335" s="89"/>
      <c r="K335" s="89"/>
      <c r="L335" s="51">
        <f>F335+H335+I335+J335+K335</f>
        <v>8786</v>
      </c>
      <c r="M335" s="51">
        <f>G335+K335</f>
        <v>0</v>
      </c>
      <c r="N335" s="51"/>
      <c r="O335" s="51"/>
      <c r="P335" s="51"/>
      <c r="Q335" s="51"/>
      <c r="R335" s="51">
        <f>L335+N335+O335+P335+Q335</f>
        <v>8786</v>
      </c>
      <c r="S335" s="51">
        <f>M335+Q335</f>
        <v>0</v>
      </c>
      <c r="T335" s="51"/>
      <c r="U335" s="51"/>
      <c r="V335" s="51"/>
      <c r="W335" s="51"/>
      <c r="X335" s="51">
        <f>R335+T335+U335+V335+W335</f>
        <v>8786</v>
      </c>
      <c r="Y335" s="51">
        <f>S335+W335</f>
        <v>0</v>
      </c>
      <c r="Z335" s="51"/>
      <c r="AA335" s="51"/>
      <c r="AB335" s="51"/>
      <c r="AC335" s="51"/>
      <c r="AD335" s="51">
        <f>X335+Z335+AA335+AB335+AC335</f>
        <v>8786</v>
      </c>
      <c r="AE335" s="51">
        <f>Y335+AC335</f>
        <v>0</v>
      </c>
    </row>
    <row r="336" spans="1:31" ht="16.5">
      <c r="A336" s="77"/>
      <c r="B336" s="78"/>
      <c r="C336" s="78"/>
      <c r="D336" s="79"/>
      <c r="E336" s="78"/>
      <c r="F336" s="50"/>
      <c r="G336" s="50"/>
      <c r="H336" s="50"/>
      <c r="I336" s="50"/>
      <c r="J336" s="50"/>
      <c r="K336" s="50"/>
      <c r="L336" s="50"/>
      <c r="M336" s="50"/>
      <c r="N336" s="51"/>
      <c r="O336" s="51"/>
      <c r="P336" s="51"/>
      <c r="Q336" s="51"/>
      <c r="R336" s="50"/>
      <c r="S336" s="50"/>
      <c r="T336" s="51"/>
      <c r="U336" s="51"/>
      <c r="V336" s="51"/>
      <c r="W336" s="51"/>
      <c r="X336" s="50"/>
      <c r="Y336" s="50"/>
      <c r="Z336" s="51"/>
      <c r="AA336" s="51"/>
      <c r="AB336" s="51"/>
      <c r="AC336" s="51"/>
      <c r="AD336" s="50"/>
      <c r="AE336" s="50"/>
    </row>
    <row r="337" spans="1:31" s="8" customFormat="1" ht="18.75">
      <c r="A337" s="58" t="s">
        <v>262</v>
      </c>
      <c r="B337" s="59" t="s">
        <v>334</v>
      </c>
      <c r="C337" s="59" t="s">
        <v>326</v>
      </c>
      <c r="D337" s="67"/>
      <c r="E337" s="59"/>
      <c r="F337" s="68">
        <f aca="true" t="shared" si="279" ref="F337:M337">F348+F340+F338+F351</f>
        <v>1544339</v>
      </c>
      <c r="G337" s="68">
        <f t="shared" si="279"/>
        <v>32629</v>
      </c>
      <c r="H337" s="68">
        <f t="shared" si="279"/>
        <v>0</v>
      </c>
      <c r="I337" s="68">
        <f t="shared" si="279"/>
        <v>-9528</v>
      </c>
      <c r="J337" s="68">
        <f t="shared" si="279"/>
        <v>0</v>
      </c>
      <c r="K337" s="68">
        <f t="shared" si="279"/>
        <v>1633021</v>
      </c>
      <c r="L337" s="68">
        <f t="shared" si="279"/>
        <v>3167832</v>
      </c>
      <c r="M337" s="68">
        <f t="shared" si="279"/>
        <v>1665650</v>
      </c>
      <c r="N337" s="69">
        <f aca="true" t="shared" si="280" ref="N337:S337">N348+N340+N338+N351</f>
        <v>0</v>
      </c>
      <c r="O337" s="69">
        <f t="shared" si="280"/>
        <v>0</v>
      </c>
      <c r="P337" s="69">
        <f t="shared" si="280"/>
        <v>0</v>
      </c>
      <c r="Q337" s="69">
        <f t="shared" si="280"/>
        <v>0</v>
      </c>
      <c r="R337" s="68">
        <f t="shared" si="280"/>
        <v>3167832</v>
      </c>
      <c r="S337" s="68">
        <f t="shared" si="280"/>
        <v>1665650</v>
      </c>
      <c r="T337" s="69">
        <f aca="true" t="shared" si="281" ref="T337:Y337">T348+T340+T338+T351</f>
        <v>0</v>
      </c>
      <c r="U337" s="69">
        <f t="shared" si="281"/>
        <v>0</v>
      </c>
      <c r="V337" s="68">
        <f t="shared" si="281"/>
        <v>27641</v>
      </c>
      <c r="W337" s="69">
        <f t="shared" si="281"/>
        <v>0</v>
      </c>
      <c r="X337" s="68">
        <f t="shared" si="281"/>
        <v>3195473</v>
      </c>
      <c r="Y337" s="68">
        <f t="shared" si="281"/>
        <v>1665650</v>
      </c>
      <c r="Z337" s="69">
        <f aca="true" t="shared" si="282" ref="Z337:AE337">Z348+Z340+Z338+Z351</f>
        <v>0</v>
      </c>
      <c r="AA337" s="68">
        <f t="shared" si="282"/>
        <v>350</v>
      </c>
      <c r="AB337" s="68">
        <f t="shared" si="282"/>
        <v>0</v>
      </c>
      <c r="AC337" s="69">
        <f t="shared" si="282"/>
        <v>0</v>
      </c>
      <c r="AD337" s="68">
        <f t="shared" si="282"/>
        <v>3195823</v>
      </c>
      <c r="AE337" s="68">
        <f t="shared" si="282"/>
        <v>1665650</v>
      </c>
    </row>
    <row r="338" spans="1:31" s="8" customFormat="1" ht="33.75" customHeight="1" hidden="1">
      <c r="A338" s="64" t="s">
        <v>349</v>
      </c>
      <c r="B338" s="70" t="s">
        <v>334</v>
      </c>
      <c r="C338" s="70" t="s">
        <v>326</v>
      </c>
      <c r="D338" s="71" t="s">
        <v>237</v>
      </c>
      <c r="E338" s="112"/>
      <c r="F338" s="92"/>
      <c r="G338" s="92"/>
      <c r="H338" s="92"/>
      <c r="I338" s="92"/>
      <c r="J338" s="92"/>
      <c r="K338" s="92"/>
      <c r="L338" s="92"/>
      <c r="M338" s="92"/>
      <c r="N338" s="51"/>
      <c r="O338" s="51"/>
      <c r="P338" s="51"/>
      <c r="Q338" s="51"/>
      <c r="R338" s="92"/>
      <c r="S338" s="92"/>
      <c r="T338" s="51"/>
      <c r="U338" s="51"/>
      <c r="V338" s="51"/>
      <c r="W338" s="51"/>
      <c r="X338" s="92"/>
      <c r="Y338" s="92"/>
      <c r="Z338" s="51"/>
      <c r="AA338" s="51"/>
      <c r="AB338" s="51"/>
      <c r="AC338" s="51"/>
      <c r="AD338" s="92"/>
      <c r="AE338" s="92"/>
    </row>
    <row r="339" spans="1:31" s="8" customFormat="1" ht="50.25" customHeight="1" hidden="1">
      <c r="A339" s="64" t="s">
        <v>430</v>
      </c>
      <c r="B339" s="70" t="s">
        <v>334</v>
      </c>
      <c r="C339" s="70" t="s">
        <v>326</v>
      </c>
      <c r="D339" s="71" t="s">
        <v>237</v>
      </c>
      <c r="E339" s="70" t="s">
        <v>350</v>
      </c>
      <c r="F339" s="92"/>
      <c r="G339" s="92"/>
      <c r="H339" s="92"/>
      <c r="I339" s="92"/>
      <c r="J339" s="92"/>
      <c r="K339" s="92"/>
      <c r="L339" s="92"/>
      <c r="M339" s="92"/>
      <c r="N339" s="51"/>
      <c r="O339" s="51"/>
      <c r="P339" s="51"/>
      <c r="Q339" s="51"/>
      <c r="R339" s="92"/>
      <c r="S339" s="92"/>
      <c r="T339" s="51"/>
      <c r="U339" s="51"/>
      <c r="V339" s="51"/>
      <c r="W339" s="51"/>
      <c r="X339" s="92"/>
      <c r="Y339" s="92"/>
      <c r="Z339" s="51"/>
      <c r="AA339" s="51"/>
      <c r="AB339" s="51"/>
      <c r="AC339" s="51"/>
      <c r="AD339" s="92"/>
      <c r="AE339" s="92"/>
    </row>
    <row r="340" spans="1:31" s="8" customFormat="1" ht="40.5" customHeight="1">
      <c r="A340" s="64" t="s">
        <v>441</v>
      </c>
      <c r="B340" s="70" t="s">
        <v>334</v>
      </c>
      <c r="C340" s="70" t="s">
        <v>326</v>
      </c>
      <c r="D340" s="71" t="s">
        <v>263</v>
      </c>
      <c r="E340" s="70"/>
      <c r="F340" s="72">
        <f>F341+F342</f>
        <v>734910</v>
      </c>
      <c r="G340" s="72">
        <f>G341+G342</f>
        <v>0</v>
      </c>
      <c r="H340" s="72">
        <f aca="true" t="shared" si="283" ref="H340:M340">H341+H342+H343</f>
        <v>0</v>
      </c>
      <c r="I340" s="72">
        <f t="shared" si="283"/>
        <v>-5274</v>
      </c>
      <c r="J340" s="72">
        <f t="shared" si="283"/>
        <v>0</v>
      </c>
      <c r="K340" s="72">
        <f t="shared" si="283"/>
        <v>1633021</v>
      </c>
      <c r="L340" s="72">
        <f t="shared" si="283"/>
        <v>2362657</v>
      </c>
      <c r="M340" s="72">
        <f t="shared" si="283"/>
        <v>1633021</v>
      </c>
      <c r="N340" s="72">
        <f aca="true" t="shared" si="284" ref="N340:S340">N341+N342+N343</f>
        <v>0</v>
      </c>
      <c r="O340" s="72">
        <f t="shared" si="284"/>
        <v>0</v>
      </c>
      <c r="P340" s="72">
        <f t="shared" si="284"/>
        <v>0</v>
      </c>
      <c r="Q340" s="72">
        <f t="shared" si="284"/>
        <v>0</v>
      </c>
      <c r="R340" s="72">
        <f t="shared" si="284"/>
        <v>2362657</v>
      </c>
      <c r="S340" s="72">
        <f t="shared" si="284"/>
        <v>1633021</v>
      </c>
      <c r="T340" s="72">
        <f aca="true" t="shared" si="285" ref="T340:Y340">T341+T342+T343</f>
        <v>0</v>
      </c>
      <c r="U340" s="72">
        <f t="shared" si="285"/>
        <v>0</v>
      </c>
      <c r="V340" s="72">
        <f t="shared" si="285"/>
        <v>1915</v>
      </c>
      <c r="W340" s="72">
        <f t="shared" si="285"/>
        <v>0</v>
      </c>
      <c r="X340" s="72">
        <f t="shared" si="285"/>
        <v>2364572</v>
      </c>
      <c r="Y340" s="72">
        <f t="shared" si="285"/>
        <v>1633021</v>
      </c>
      <c r="Z340" s="72">
        <f aca="true" t="shared" si="286" ref="Z340:AE340">Z341+Z342+Z343</f>
        <v>0</v>
      </c>
      <c r="AA340" s="72">
        <f t="shared" si="286"/>
        <v>0</v>
      </c>
      <c r="AB340" s="72">
        <f t="shared" si="286"/>
        <v>0</v>
      </c>
      <c r="AC340" s="72">
        <f t="shared" si="286"/>
        <v>0</v>
      </c>
      <c r="AD340" s="72">
        <f t="shared" si="286"/>
        <v>2364572</v>
      </c>
      <c r="AE340" s="72">
        <f t="shared" si="286"/>
        <v>1633021</v>
      </c>
    </row>
    <row r="341" spans="1:31" s="8" customFormat="1" ht="93" customHeight="1">
      <c r="A341" s="64" t="s">
        <v>68</v>
      </c>
      <c r="B341" s="70" t="s">
        <v>334</v>
      </c>
      <c r="C341" s="70" t="s">
        <v>326</v>
      </c>
      <c r="D341" s="71" t="s">
        <v>263</v>
      </c>
      <c r="E341" s="70" t="s">
        <v>56</v>
      </c>
      <c r="F341" s="51">
        <v>721688</v>
      </c>
      <c r="G341" s="51"/>
      <c r="H341" s="92"/>
      <c r="I341" s="51">
        <v>-5274</v>
      </c>
      <c r="J341" s="92"/>
      <c r="K341" s="51"/>
      <c r="L341" s="51">
        <f>F341+H341+I341+J341+K341</f>
        <v>716414</v>
      </c>
      <c r="M341" s="51">
        <f>G341+K341</f>
        <v>0</v>
      </c>
      <c r="N341" s="51"/>
      <c r="O341" s="51"/>
      <c r="P341" s="51"/>
      <c r="Q341" s="51"/>
      <c r="R341" s="51">
        <f>L341+N341+O341+P341+Q341</f>
        <v>716414</v>
      </c>
      <c r="S341" s="51">
        <f>M341+Q341</f>
        <v>0</v>
      </c>
      <c r="T341" s="51"/>
      <c r="U341" s="51"/>
      <c r="V341" s="51">
        <v>1915</v>
      </c>
      <c r="W341" s="51"/>
      <c r="X341" s="51">
        <f>R341+T341+U341+V341+W341</f>
        <v>718329</v>
      </c>
      <c r="Y341" s="51">
        <f>S341+W341</f>
        <v>0</v>
      </c>
      <c r="Z341" s="51"/>
      <c r="AA341" s="51"/>
      <c r="AB341" s="51"/>
      <c r="AC341" s="51"/>
      <c r="AD341" s="51">
        <f>X341+Z341+AA341+AB341+AC341</f>
        <v>718329</v>
      </c>
      <c r="AE341" s="51">
        <f>Y341+AC341</f>
        <v>0</v>
      </c>
    </row>
    <row r="342" spans="1:31" s="8" customFormat="1" ht="94.5" customHeight="1">
      <c r="A342" s="64" t="s">
        <v>179</v>
      </c>
      <c r="B342" s="70" t="s">
        <v>334</v>
      </c>
      <c r="C342" s="70" t="s">
        <v>326</v>
      </c>
      <c r="D342" s="71" t="s">
        <v>263</v>
      </c>
      <c r="E342" s="70" t="s">
        <v>55</v>
      </c>
      <c r="F342" s="51">
        <v>13222</v>
      </c>
      <c r="G342" s="51"/>
      <c r="H342" s="92"/>
      <c r="I342" s="92"/>
      <c r="J342" s="92"/>
      <c r="K342" s="51"/>
      <c r="L342" s="51">
        <f>F342+H342+I342+J342+K342</f>
        <v>13222</v>
      </c>
      <c r="M342" s="51">
        <f>G342+K342</f>
        <v>0</v>
      </c>
      <c r="N342" s="51"/>
      <c r="O342" s="51"/>
      <c r="P342" s="51"/>
      <c r="Q342" s="51"/>
      <c r="R342" s="51">
        <f>L342+N342+O342+P342+Q342</f>
        <v>13222</v>
      </c>
      <c r="S342" s="51">
        <f>M342+Q342</f>
        <v>0</v>
      </c>
      <c r="T342" s="51"/>
      <c r="U342" s="51"/>
      <c r="V342" s="51"/>
      <c r="W342" s="51"/>
      <c r="X342" s="51">
        <f>R342+T342+U342+V342+W342</f>
        <v>13222</v>
      </c>
      <c r="Y342" s="51">
        <f>S342+W342</f>
        <v>0</v>
      </c>
      <c r="Z342" s="51"/>
      <c r="AA342" s="51"/>
      <c r="AB342" s="51"/>
      <c r="AC342" s="51"/>
      <c r="AD342" s="51">
        <f>X342+Z342+AA342+AB342+AC342</f>
        <v>13222</v>
      </c>
      <c r="AE342" s="51">
        <f>Y342+AC342</f>
        <v>0</v>
      </c>
    </row>
    <row r="343" spans="1:31" s="8" customFormat="1" ht="118.5" customHeight="1">
      <c r="A343" s="64" t="s">
        <v>533</v>
      </c>
      <c r="B343" s="70" t="s">
        <v>334</v>
      </c>
      <c r="C343" s="70" t="s">
        <v>326</v>
      </c>
      <c r="D343" s="71" t="s">
        <v>531</v>
      </c>
      <c r="E343" s="70"/>
      <c r="F343" s="51"/>
      <c r="G343" s="51"/>
      <c r="H343" s="92">
        <f aca="true" t="shared" si="287" ref="H343:M343">H344+H346</f>
        <v>0</v>
      </c>
      <c r="I343" s="92">
        <f t="shared" si="287"/>
        <v>0</v>
      </c>
      <c r="J343" s="92">
        <f t="shared" si="287"/>
        <v>0</v>
      </c>
      <c r="K343" s="51">
        <f t="shared" si="287"/>
        <v>1633021</v>
      </c>
      <c r="L343" s="51">
        <f t="shared" si="287"/>
        <v>1633021</v>
      </c>
      <c r="M343" s="51">
        <f t="shared" si="287"/>
        <v>1633021</v>
      </c>
      <c r="N343" s="51">
        <f aca="true" t="shared" si="288" ref="N343:S343">N344+N346</f>
        <v>0</v>
      </c>
      <c r="O343" s="51">
        <f t="shared" si="288"/>
        <v>0</v>
      </c>
      <c r="P343" s="51">
        <f t="shared" si="288"/>
        <v>0</v>
      </c>
      <c r="Q343" s="51">
        <f t="shared" si="288"/>
        <v>0</v>
      </c>
      <c r="R343" s="51">
        <f t="shared" si="288"/>
        <v>1633021</v>
      </c>
      <c r="S343" s="51">
        <f t="shared" si="288"/>
        <v>1633021</v>
      </c>
      <c r="T343" s="51">
        <f aca="true" t="shared" si="289" ref="T343:Y343">T344+T346</f>
        <v>0</v>
      </c>
      <c r="U343" s="51">
        <f t="shared" si="289"/>
        <v>0</v>
      </c>
      <c r="V343" s="51">
        <f t="shared" si="289"/>
        <v>0</v>
      </c>
      <c r="W343" s="51">
        <f t="shared" si="289"/>
        <v>0</v>
      </c>
      <c r="X343" s="51">
        <f t="shared" si="289"/>
        <v>1633021</v>
      </c>
      <c r="Y343" s="51">
        <f t="shared" si="289"/>
        <v>1633021</v>
      </c>
      <c r="Z343" s="51">
        <f aca="true" t="shared" si="290" ref="Z343:AE343">Z344+Z346</f>
        <v>0</v>
      </c>
      <c r="AA343" s="51">
        <f t="shared" si="290"/>
        <v>0</v>
      </c>
      <c r="AB343" s="51">
        <f t="shared" si="290"/>
        <v>0</v>
      </c>
      <c r="AC343" s="51">
        <f t="shared" si="290"/>
        <v>0</v>
      </c>
      <c r="AD343" s="51">
        <f t="shared" si="290"/>
        <v>1633021</v>
      </c>
      <c r="AE343" s="51">
        <f t="shared" si="290"/>
        <v>1633021</v>
      </c>
    </row>
    <row r="344" spans="1:31" s="8" customFormat="1" ht="57" customHeight="1">
      <c r="A344" s="64" t="s">
        <v>527</v>
      </c>
      <c r="B344" s="70" t="s">
        <v>334</v>
      </c>
      <c r="C344" s="70" t="s">
        <v>326</v>
      </c>
      <c r="D344" s="71" t="s">
        <v>528</v>
      </c>
      <c r="E344" s="70"/>
      <c r="F344" s="51"/>
      <c r="G344" s="51"/>
      <c r="H344" s="92">
        <f aca="true" t="shared" si="291" ref="H344:M344">H345</f>
        <v>0</v>
      </c>
      <c r="I344" s="92">
        <f t="shared" si="291"/>
        <v>0</v>
      </c>
      <c r="J344" s="92">
        <f t="shared" si="291"/>
        <v>0</v>
      </c>
      <c r="K344" s="51">
        <f t="shared" si="291"/>
        <v>1630360</v>
      </c>
      <c r="L344" s="51">
        <f t="shared" si="291"/>
        <v>1630360</v>
      </c>
      <c r="M344" s="51">
        <f t="shared" si="291"/>
        <v>1630360</v>
      </c>
      <c r="N344" s="51">
        <f aca="true" t="shared" si="292" ref="N344:AE344">N345</f>
        <v>0</v>
      </c>
      <c r="O344" s="51">
        <f t="shared" si="292"/>
        <v>0</v>
      </c>
      <c r="P344" s="51">
        <f t="shared" si="292"/>
        <v>0</v>
      </c>
      <c r="Q344" s="51">
        <f t="shared" si="292"/>
        <v>0</v>
      </c>
      <c r="R344" s="51">
        <f t="shared" si="292"/>
        <v>1630360</v>
      </c>
      <c r="S344" s="51">
        <f t="shared" si="292"/>
        <v>1630360</v>
      </c>
      <c r="T344" s="51">
        <f t="shared" si="292"/>
        <v>0</v>
      </c>
      <c r="U344" s="51">
        <f t="shared" si="292"/>
        <v>0</v>
      </c>
      <c r="V344" s="51">
        <f t="shared" si="292"/>
        <v>0</v>
      </c>
      <c r="W344" s="51">
        <f t="shared" si="292"/>
        <v>0</v>
      </c>
      <c r="X344" s="51">
        <f t="shared" si="292"/>
        <v>1630360</v>
      </c>
      <c r="Y344" s="51">
        <f t="shared" si="292"/>
        <v>1630360</v>
      </c>
      <c r="Z344" s="51">
        <f t="shared" si="292"/>
        <v>0</v>
      </c>
      <c r="AA344" s="51">
        <f t="shared" si="292"/>
        <v>0</v>
      </c>
      <c r="AB344" s="51">
        <f t="shared" si="292"/>
        <v>0</v>
      </c>
      <c r="AC344" s="51">
        <f t="shared" si="292"/>
        <v>0</v>
      </c>
      <c r="AD344" s="51">
        <f t="shared" si="292"/>
        <v>1630360</v>
      </c>
      <c r="AE344" s="51">
        <f t="shared" si="292"/>
        <v>1630360</v>
      </c>
    </row>
    <row r="345" spans="1:31" s="8" customFormat="1" ht="92.25" customHeight="1">
      <c r="A345" s="64" t="s">
        <v>68</v>
      </c>
      <c r="B345" s="70" t="s">
        <v>334</v>
      </c>
      <c r="C345" s="70" t="s">
        <v>326</v>
      </c>
      <c r="D345" s="71" t="s">
        <v>528</v>
      </c>
      <c r="E345" s="70" t="s">
        <v>56</v>
      </c>
      <c r="F345" s="51"/>
      <c r="G345" s="51"/>
      <c r="H345" s="92"/>
      <c r="I345" s="92"/>
      <c r="J345" s="92"/>
      <c r="K345" s="51">
        <v>1630360</v>
      </c>
      <c r="L345" s="51">
        <f>F345+H345+I345+J345+K345</f>
        <v>1630360</v>
      </c>
      <c r="M345" s="51">
        <f>G345+K345</f>
        <v>1630360</v>
      </c>
      <c r="N345" s="51"/>
      <c r="O345" s="51"/>
      <c r="P345" s="51"/>
      <c r="Q345" s="51"/>
      <c r="R345" s="51">
        <f>L345+N345+O345+P345+Q345</f>
        <v>1630360</v>
      </c>
      <c r="S345" s="51">
        <f>M345+Q345</f>
        <v>1630360</v>
      </c>
      <c r="T345" s="51"/>
      <c r="U345" s="51"/>
      <c r="V345" s="51"/>
      <c r="W345" s="51"/>
      <c r="X345" s="51">
        <f>R345+T345+U345+V345+W345</f>
        <v>1630360</v>
      </c>
      <c r="Y345" s="51">
        <f>S345+W345</f>
        <v>1630360</v>
      </c>
      <c r="Z345" s="51"/>
      <c r="AA345" s="51"/>
      <c r="AB345" s="51"/>
      <c r="AC345" s="51"/>
      <c r="AD345" s="51">
        <f>X345+Z345+AA345+AB345+AC345</f>
        <v>1630360</v>
      </c>
      <c r="AE345" s="51">
        <f>Y345+AC345</f>
        <v>1630360</v>
      </c>
    </row>
    <row r="346" spans="1:31" s="8" customFormat="1" ht="58.5" customHeight="1">
      <c r="A346" s="64" t="s">
        <v>530</v>
      </c>
      <c r="B346" s="70" t="s">
        <v>334</v>
      </c>
      <c r="C346" s="70" t="s">
        <v>326</v>
      </c>
      <c r="D346" s="71" t="s">
        <v>529</v>
      </c>
      <c r="E346" s="70"/>
      <c r="F346" s="51"/>
      <c r="G346" s="51"/>
      <c r="H346" s="92">
        <f aca="true" t="shared" si="293" ref="H346:M346">H347</f>
        <v>0</v>
      </c>
      <c r="I346" s="92">
        <f t="shared" si="293"/>
        <v>0</v>
      </c>
      <c r="J346" s="92">
        <f t="shared" si="293"/>
        <v>0</v>
      </c>
      <c r="K346" s="51">
        <f t="shared" si="293"/>
        <v>2661</v>
      </c>
      <c r="L346" s="51">
        <f t="shared" si="293"/>
        <v>2661</v>
      </c>
      <c r="M346" s="51">
        <f t="shared" si="293"/>
        <v>2661</v>
      </c>
      <c r="N346" s="51">
        <f aca="true" t="shared" si="294" ref="N346:AE346">N347</f>
        <v>0</v>
      </c>
      <c r="O346" s="51">
        <f t="shared" si="294"/>
        <v>0</v>
      </c>
      <c r="P346" s="51">
        <f t="shared" si="294"/>
        <v>0</v>
      </c>
      <c r="Q346" s="51">
        <f t="shared" si="294"/>
        <v>0</v>
      </c>
      <c r="R346" s="51">
        <f t="shared" si="294"/>
        <v>2661</v>
      </c>
      <c r="S346" s="51">
        <f t="shared" si="294"/>
        <v>2661</v>
      </c>
      <c r="T346" s="51">
        <f t="shared" si="294"/>
        <v>0</v>
      </c>
      <c r="U346" s="51">
        <f t="shared" si="294"/>
        <v>0</v>
      </c>
      <c r="V346" s="51">
        <f t="shared" si="294"/>
        <v>0</v>
      </c>
      <c r="W346" s="51">
        <f t="shared" si="294"/>
        <v>0</v>
      </c>
      <c r="X346" s="51">
        <f t="shared" si="294"/>
        <v>2661</v>
      </c>
      <c r="Y346" s="51">
        <f t="shared" si="294"/>
        <v>2661</v>
      </c>
      <c r="Z346" s="51">
        <f t="shared" si="294"/>
        <v>0</v>
      </c>
      <c r="AA346" s="51">
        <f t="shared" si="294"/>
        <v>0</v>
      </c>
      <c r="AB346" s="51">
        <f t="shared" si="294"/>
        <v>0</v>
      </c>
      <c r="AC346" s="51">
        <f t="shared" si="294"/>
        <v>0</v>
      </c>
      <c r="AD346" s="51">
        <f t="shared" si="294"/>
        <v>2661</v>
      </c>
      <c r="AE346" s="51">
        <f t="shared" si="294"/>
        <v>2661</v>
      </c>
    </row>
    <row r="347" spans="1:31" s="8" customFormat="1" ht="94.5" customHeight="1">
      <c r="A347" s="64" t="s">
        <v>179</v>
      </c>
      <c r="B347" s="70" t="s">
        <v>334</v>
      </c>
      <c r="C347" s="70" t="s">
        <v>326</v>
      </c>
      <c r="D347" s="71" t="s">
        <v>529</v>
      </c>
      <c r="E347" s="70" t="s">
        <v>55</v>
      </c>
      <c r="F347" s="51"/>
      <c r="G347" s="51"/>
      <c r="H347" s="92"/>
      <c r="I347" s="92"/>
      <c r="J347" s="92"/>
      <c r="K347" s="51">
        <v>2661</v>
      </c>
      <c r="L347" s="51">
        <f>F347+H347+I347+J347+K347</f>
        <v>2661</v>
      </c>
      <c r="M347" s="51">
        <f>G347+K347</f>
        <v>2661</v>
      </c>
      <c r="N347" s="51"/>
      <c r="O347" s="51"/>
      <c r="P347" s="51"/>
      <c r="Q347" s="51"/>
      <c r="R347" s="51">
        <f>L347+N347+O347+P347+Q347</f>
        <v>2661</v>
      </c>
      <c r="S347" s="51">
        <f>M347+Q347</f>
        <v>2661</v>
      </c>
      <c r="T347" s="51"/>
      <c r="U347" s="51"/>
      <c r="V347" s="51"/>
      <c r="W347" s="51"/>
      <c r="X347" s="51">
        <f>R347+T347+U347+V347+W347</f>
        <v>2661</v>
      </c>
      <c r="Y347" s="51">
        <f>S347+W347</f>
        <v>2661</v>
      </c>
      <c r="Z347" s="51"/>
      <c r="AA347" s="51"/>
      <c r="AB347" s="51"/>
      <c r="AC347" s="51"/>
      <c r="AD347" s="51">
        <f>X347+Z347+AA347+AB347+AC347</f>
        <v>2661</v>
      </c>
      <c r="AE347" s="51">
        <f>Y347+AC347</f>
        <v>2661</v>
      </c>
    </row>
    <row r="348" spans="1:31" s="8" customFormat="1" ht="24.75" customHeight="1">
      <c r="A348" s="64" t="s">
        <v>264</v>
      </c>
      <c r="B348" s="70" t="s">
        <v>334</v>
      </c>
      <c r="C348" s="70" t="s">
        <v>326</v>
      </c>
      <c r="D348" s="71" t="s">
        <v>265</v>
      </c>
      <c r="E348" s="70"/>
      <c r="F348" s="72">
        <f aca="true" t="shared" si="295" ref="F348:M348">F349+F350</f>
        <v>808829</v>
      </c>
      <c r="G348" s="72">
        <f t="shared" si="295"/>
        <v>32629</v>
      </c>
      <c r="H348" s="72">
        <f t="shared" si="295"/>
        <v>0</v>
      </c>
      <c r="I348" s="72">
        <f t="shared" si="295"/>
        <v>-4254</v>
      </c>
      <c r="J348" s="72">
        <f t="shared" si="295"/>
        <v>0</v>
      </c>
      <c r="K348" s="72">
        <f t="shared" si="295"/>
        <v>0</v>
      </c>
      <c r="L348" s="72">
        <f t="shared" si="295"/>
        <v>804575</v>
      </c>
      <c r="M348" s="72">
        <f t="shared" si="295"/>
        <v>32629</v>
      </c>
      <c r="N348" s="72">
        <f aca="true" t="shared" si="296" ref="N348:S348">N349+N350</f>
        <v>0</v>
      </c>
      <c r="O348" s="72">
        <f t="shared" si="296"/>
        <v>0</v>
      </c>
      <c r="P348" s="72">
        <f t="shared" si="296"/>
        <v>0</v>
      </c>
      <c r="Q348" s="72">
        <f t="shared" si="296"/>
        <v>0</v>
      </c>
      <c r="R348" s="72">
        <f t="shared" si="296"/>
        <v>804575</v>
      </c>
      <c r="S348" s="72">
        <f t="shared" si="296"/>
        <v>32629</v>
      </c>
      <c r="T348" s="72">
        <f aca="true" t="shared" si="297" ref="T348:Y348">T349+T350</f>
        <v>0</v>
      </c>
      <c r="U348" s="72">
        <f t="shared" si="297"/>
        <v>0</v>
      </c>
      <c r="V348" s="72">
        <f t="shared" si="297"/>
        <v>25726</v>
      </c>
      <c r="W348" s="72">
        <f t="shared" si="297"/>
        <v>0</v>
      </c>
      <c r="X348" s="72">
        <f t="shared" si="297"/>
        <v>830301</v>
      </c>
      <c r="Y348" s="72">
        <f t="shared" si="297"/>
        <v>32629</v>
      </c>
      <c r="Z348" s="72">
        <f aca="true" t="shared" si="298" ref="Z348:AE348">Z349+Z350</f>
        <v>0</v>
      </c>
      <c r="AA348" s="114">
        <f t="shared" si="298"/>
        <v>350</v>
      </c>
      <c r="AB348" s="72">
        <f t="shared" si="298"/>
        <v>0</v>
      </c>
      <c r="AC348" s="72">
        <f t="shared" si="298"/>
        <v>0</v>
      </c>
      <c r="AD348" s="72">
        <f t="shared" si="298"/>
        <v>830651</v>
      </c>
      <c r="AE348" s="72">
        <f t="shared" si="298"/>
        <v>32629</v>
      </c>
    </row>
    <row r="349" spans="1:31" s="10" customFormat="1" ht="86.25" customHeight="1">
      <c r="A349" s="64" t="s">
        <v>68</v>
      </c>
      <c r="B349" s="70" t="s">
        <v>334</v>
      </c>
      <c r="C349" s="70" t="s">
        <v>326</v>
      </c>
      <c r="D349" s="71" t="s">
        <v>265</v>
      </c>
      <c r="E349" s="70" t="s">
        <v>56</v>
      </c>
      <c r="F349" s="51">
        <f>168270-392+436181+200819</f>
        <v>804878</v>
      </c>
      <c r="G349" s="51">
        <v>32629</v>
      </c>
      <c r="H349" s="76"/>
      <c r="I349" s="51">
        <f>-1861-1432-961</f>
        <v>-4254</v>
      </c>
      <c r="J349" s="76"/>
      <c r="K349" s="76"/>
      <c r="L349" s="51">
        <f>F349+H349+I349+J349+K349</f>
        <v>800624</v>
      </c>
      <c r="M349" s="51">
        <f>G349+K349</f>
        <v>32629</v>
      </c>
      <c r="N349" s="56"/>
      <c r="O349" s="51"/>
      <c r="P349" s="56"/>
      <c r="Q349" s="56"/>
      <c r="R349" s="51">
        <f>L349+N349+O349+P349+Q349</f>
        <v>800624</v>
      </c>
      <c r="S349" s="51">
        <f>M349+Q349</f>
        <v>32629</v>
      </c>
      <c r="T349" s="56"/>
      <c r="U349" s="51"/>
      <c r="V349" s="51">
        <f>14051+11675</f>
        <v>25726</v>
      </c>
      <c r="W349" s="56"/>
      <c r="X349" s="51">
        <f>R349+T349+U349+V349+W349</f>
        <v>826350</v>
      </c>
      <c r="Y349" s="51">
        <f>S349+W349</f>
        <v>32629</v>
      </c>
      <c r="Z349" s="56"/>
      <c r="AA349" s="113">
        <v>350</v>
      </c>
      <c r="AB349" s="51"/>
      <c r="AC349" s="56"/>
      <c r="AD349" s="51">
        <f>X349+Z349+AA349+AB349+AC349</f>
        <v>826700</v>
      </c>
      <c r="AE349" s="51">
        <f>Y349+AC349</f>
        <v>32629</v>
      </c>
    </row>
    <row r="350" spans="1:31" s="10" customFormat="1" ht="92.25" customHeight="1">
      <c r="A350" s="64" t="s">
        <v>179</v>
      </c>
      <c r="B350" s="70" t="s">
        <v>334</v>
      </c>
      <c r="C350" s="70" t="s">
        <v>326</v>
      </c>
      <c r="D350" s="71" t="s">
        <v>265</v>
      </c>
      <c r="E350" s="70" t="s">
        <v>55</v>
      </c>
      <c r="F350" s="51">
        <f>1479+392+702+1378</f>
        <v>3951</v>
      </c>
      <c r="G350" s="51"/>
      <c r="H350" s="76"/>
      <c r="I350" s="76"/>
      <c r="J350" s="76"/>
      <c r="K350" s="76"/>
      <c r="L350" s="51">
        <f>F350+H350+I350+J350+K350</f>
        <v>3951</v>
      </c>
      <c r="M350" s="51">
        <f>G350+K350</f>
        <v>0</v>
      </c>
      <c r="N350" s="56"/>
      <c r="O350" s="56"/>
      <c r="P350" s="56"/>
      <c r="Q350" s="56"/>
      <c r="R350" s="51">
        <f>L350+N350+O350+P350+Q350</f>
        <v>3951</v>
      </c>
      <c r="S350" s="51">
        <f>M350+Q350</f>
        <v>0</v>
      </c>
      <c r="T350" s="56"/>
      <c r="U350" s="56"/>
      <c r="V350" s="56"/>
      <c r="W350" s="56"/>
      <c r="X350" s="51">
        <f>R350+T350+U350+V350+W350</f>
        <v>3951</v>
      </c>
      <c r="Y350" s="51">
        <f>S350+W350</f>
        <v>0</v>
      </c>
      <c r="Z350" s="56"/>
      <c r="AA350" s="56"/>
      <c r="AB350" s="56"/>
      <c r="AC350" s="56"/>
      <c r="AD350" s="51">
        <f>X350+Z350+AA350+AB350+AC350</f>
        <v>3951</v>
      </c>
      <c r="AE350" s="51">
        <f>Y350+AC350</f>
        <v>0</v>
      </c>
    </row>
    <row r="351" spans="1:31" s="10" customFormat="1" ht="30" customHeight="1">
      <c r="A351" s="64" t="s">
        <v>319</v>
      </c>
      <c r="B351" s="70" t="s">
        <v>334</v>
      </c>
      <c r="C351" s="70" t="s">
        <v>326</v>
      </c>
      <c r="D351" s="71" t="s">
        <v>320</v>
      </c>
      <c r="E351" s="70"/>
      <c r="F351" s="51">
        <f>F352</f>
        <v>600</v>
      </c>
      <c r="G351" s="51">
        <f aca="true" t="shared" si="299" ref="G351:K352">G352</f>
        <v>0</v>
      </c>
      <c r="H351" s="51">
        <f t="shared" si="299"/>
        <v>0</v>
      </c>
      <c r="I351" s="51">
        <f t="shared" si="299"/>
        <v>0</v>
      </c>
      <c r="J351" s="51">
        <f t="shared" si="299"/>
        <v>0</v>
      </c>
      <c r="K351" s="51">
        <f t="shared" si="299"/>
        <v>0</v>
      </c>
      <c r="L351" s="51">
        <f>L352</f>
        <v>600</v>
      </c>
      <c r="M351" s="51">
        <f>M352</f>
        <v>0</v>
      </c>
      <c r="N351" s="51">
        <f aca="true" t="shared" si="300" ref="N351:Q352">N352</f>
        <v>0</v>
      </c>
      <c r="O351" s="51">
        <f t="shared" si="300"/>
        <v>0</v>
      </c>
      <c r="P351" s="51">
        <f t="shared" si="300"/>
        <v>0</v>
      </c>
      <c r="Q351" s="51">
        <f t="shared" si="300"/>
        <v>0</v>
      </c>
      <c r="R351" s="51">
        <f>R352</f>
        <v>600</v>
      </c>
      <c r="S351" s="51">
        <f>S352</f>
        <v>0</v>
      </c>
      <c r="T351" s="51">
        <f aca="true" t="shared" si="301" ref="T351:W352">T352</f>
        <v>0</v>
      </c>
      <c r="U351" s="51">
        <f t="shared" si="301"/>
        <v>0</v>
      </c>
      <c r="V351" s="51">
        <f t="shared" si="301"/>
        <v>0</v>
      </c>
      <c r="W351" s="51">
        <f t="shared" si="301"/>
        <v>0</v>
      </c>
      <c r="X351" s="51">
        <f>X352</f>
        <v>600</v>
      </c>
      <c r="Y351" s="51">
        <f>Y352</f>
        <v>0</v>
      </c>
      <c r="Z351" s="51">
        <f aca="true" t="shared" si="302" ref="Z351:AC352">Z352</f>
        <v>0</v>
      </c>
      <c r="AA351" s="51">
        <f t="shared" si="302"/>
        <v>0</v>
      </c>
      <c r="AB351" s="51">
        <f t="shared" si="302"/>
        <v>0</v>
      </c>
      <c r="AC351" s="51">
        <f t="shared" si="302"/>
        <v>0</v>
      </c>
      <c r="AD351" s="51">
        <f>AD352</f>
        <v>600</v>
      </c>
      <c r="AE351" s="51">
        <f>AE352</f>
        <v>0</v>
      </c>
    </row>
    <row r="352" spans="1:31" s="10" customFormat="1" ht="45" customHeight="1">
      <c r="A352" s="64" t="s">
        <v>97</v>
      </c>
      <c r="B352" s="70" t="s">
        <v>334</v>
      </c>
      <c r="C352" s="70" t="s">
        <v>326</v>
      </c>
      <c r="D352" s="71" t="s">
        <v>466</v>
      </c>
      <c r="E352" s="70"/>
      <c r="F352" s="51">
        <f>F353</f>
        <v>600</v>
      </c>
      <c r="G352" s="51">
        <f t="shared" si="299"/>
        <v>0</v>
      </c>
      <c r="H352" s="51">
        <f t="shared" si="299"/>
        <v>0</v>
      </c>
      <c r="I352" s="51">
        <f t="shared" si="299"/>
        <v>0</v>
      </c>
      <c r="J352" s="51">
        <f t="shared" si="299"/>
        <v>0</v>
      </c>
      <c r="K352" s="51">
        <f t="shared" si="299"/>
        <v>0</v>
      </c>
      <c r="L352" s="51">
        <f>L353</f>
        <v>600</v>
      </c>
      <c r="M352" s="51">
        <f>M353</f>
        <v>0</v>
      </c>
      <c r="N352" s="51">
        <f t="shared" si="300"/>
        <v>0</v>
      </c>
      <c r="O352" s="51">
        <f t="shared" si="300"/>
        <v>0</v>
      </c>
      <c r="P352" s="51">
        <f t="shared" si="300"/>
        <v>0</v>
      </c>
      <c r="Q352" s="51">
        <f t="shared" si="300"/>
        <v>0</v>
      </c>
      <c r="R352" s="51">
        <f>R353</f>
        <v>600</v>
      </c>
      <c r="S352" s="51">
        <f>S353</f>
        <v>0</v>
      </c>
      <c r="T352" s="51">
        <f t="shared" si="301"/>
        <v>0</v>
      </c>
      <c r="U352" s="51">
        <f t="shared" si="301"/>
        <v>0</v>
      </c>
      <c r="V352" s="51">
        <f t="shared" si="301"/>
        <v>0</v>
      </c>
      <c r="W352" s="51">
        <f t="shared" si="301"/>
        <v>0</v>
      </c>
      <c r="X352" s="51">
        <f>X353</f>
        <v>600</v>
      </c>
      <c r="Y352" s="51">
        <f>Y353</f>
        <v>0</v>
      </c>
      <c r="Z352" s="51">
        <f t="shared" si="302"/>
        <v>0</v>
      </c>
      <c r="AA352" s="51">
        <f t="shared" si="302"/>
        <v>0</v>
      </c>
      <c r="AB352" s="51">
        <f t="shared" si="302"/>
        <v>0</v>
      </c>
      <c r="AC352" s="51">
        <f t="shared" si="302"/>
        <v>0</v>
      </c>
      <c r="AD352" s="51">
        <f>AD353</f>
        <v>600</v>
      </c>
      <c r="AE352" s="51">
        <f>AE353</f>
        <v>0</v>
      </c>
    </row>
    <row r="353" spans="1:31" s="10" customFormat="1" ht="82.5">
      <c r="A353" s="64" t="s">
        <v>430</v>
      </c>
      <c r="B353" s="70" t="s">
        <v>334</v>
      </c>
      <c r="C353" s="70" t="s">
        <v>326</v>
      </c>
      <c r="D353" s="71" t="s">
        <v>466</v>
      </c>
      <c r="E353" s="70" t="s">
        <v>350</v>
      </c>
      <c r="F353" s="73">
        <v>600</v>
      </c>
      <c r="G353" s="76"/>
      <c r="H353" s="76"/>
      <c r="I353" s="76"/>
      <c r="J353" s="76"/>
      <c r="K353" s="76"/>
      <c r="L353" s="51">
        <f>F353+H353+I353+J353+K353</f>
        <v>600</v>
      </c>
      <c r="M353" s="51">
        <f>G353+K353</f>
        <v>0</v>
      </c>
      <c r="N353" s="56"/>
      <c r="O353" s="56"/>
      <c r="P353" s="56"/>
      <c r="Q353" s="56"/>
      <c r="R353" s="51">
        <f>L353+N353+O353+P353+Q353</f>
        <v>600</v>
      </c>
      <c r="S353" s="51">
        <f>M353+Q353</f>
        <v>0</v>
      </c>
      <c r="T353" s="56"/>
      <c r="U353" s="56"/>
      <c r="V353" s="56"/>
      <c r="W353" s="56"/>
      <c r="X353" s="51">
        <f>R353+T353+U353+V353+W353</f>
        <v>600</v>
      </c>
      <c r="Y353" s="51">
        <f>S353+W353</f>
        <v>0</v>
      </c>
      <c r="Z353" s="56"/>
      <c r="AA353" s="56"/>
      <c r="AB353" s="56"/>
      <c r="AC353" s="56"/>
      <c r="AD353" s="51">
        <f>X353+Z353+AA353+AB353+AC353</f>
        <v>600</v>
      </c>
      <c r="AE353" s="51">
        <f>Y353+AC353</f>
        <v>0</v>
      </c>
    </row>
    <row r="354" spans="1:31" s="11" customFormat="1" ht="16.5">
      <c r="A354" s="64"/>
      <c r="B354" s="70"/>
      <c r="C354" s="70"/>
      <c r="D354" s="106"/>
      <c r="E354" s="70"/>
      <c r="F354" s="65"/>
      <c r="G354" s="65"/>
      <c r="H354" s="65"/>
      <c r="I354" s="65"/>
      <c r="J354" s="65"/>
      <c r="K354" s="65"/>
      <c r="L354" s="65"/>
      <c r="M354" s="65"/>
      <c r="N354" s="51"/>
      <c r="O354" s="51"/>
      <c r="P354" s="51"/>
      <c r="Q354" s="51"/>
      <c r="R354" s="65"/>
      <c r="S354" s="65"/>
      <c r="T354" s="51"/>
      <c r="U354" s="51"/>
      <c r="V354" s="51"/>
      <c r="W354" s="51"/>
      <c r="X354" s="65"/>
      <c r="Y354" s="65"/>
      <c r="Z354" s="51"/>
      <c r="AA354" s="51"/>
      <c r="AB354" s="51"/>
      <c r="AC354" s="51"/>
      <c r="AD354" s="65"/>
      <c r="AE354" s="65"/>
    </row>
    <row r="355" spans="1:31" s="11" customFormat="1" ht="56.25">
      <c r="A355" s="58" t="s">
        <v>363</v>
      </c>
      <c r="B355" s="59" t="s">
        <v>334</v>
      </c>
      <c r="C355" s="59" t="s">
        <v>356</v>
      </c>
      <c r="D355" s="67"/>
      <c r="E355" s="59"/>
      <c r="F355" s="61">
        <f aca="true" t="shared" si="303" ref="F355:M355">F356+F359</f>
        <v>6326</v>
      </c>
      <c r="G355" s="61">
        <f t="shared" si="303"/>
        <v>0</v>
      </c>
      <c r="H355" s="61">
        <f t="shared" si="303"/>
        <v>0</v>
      </c>
      <c r="I355" s="61">
        <f t="shared" si="303"/>
        <v>0</v>
      </c>
      <c r="J355" s="61">
        <f t="shared" si="303"/>
        <v>0</v>
      </c>
      <c r="K355" s="61">
        <f t="shared" si="303"/>
        <v>0</v>
      </c>
      <c r="L355" s="61">
        <f t="shared" si="303"/>
        <v>6326</v>
      </c>
      <c r="M355" s="61">
        <f t="shared" si="303"/>
        <v>0</v>
      </c>
      <c r="N355" s="56">
        <f aca="true" t="shared" si="304" ref="N355:S355">N356+N359</f>
        <v>0</v>
      </c>
      <c r="O355" s="56">
        <f t="shared" si="304"/>
        <v>0</v>
      </c>
      <c r="P355" s="56">
        <f t="shared" si="304"/>
        <v>0</v>
      </c>
      <c r="Q355" s="56">
        <f t="shared" si="304"/>
        <v>0</v>
      </c>
      <c r="R355" s="61">
        <f t="shared" si="304"/>
        <v>6326</v>
      </c>
      <c r="S355" s="61">
        <f t="shared" si="304"/>
        <v>0</v>
      </c>
      <c r="T355" s="56">
        <f aca="true" t="shared" si="305" ref="T355:Y355">T356+T359</f>
        <v>0</v>
      </c>
      <c r="U355" s="56">
        <f t="shared" si="305"/>
        <v>0</v>
      </c>
      <c r="V355" s="56">
        <f t="shared" si="305"/>
        <v>0</v>
      </c>
      <c r="W355" s="56">
        <f t="shared" si="305"/>
        <v>0</v>
      </c>
      <c r="X355" s="61">
        <f t="shared" si="305"/>
        <v>6326</v>
      </c>
      <c r="Y355" s="61">
        <f t="shared" si="305"/>
        <v>0</v>
      </c>
      <c r="Z355" s="56">
        <f aca="true" t="shared" si="306" ref="Z355:AE355">Z356+Z359</f>
        <v>0</v>
      </c>
      <c r="AA355" s="56">
        <f t="shared" si="306"/>
        <v>0</v>
      </c>
      <c r="AB355" s="56">
        <f t="shared" si="306"/>
        <v>0</v>
      </c>
      <c r="AC355" s="56">
        <f t="shared" si="306"/>
        <v>0</v>
      </c>
      <c r="AD355" s="61">
        <f t="shared" si="306"/>
        <v>6326</v>
      </c>
      <c r="AE355" s="61">
        <f t="shared" si="306"/>
        <v>0</v>
      </c>
    </row>
    <row r="356" spans="1:31" s="7" customFormat="1" ht="42.75" customHeight="1">
      <c r="A356" s="64" t="s">
        <v>266</v>
      </c>
      <c r="B356" s="70" t="s">
        <v>334</v>
      </c>
      <c r="C356" s="70" t="s">
        <v>356</v>
      </c>
      <c r="D356" s="71" t="s">
        <v>267</v>
      </c>
      <c r="E356" s="70"/>
      <c r="F356" s="51">
        <f aca="true" t="shared" si="307" ref="F356:M356">F357+F358</f>
        <v>5417</v>
      </c>
      <c r="G356" s="51">
        <f t="shared" si="307"/>
        <v>0</v>
      </c>
      <c r="H356" s="51">
        <f t="shared" si="307"/>
        <v>0</v>
      </c>
      <c r="I356" s="51">
        <f t="shared" si="307"/>
        <v>0</v>
      </c>
      <c r="J356" s="51">
        <f t="shared" si="307"/>
        <v>0</v>
      </c>
      <c r="K356" s="51">
        <f t="shared" si="307"/>
        <v>0</v>
      </c>
      <c r="L356" s="51">
        <f t="shared" si="307"/>
        <v>5417</v>
      </c>
      <c r="M356" s="51">
        <f t="shared" si="307"/>
        <v>0</v>
      </c>
      <c r="N356" s="51">
        <f aca="true" t="shared" si="308" ref="N356:S356">N357+N358</f>
        <v>0</v>
      </c>
      <c r="O356" s="51">
        <f t="shared" si="308"/>
        <v>0</v>
      </c>
      <c r="P356" s="51">
        <f t="shared" si="308"/>
        <v>0</v>
      </c>
      <c r="Q356" s="51">
        <f t="shared" si="308"/>
        <v>0</v>
      </c>
      <c r="R356" s="51">
        <f t="shared" si="308"/>
        <v>5417</v>
      </c>
      <c r="S356" s="51">
        <f t="shared" si="308"/>
        <v>0</v>
      </c>
      <c r="T356" s="51">
        <f aca="true" t="shared" si="309" ref="T356:Y356">T357+T358</f>
        <v>0</v>
      </c>
      <c r="U356" s="51">
        <f t="shared" si="309"/>
        <v>0</v>
      </c>
      <c r="V356" s="51">
        <f t="shared" si="309"/>
        <v>0</v>
      </c>
      <c r="W356" s="51">
        <f t="shared" si="309"/>
        <v>0</v>
      </c>
      <c r="X356" s="51">
        <f t="shared" si="309"/>
        <v>5417</v>
      </c>
      <c r="Y356" s="51">
        <f t="shared" si="309"/>
        <v>0</v>
      </c>
      <c r="Z356" s="51">
        <f aca="true" t="shared" si="310" ref="Z356:AE356">Z357+Z358</f>
        <v>0</v>
      </c>
      <c r="AA356" s="51">
        <f t="shared" si="310"/>
        <v>0</v>
      </c>
      <c r="AB356" s="51">
        <f t="shared" si="310"/>
        <v>0</v>
      </c>
      <c r="AC356" s="51">
        <f t="shared" si="310"/>
        <v>0</v>
      </c>
      <c r="AD356" s="51">
        <f t="shared" si="310"/>
        <v>5417</v>
      </c>
      <c r="AE356" s="51">
        <f t="shared" si="310"/>
        <v>0</v>
      </c>
    </row>
    <row r="357" spans="1:31" s="15" customFormat="1" ht="88.5" customHeight="1">
      <c r="A357" s="64" t="s">
        <v>68</v>
      </c>
      <c r="B357" s="70" t="s">
        <v>334</v>
      </c>
      <c r="C357" s="70" t="s">
        <v>356</v>
      </c>
      <c r="D357" s="71" t="s">
        <v>267</v>
      </c>
      <c r="E357" s="70" t="s">
        <v>56</v>
      </c>
      <c r="F357" s="51">
        <f>2125+3282</f>
        <v>5407</v>
      </c>
      <c r="G357" s="98"/>
      <c r="H357" s="98"/>
      <c r="I357" s="98"/>
      <c r="J357" s="98"/>
      <c r="K357" s="98"/>
      <c r="L357" s="51">
        <f>F357+H357+I357+J357+K357</f>
        <v>5407</v>
      </c>
      <c r="M357" s="51">
        <f>G357+K357</f>
        <v>0</v>
      </c>
      <c r="N357" s="75"/>
      <c r="O357" s="75"/>
      <c r="P357" s="75"/>
      <c r="Q357" s="75"/>
      <c r="R357" s="51">
        <f>L357+N357+O357+P357+Q357</f>
        <v>5407</v>
      </c>
      <c r="S357" s="51">
        <f>M357+Q357</f>
        <v>0</v>
      </c>
      <c r="T357" s="75"/>
      <c r="U357" s="75"/>
      <c r="V357" s="75"/>
      <c r="W357" s="75"/>
      <c r="X357" s="51">
        <f>R357+T357+U357+V357+W357</f>
        <v>5407</v>
      </c>
      <c r="Y357" s="51">
        <f>S357+W357</f>
        <v>0</v>
      </c>
      <c r="Z357" s="75"/>
      <c r="AA357" s="75"/>
      <c r="AB357" s="75"/>
      <c r="AC357" s="75"/>
      <c r="AD357" s="51">
        <f>X357+Z357+AA357+AB357+AC357</f>
        <v>5407</v>
      </c>
      <c r="AE357" s="51">
        <f>Y357+AC357</f>
        <v>0</v>
      </c>
    </row>
    <row r="358" spans="1:31" s="15" customFormat="1" ht="93" customHeight="1">
      <c r="A358" s="64" t="s">
        <v>179</v>
      </c>
      <c r="B358" s="70" t="s">
        <v>334</v>
      </c>
      <c r="C358" s="70" t="s">
        <v>356</v>
      </c>
      <c r="D358" s="71" t="s">
        <v>267</v>
      </c>
      <c r="E358" s="70" t="s">
        <v>55</v>
      </c>
      <c r="F358" s="51">
        <v>10</v>
      </c>
      <c r="G358" s="98"/>
      <c r="H358" s="98"/>
      <c r="I358" s="98"/>
      <c r="J358" s="98"/>
      <c r="K358" s="98"/>
      <c r="L358" s="51">
        <f>F358+H358+I358+J358+K358</f>
        <v>10</v>
      </c>
      <c r="M358" s="51">
        <f>G358+K358</f>
        <v>0</v>
      </c>
      <c r="N358" s="75"/>
      <c r="O358" s="75"/>
      <c r="P358" s="75"/>
      <c r="Q358" s="75"/>
      <c r="R358" s="51">
        <f>L358+N358+O358+P358+Q358</f>
        <v>10</v>
      </c>
      <c r="S358" s="51">
        <f>M358+Q358</f>
        <v>0</v>
      </c>
      <c r="T358" s="75"/>
      <c r="U358" s="75"/>
      <c r="V358" s="75"/>
      <c r="W358" s="75"/>
      <c r="X358" s="51">
        <f>R358+T358+U358+V358+W358</f>
        <v>10</v>
      </c>
      <c r="Y358" s="51">
        <f>S358+W358</f>
        <v>0</v>
      </c>
      <c r="Z358" s="75"/>
      <c r="AA358" s="75"/>
      <c r="AB358" s="75"/>
      <c r="AC358" s="75"/>
      <c r="AD358" s="51">
        <f>X358+Z358+AA358+AB358+AC358</f>
        <v>10</v>
      </c>
      <c r="AE358" s="51">
        <f>Y358+AC358</f>
        <v>0</v>
      </c>
    </row>
    <row r="359" spans="1:31" s="15" customFormat="1" ht="23.25" customHeight="1">
      <c r="A359" s="64" t="s">
        <v>319</v>
      </c>
      <c r="B359" s="70" t="s">
        <v>334</v>
      </c>
      <c r="C359" s="70" t="s">
        <v>356</v>
      </c>
      <c r="D359" s="71" t="s">
        <v>320</v>
      </c>
      <c r="E359" s="70"/>
      <c r="F359" s="51">
        <f>F360</f>
        <v>909</v>
      </c>
      <c r="G359" s="51">
        <f aca="true" t="shared" si="311" ref="G359:K360">G360</f>
        <v>0</v>
      </c>
      <c r="H359" s="51">
        <f t="shared" si="311"/>
        <v>0</v>
      </c>
      <c r="I359" s="51">
        <f t="shared" si="311"/>
        <v>0</v>
      </c>
      <c r="J359" s="51">
        <f t="shared" si="311"/>
        <v>0</v>
      </c>
      <c r="K359" s="51">
        <f t="shared" si="311"/>
        <v>0</v>
      </c>
      <c r="L359" s="51">
        <f>L360</f>
        <v>909</v>
      </c>
      <c r="M359" s="51">
        <f>M360</f>
        <v>0</v>
      </c>
      <c r="N359" s="51">
        <f aca="true" t="shared" si="312" ref="N359:Q360">N360</f>
        <v>0</v>
      </c>
      <c r="O359" s="51">
        <f t="shared" si="312"/>
        <v>0</v>
      </c>
      <c r="P359" s="51">
        <f t="shared" si="312"/>
        <v>0</v>
      </c>
      <c r="Q359" s="51">
        <f t="shared" si="312"/>
        <v>0</v>
      </c>
      <c r="R359" s="51">
        <f>R360</f>
        <v>909</v>
      </c>
      <c r="S359" s="51">
        <f>S360</f>
        <v>0</v>
      </c>
      <c r="T359" s="51">
        <f aca="true" t="shared" si="313" ref="T359:W360">T360</f>
        <v>0</v>
      </c>
      <c r="U359" s="51">
        <f t="shared" si="313"/>
        <v>0</v>
      </c>
      <c r="V359" s="51">
        <f t="shared" si="313"/>
        <v>0</v>
      </c>
      <c r="W359" s="51">
        <f t="shared" si="313"/>
        <v>0</v>
      </c>
      <c r="X359" s="51">
        <f>X360</f>
        <v>909</v>
      </c>
      <c r="Y359" s="51">
        <f>Y360</f>
        <v>0</v>
      </c>
      <c r="Z359" s="51">
        <f aca="true" t="shared" si="314" ref="Z359:AC360">Z360</f>
        <v>0</v>
      </c>
      <c r="AA359" s="51">
        <f t="shared" si="314"/>
        <v>0</v>
      </c>
      <c r="AB359" s="51">
        <f t="shared" si="314"/>
        <v>0</v>
      </c>
      <c r="AC359" s="51">
        <f t="shared" si="314"/>
        <v>0</v>
      </c>
      <c r="AD359" s="51">
        <f>AD360</f>
        <v>909</v>
      </c>
      <c r="AE359" s="51">
        <f>AE360</f>
        <v>0</v>
      </c>
    </row>
    <row r="360" spans="1:31" s="15" customFormat="1" ht="60.75" customHeight="1">
      <c r="A360" s="64" t="s">
        <v>76</v>
      </c>
      <c r="B360" s="70" t="s">
        <v>334</v>
      </c>
      <c r="C360" s="70" t="s">
        <v>356</v>
      </c>
      <c r="D360" s="71" t="s">
        <v>66</v>
      </c>
      <c r="E360" s="70"/>
      <c r="F360" s="51">
        <f>F361</f>
        <v>909</v>
      </c>
      <c r="G360" s="51">
        <f t="shared" si="311"/>
        <v>0</v>
      </c>
      <c r="H360" s="51">
        <f t="shared" si="311"/>
        <v>0</v>
      </c>
      <c r="I360" s="51">
        <f t="shared" si="311"/>
        <v>0</v>
      </c>
      <c r="J360" s="51">
        <f t="shared" si="311"/>
        <v>0</v>
      </c>
      <c r="K360" s="51">
        <f t="shared" si="311"/>
        <v>0</v>
      </c>
      <c r="L360" s="51">
        <f>L361</f>
        <v>909</v>
      </c>
      <c r="M360" s="51">
        <f>M361</f>
        <v>0</v>
      </c>
      <c r="N360" s="51">
        <f t="shared" si="312"/>
        <v>0</v>
      </c>
      <c r="O360" s="51">
        <f t="shared" si="312"/>
        <v>0</v>
      </c>
      <c r="P360" s="51">
        <f t="shared" si="312"/>
        <v>0</v>
      </c>
      <c r="Q360" s="51">
        <f t="shared" si="312"/>
        <v>0</v>
      </c>
      <c r="R360" s="51">
        <f>R361</f>
        <v>909</v>
      </c>
      <c r="S360" s="51">
        <f>S361</f>
        <v>0</v>
      </c>
      <c r="T360" s="51">
        <f t="shared" si="313"/>
        <v>0</v>
      </c>
      <c r="U360" s="51">
        <f t="shared" si="313"/>
        <v>0</v>
      </c>
      <c r="V360" s="51">
        <f t="shared" si="313"/>
        <v>0</v>
      </c>
      <c r="W360" s="51">
        <f t="shared" si="313"/>
        <v>0</v>
      </c>
      <c r="X360" s="51">
        <f>X361</f>
        <v>909</v>
      </c>
      <c r="Y360" s="51">
        <f>Y361</f>
        <v>0</v>
      </c>
      <c r="Z360" s="51">
        <f t="shared" si="314"/>
        <v>0</v>
      </c>
      <c r="AA360" s="51">
        <f t="shared" si="314"/>
        <v>0</v>
      </c>
      <c r="AB360" s="51">
        <f t="shared" si="314"/>
        <v>0</v>
      </c>
      <c r="AC360" s="51">
        <f t="shared" si="314"/>
        <v>0</v>
      </c>
      <c r="AD360" s="51">
        <f>AD361</f>
        <v>909</v>
      </c>
      <c r="AE360" s="51">
        <f>AE361</f>
        <v>0</v>
      </c>
    </row>
    <row r="361" spans="1:31" s="15" customFormat="1" ht="92.25" customHeight="1">
      <c r="A361" s="64" t="s">
        <v>179</v>
      </c>
      <c r="B361" s="70" t="s">
        <v>334</v>
      </c>
      <c r="C361" s="70" t="s">
        <v>356</v>
      </c>
      <c r="D361" s="71" t="s">
        <v>66</v>
      </c>
      <c r="E361" s="70" t="s">
        <v>55</v>
      </c>
      <c r="F361" s="51">
        <v>909</v>
      </c>
      <c r="G361" s="98"/>
      <c r="H361" s="98"/>
      <c r="I361" s="98"/>
      <c r="J361" s="98"/>
      <c r="K361" s="98"/>
      <c r="L361" s="51">
        <f>F361+H361+I361+J361+K361</f>
        <v>909</v>
      </c>
      <c r="M361" s="51">
        <f>G361+K361</f>
        <v>0</v>
      </c>
      <c r="N361" s="75"/>
      <c r="O361" s="75"/>
      <c r="P361" s="75"/>
      <c r="Q361" s="75"/>
      <c r="R361" s="51">
        <f>L361+N361+O361+P361+Q361</f>
        <v>909</v>
      </c>
      <c r="S361" s="51">
        <f>M361+Q361</f>
        <v>0</v>
      </c>
      <c r="T361" s="75"/>
      <c r="U361" s="75"/>
      <c r="V361" s="75"/>
      <c r="W361" s="75"/>
      <c r="X361" s="51">
        <f>R361+T361+U361+V361+W361</f>
        <v>909</v>
      </c>
      <c r="Y361" s="51">
        <f>S361+W361</f>
        <v>0</v>
      </c>
      <c r="Z361" s="75"/>
      <c r="AA361" s="75"/>
      <c r="AB361" s="75"/>
      <c r="AC361" s="75"/>
      <c r="AD361" s="51">
        <f>X361+Z361+AA361+AB361+AC361</f>
        <v>909</v>
      </c>
      <c r="AE361" s="51">
        <f>Y361+AC361</f>
        <v>0</v>
      </c>
    </row>
    <row r="362" spans="1:31" s="15" customFormat="1" ht="18" customHeight="1">
      <c r="A362" s="64"/>
      <c r="B362" s="70"/>
      <c r="C362" s="70"/>
      <c r="D362" s="71"/>
      <c r="E362" s="70"/>
      <c r="F362" s="98"/>
      <c r="G362" s="98"/>
      <c r="H362" s="98"/>
      <c r="I362" s="98"/>
      <c r="J362" s="98"/>
      <c r="K362" s="98"/>
      <c r="L362" s="98"/>
      <c r="M362" s="98"/>
      <c r="N362" s="75"/>
      <c r="O362" s="75"/>
      <c r="P362" s="75"/>
      <c r="Q362" s="75"/>
      <c r="R362" s="98"/>
      <c r="S362" s="98"/>
      <c r="T362" s="75"/>
      <c r="U362" s="75"/>
      <c r="V362" s="75"/>
      <c r="W362" s="75"/>
      <c r="X362" s="98"/>
      <c r="Y362" s="98"/>
      <c r="Z362" s="75"/>
      <c r="AA362" s="75"/>
      <c r="AB362" s="75"/>
      <c r="AC362" s="75"/>
      <c r="AD362" s="98"/>
      <c r="AE362" s="98"/>
    </row>
    <row r="363" spans="1:31" s="15" customFormat="1" ht="37.5">
      <c r="A363" s="58" t="s">
        <v>365</v>
      </c>
      <c r="B363" s="59" t="s">
        <v>334</v>
      </c>
      <c r="C363" s="59" t="s">
        <v>348</v>
      </c>
      <c r="D363" s="67"/>
      <c r="E363" s="59"/>
      <c r="F363" s="68">
        <f aca="true" t="shared" si="315" ref="F363:AE363">F364</f>
        <v>44523</v>
      </c>
      <c r="G363" s="68">
        <f t="shared" si="315"/>
        <v>0</v>
      </c>
      <c r="H363" s="68">
        <f t="shared" si="315"/>
        <v>0</v>
      </c>
      <c r="I363" s="68">
        <f t="shared" si="315"/>
        <v>-124</v>
      </c>
      <c r="J363" s="68">
        <f t="shared" si="315"/>
        <v>0</v>
      </c>
      <c r="K363" s="68">
        <f t="shared" si="315"/>
        <v>0</v>
      </c>
      <c r="L363" s="68">
        <f t="shared" si="315"/>
        <v>44399</v>
      </c>
      <c r="M363" s="68">
        <f t="shared" si="315"/>
        <v>0</v>
      </c>
      <c r="N363" s="69">
        <f t="shared" si="315"/>
        <v>0</v>
      </c>
      <c r="O363" s="69">
        <f t="shared" si="315"/>
        <v>0</v>
      </c>
      <c r="P363" s="69">
        <f t="shared" si="315"/>
        <v>0</v>
      </c>
      <c r="Q363" s="69">
        <f t="shared" si="315"/>
        <v>0</v>
      </c>
      <c r="R363" s="68">
        <f t="shared" si="315"/>
        <v>44399</v>
      </c>
      <c r="S363" s="68">
        <f t="shared" si="315"/>
        <v>0</v>
      </c>
      <c r="T363" s="69">
        <f t="shared" si="315"/>
        <v>0</v>
      </c>
      <c r="U363" s="69">
        <f t="shared" si="315"/>
        <v>0</v>
      </c>
      <c r="V363" s="68">
        <f t="shared" si="315"/>
        <v>4596</v>
      </c>
      <c r="W363" s="69">
        <f t="shared" si="315"/>
        <v>0</v>
      </c>
      <c r="X363" s="68">
        <f t="shared" si="315"/>
        <v>48995</v>
      </c>
      <c r="Y363" s="68">
        <f t="shared" si="315"/>
        <v>0</v>
      </c>
      <c r="Z363" s="69">
        <f t="shared" si="315"/>
        <v>0</v>
      </c>
      <c r="AA363" s="69">
        <f t="shared" si="315"/>
        <v>0</v>
      </c>
      <c r="AB363" s="68">
        <f t="shared" si="315"/>
        <v>0</v>
      </c>
      <c r="AC363" s="69">
        <f t="shared" si="315"/>
        <v>0</v>
      </c>
      <c r="AD363" s="68">
        <f t="shared" si="315"/>
        <v>48995</v>
      </c>
      <c r="AE363" s="68">
        <f t="shared" si="315"/>
        <v>0</v>
      </c>
    </row>
    <row r="364" spans="1:31" s="15" customFormat="1" ht="24.75" customHeight="1">
      <c r="A364" s="64" t="s">
        <v>268</v>
      </c>
      <c r="B364" s="70" t="s">
        <v>334</v>
      </c>
      <c r="C364" s="70" t="s">
        <v>348</v>
      </c>
      <c r="D364" s="71" t="s">
        <v>269</v>
      </c>
      <c r="E364" s="70"/>
      <c r="F364" s="72">
        <f aca="true" t="shared" si="316" ref="F364:M364">F365+F366</f>
        <v>44523</v>
      </c>
      <c r="G364" s="72">
        <f t="shared" si="316"/>
        <v>0</v>
      </c>
      <c r="H364" s="72">
        <f t="shared" si="316"/>
        <v>0</v>
      </c>
      <c r="I364" s="72">
        <f t="shared" si="316"/>
        <v>-124</v>
      </c>
      <c r="J364" s="72">
        <f t="shared" si="316"/>
        <v>0</v>
      </c>
      <c r="K364" s="72">
        <f t="shared" si="316"/>
        <v>0</v>
      </c>
      <c r="L364" s="72">
        <f t="shared" si="316"/>
        <v>44399</v>
      </c>
      <c r="M364" s="72">
        <f t="shared" si="316"/>
        <v>0</v>
      </c>
      <c r="N364" s="72">
        <f aca="true" t="shared" si="317" ref="N364:S364">N365+N366</f>
        <v>0</v>
      </c>
      <c r="O364" s="72">
        <f t="shared" si="317"/>
        <v>0</v>
      </c>
      <c r="P364" s="72">
        <f t="shared" si="317"/>
        <v>0</v>
      </c>
      <c r="Q364" s="72">
        <f t="shared" si="317"/>
        <v>0</v>
      </c>
      <c r="R364" s="72">
        <f t="shared" si="317"/>
        <v>44399</v>
      </c>
      <c r="S364" s="72">
        <f t="shared" si="317"/>
        <v>0</v>
      </c>
      <c r="T364" s="72">
        <f aca="true" t="shared" si="318" ref="T364:Y364">T365+T366</f>
        <v>0</v>
      </c>
      <c r="U364" s="72">
        <f t="shared" si="318"/>
        <v>0</v>
      </c>
      <c r="V364" s="72">
        <f t="shared" si="318"/>
        <v>4596</v>
      </c>
      <c r="W364" s="72">
        <f t="shared" si="318"/>
        <v>0</v>
      </c>
      <c r="X364" s="72">
        <f t="shared" si="318"/>
        <v>48995</v>
      </c>
      <c r="Y364" s="72">
        <f t="shared" si="318"/>
        <v>0</v>
      </c>
      <c r="Z364" s="72">
        <f aca="true" t="shared" si="319" ref="Z364:AE364">Z365+Z366</f>
        <v>0</v>
      </c>
      <c r="AA364" s="72">
        <f t="shared" si="319"/>
        <v>0</v>
      </c>
      <c r="AB364" s="72">
        <f t="shared" si="319"/>
        <v>0</v>
      </c>
      <c r="AC364" s="72">
        <f t="shared" si="319"/>
        <v>0</v>
      </c>
      <c r="AD364" s="72">
        <f t="shared" si="319"/>
        <v>48995</v>
      </c>
      <c r="AE364" s="72">
        <f t="shared" si="319"/>
        <v>0</v>
      </c>
    </row>
    <row r="365" spans="1:31" s="15" customFormat="1" ht="91.5" customHeight="1">
      <c r="A365" s="64" t="s">
        <v>68</v>
      </c>
      <c r="B365" s="70" t="s">
        <v>334</v>
      </c>
      <c r="C365" s="70" t="s">
        <v>348</v>
      </c>
      <c r="D365" s="71" t="s">
        <v>269</v>
      </c>
      <c r="E365" s="70" t="s">
        <v>56</v>
      </c>
      <c r="F365" s="51">
        <f>44104-119-1683</f>
        <v>42302</v>
      </c>
      <c r="G365" s="115"/>
      <c r="H365" s="98"/>
      <c r="I365" s="73">
        <v>-124</v>
      </c>
      <c r="J365" s="98"/>
      <c r="K365" s="98"/>
      <c r="L365" s="51">
        <f>F365+H365+I365+J365+K365</f>
        <v>42178</v>
      </c>
      <c r="M365" s="51">
        <f>G365+K365</f>
        <v>0</v>
      </c>
      <c r="N365" s="75"/>
      <c r="O365" s="51"/>
      <c r="P365" s="75"/>
      <c r="Q365" s="75"/>
      <c r="R365" s="51">
        <f>L365+N365+O365+P365+Q365</f>
        <v>42178</v>
      </c>
      <c r="S365" s="51">
        <f>M365+Q365</f>
        <v>0</v>
      </c>
      <c r="T365" s="75"/>
      <c r="U365" s="51"/>
      <c r="V365" s="51">
        <v>4596</v>
      </c>
      <c r="W365" s="75"/>
      <c r="X365" s="51">
        <f>R365+T365+U365+V365+W365</f>
        <v>46774</v>
      </c>
      <c r="Y365" s="51">
        <f>S365+W365</f>
        <v>0</v>
      </c>
      <c r="Z365" s="75"/>
      <c r="AA365" s="51"/>
      <c r="AB365" s="51"/>
      <c r="AC365" s="75"/>
      <c r="AD365" s="51">
        <f>X365+Z365+AA365+AB365+AC365</f>
        <v>46774</v>
      </c>
      <c r="AE365" s="51">
        <f>Y365+AC365</f>
        <v>0</v>
      </c>
    </row>
    <row r="366" spans="1:31" s="15" customFormat="1" ht="82.5">
      <c r="A366" s="64" t="s">
        <v>179</v>
      </c>
      <c r="B366" s="70" t="s">
        <v>334</v>
      </c>
      <c r="C366" s="70" t="s">
        <v>348</v>
      </c>
      <c r="D366" s="71" t="s">
        <v>269</v>
      </c>
      <c r="E366" s="70" t="s">
        <v>55</v>
      </c>
      <c r="F366" s="51">
        <f>419+119+1683</f>
        <v>2221</v>
      </c>
      <c r="G366" s="115"/>
      <c r="H366" s="98"/>
      <c r="I366" s="98"/>
      <c r="J366" s="98"/>
      <c r="K366" s="98"/>
      <c r="L366" s="51">
        <f>F366+H366+I366+J366+K366</f>
        <v>2221</v>
      </c>
      <c r="M366" s="51">
        <f>G366+K366</f>
        <v>0</v>
      </c>
      <c r="N366" s="75"/>
      <c r="O366" s="75"/>
      <c r="P366" s="75"/>
      <c r="Q366" s="75"/>
      <c r="R366" s="51">
        <f>L366+N366+O366+P366+Q366</f>
        <v>2221</v>
      </c>
      <c r="S366" s="51">
        <f>M366+Q366</f>
        <v>0</v>
      </c>
      <c r="T366" s="75"/>
      <c r="U366" s="75"/>
      <c r="V366" s="75"/>
      <c r="W366" s="75"/>
      <c r="X366" s="51">
        <f>R366+T366+U366+V366+W366</f>
        <v>2221</v>
      </c>
      <c r="Y366" s="51">
        <f>S366+W366</f>
        <v>0</v>
      </c>
      <c r="Z366" s="75"/>
      <c r="AA366" s="75"/>
      <c r="AB366" s="75"/>
      <c r="AC366" s="75"/>
      <c r="AD366" s="51">
        <f>X366+Z366+AA366+AB366+AC366</f>
        <v>2221</v>
      </c>
      <c r="AE366" s="51">
        <f>Y366+AC366</f>
        <v>0</v>
      </c>
    </row>
    <row r="367" spans="1:31" s="15" customFormat="1" ht="16.5">
      <c r="A367" s="64"/>
      <c r="B367" s="70"/>
      <c r="C367" s="70"/>
      <c r="D367" s="71"/>
      <c r="E367" s="70"/>
      <c r="F367" s="98"/>
      <c r="G367" s="98"/>
      <c r="H367" s="98"/>
      <c r="I367" s="98"/>
      <c r="J367" s="98"/>
      <c r="K367" s="98"/>
      <c r="L367" s="98"/>
      <c r="M367" s="98"/>
      <c r="N367" s="75"/>
      <c r="O367" s="75"/>
      <c r="P367" s="75"/>
      <c r="Q367" s="75"/>
      <c r="R367" s="98"/>
      <c r="S367" s="98"/>
      <c r="T367" s="75"/>
      <c r="U367" s="75"/>
      <c r="V367" s="75"/>
      <c r="W367" s="75"/>
      <c r="X367" s="98"/>
      <c r="Y367" s="98"/>
      <c r="Z367" s="75"/>
      <c r="AA367" s="75"/>
      <c r="AB367" s="75"/>
      <c r="AC367" s="75"/>
      <c r="AD367" s="98"/>
      <c r="AE367" s="98"/>
    </row>
    <row r="368" spans="1:31" s="15" customFormat="1" ht="37.5">
      <c r="A368" s="58" t="s">
        <v>270</v>
      </c>
      <c r="B368" s="59" t="s">
        <v>334</v>
      </c>
      <c r="C368" s="59" t="s">
        <v>334</v>
      </c>
      <c r="D368" s="67"/>
      <c r="E368" s="59"/>
      <c r="F368" s="68">
        <f aca="true" t="shared" si="320" ref="F368:M368">F373+F369+F376</f>
        <v>46942</v>
      </c>
      <c r="G368" s="68">
        <f t="shared" si="320"/>
        <v>0</v>
      </c>
      <c r="H368" s="68">
        <f t="shared" si="320"/>
        <v>0</v>
      </c>
      <c r="I368" s="68">
        <f t="shared" si="320"/>
        <v>53</v>
      </c>
      <c r="J368" s="68">
        <f t="shared" si="320"/>
        <v>0</v>
      </c>
      <c r="K368" s="68">
        <f t="shared" si="320"/>
        <v>0</v>
      </c>
      <c r="L368" s="68">
        <f t="shared" si="320"/>
        <v>46995</v>
      </c>
      <c r="M368" s="68">
        <f t="shared" si="320"/>
        <v>0</v>
      </c>
      <c r="N368" s="69">
        <f aca="true" t="shared" si="321" ref="N368:S368">N373+N369+N376</f>
        <v>0</v>
      </c>
      <c r="O368" s="69">
        <f t="shared" si="321"/>
        <v>0</v>
      </c>
      <c r="P368" s="69">
        <f t="shared" si="321"/>
        <v>0</v>
      </c>
      <c r="Q368" s="69">
        <f t="shared" si="321"/>
        <v>0</v>
      </c>
      <c r="R368" s="68">
        <f t="shared" si="321"/>
        <v>46995</v>
      </c>
      <c r="S368" s="68">
        <f t="shared" si="321"/>
        <v>0</v>
      </c>
      <c r="T368" s="69">
        <f aca="true" t="shared" si="322" ref="T368:Y368">T373+T369+T376</f>
        <v>0</v>
      </c>
      <c r="U368" s="69">
        <f t="shared" si="322"/>
        <v>0</v>
      </c>
      <c r="V368" s="69">
        <f t="shared" si="322"/>
        <v>0</v>
      </c>
      <c r="W368" s="69">
        <f t="shared" si="322"/>
        <v>0</v>
      </c>
      <c r="X368" s="68">
        <f t="shared" si="322"/>
        <v>46995</v>
      </c>
      <c r="Y368" s="68">
        <f t="shared" si="322"/>
        <v>0</v>
      </c>
      <c r="Z368" s="69">
        <f aca="true" t="shared" si="323" ref="Z368:AE368">Z373+Z369+Z376</f>
        <v>0</v>
      </c>
      <c r="AA368" s="69">
        <f t="shared" si="323"/>
        <v>0</v>
      </c>
      <c r="AB368" s="69">
        <f t="shared" si="323"/>
        <v>0</v>
      </c>
      <c r="AC368" s="69">
        <f t="shared" si="323"/>
        <v>0</v>
      </c>
      <c r="AD368" s="68">
        <f t="shared" si="323"/>
        <v>46995</v>
      </c>
      <c r="AE368" s="68">
        <f t="shared" si="323"/>
        <v>0</v>
      </c>
    </row>
    <row r="369" spans="1:31" s="15" customFormat="1" ht="33">
      <c r="A369" s="64" t="s">
        <v>271</v>
      </c>
      <c r="B369" s="70" t="s">
        <v>334</v>
      </c>
      <c r="C369" s="70" t="s">
        <v>334</v>
      </c>
      <c r="D369" s="71" t="s">
        <v>272</v>
      </c>
      <c r="E369" s="70"/>
      <c r="F369" s="51">
        <f aca="true" t="shared" si="324" ref="F369:M369">F370+F371+F372</f>
        <v>23968</v>
      </c>
      <c r="G369" s="51">
        <f t="shared" si="324"/>
        <v>0</v>
      </c>
      <c r="H369" s="51">
        <f t="shared" si="324"/>
        <v>0</v>
      </c>
      <c r="I369" s="51">
        <f t="shared" si="324"/>
        <v>53</v>
      </c>
      <c r="J369" s="51">
        <f t="shared" si="324"/>
        <v>0</v>
      </c>
      <c r="K369" s="51">
        <f t="shared" si="324"/>
        <v>0</v>
      </c>
      <c r="L369" s="51">
        <f t="shared" si="324"/>
        <v>24021</v>
      </c>
      <c r="M369" s="51">
        <f t="shared" si="324"/>
        <v>0</v>
      </c>
      <c r="N369" s="51">
        <f aca="true" t="shared" si="325" ref="N369:S369">N370+N371+N372</f>
        <v>0</v>
      </c>
      <c r="O369" s="51">
        <f t="shared" si="325"/>
        <v>0</v>
      </c>
      <c r="P369" s="51">
        <f t="shared" si="325"/>
        <v>0</v>
      </c>
      <c r="Q369" s="51">
        <f t="shared" si="325"/>
        <v>0</v>
      </c>
      <c r="R369" s="51">
        <f t="shared" si="325"/>
        <v>24021</v>
      </c>
      <c r="S369" s="51">
        <f t="shared" si="325"/>
        <v>0</v>
      </c>
      <c r="T369" s="51">
        <f aca="true" t="shared" si="326" ref="T369:Y369">T370+T371+T372</f>
        <v>0</v>
      </c>
      <c r="U369" s="51">
        <f t="shared" si="326"/>
        <v>0</v>
      </c>
      <c r="V369" s="51">
        <f t="shared" si="326"/>
        <v>0</v>
      </c>
      <c r="W369" s="51">
        <f t="shared" si="326"/>
        <v>0</v>
      </c>
      <c r="X369" s="51">
        <f t="shared" si="326"/>
        <v>24021</v>
      </c>
      <c r="Y369" s="51">
        <f t="shared" si="326"/>
        <v>0</v>
      </c>
      <c r="Z369" s="51">
        <f aca="true" t="shared" si="327" ref="Z369:AE369">Z370+Z371+Z372</f>
        <v>0</v>
      </c>
      <c r="AA369" s="51">
        <f t="shared" si="327"/>
        <v>0</v>
      </c>
      <c r="AB369" s="51">
        <f t="shared" si="327"/>
        <v>0</v>
      </c>
      <c r="AC369" s="51">
        <f t="shared" si="327"/>
        <v>0</v>
      </c>
      <c r="AD369" s="51">
        <f t="shared" si="327"/>
        <v>24021</v>
      </c>
      <c r="AE369" s="51">
        <f t="shared" si="327"/>
        <v>0</v>
      </c>
    </row>
    <row r="370" spans="1:31" s="15" customFormat="1" ht="49.5" customHeight="1" hidden="1">
      <c r="A370" s="103" t="s">
        <v>181</v>
      </c>
      <c r="B370" s="70" t="s">
        <v>334</v>
      </c>
      <c r="C370" s="70" t="s">
        <v>334</v>
      </c>
      <c r="D370" s="71" t="s">
        <v>272</v>
      </c>
      <c r="E370" s="70" t="s">
        <v>419</v>
      </c>
      <c r="F370" s="98"/>
      <c r="G370" s="98"/>
      <c r="H370" s="98"/>
      <c r="I370" s="98"/>
      <c r="J370" s="98"/>
      <c r="K370" s="98"/>
      <c r="L370" s="98"/>
      <c r="M370" s="98"/>
      <c r="N370" s="75"/>
      <c r="O370" s="75"/>
      <c r="P370" s="75"/>
      <c r="Q370" s="75"/>
      <c r="R370" s="98"/>
      <c r="S370" s="98"/>
      <c r="T370" s="75"/>
      <c r="U370" s="75"/>
      <c r="V370" s="75"/>
      <c r="W370" s="75"/>
      <c r="X370" s="98"/>
      <c r="Y370" s="98"/>
      <c r="Z370" s="75"/>
      <c r="AA370" s="75"/>
      <c r="AB370" s="75"/>
      <c r="AC370" s="75"/>
      <c r="AD370" s="98"/>
      <c r="AE370" s="98"/>
    </row>
    <row r="371" spans="1:31" s="15" customFormat="1" ht="82.5">
      <c r="A371" s="64" t="s">
        <v>68</v>
      </c>
      <c r="B371" s="70" t="s">
        <v>334</v>
      </c>
      <c r="C371" s="70" t="s">
        <v>334</v>
      </c>
      <c r="D371" s="71" t="s">
        <v>272</v>
      </c>
      <c r="E371" s="70" t="s">
        <v>56</v>
      </c>
      <c r="F371" s="51">
        <v>23895</v>
      </c>
      <c r="G371" s="98"/>
      <c r="H371" s="98"/>
      <c r="I371" s="73">
        <v>53</v>
      </c>
      <c r="J371" s="98"/>
      <c r="K371" s="98"/>
      <c r="L371" s="51">
        <f>F371+H371+I371+J371+K371</f>
        <v>23948</v>
      </c>
      <c r="M371" s="51">
        <f>G371+K371</f>
        <v>0</v>
      </c>
      <c r="N371" s="75"/>
      <c r="O371" s="51"/>
      <c r="P371" s="75"/>
      <c r="Q371" s="75"/>
      <c r="R371" s="51">
        <f>L371+N371+O371+P371+Q371</f>
        <v>23948</v>
      </c>
      <c r="S371" s="51">
        <f>M371+Q371</f>
        <v>0</v>
      </c>
      <c r="T371" s="75"/>
      <c r="U371" s="51"/>
      <c r="V371" s="75"/>
      <c r="W371" s="75"/>
      <c r="X371" s="51">
        <f>R371+T371+U371+V371+W371</f>
        <v>23948</v>
      </c>
      <c r="Y371" s="51">
        <f>S371+W371</f>
        <v>0</v>
      </c>
      <c r="Z371" s="75"/>
      <c r="AA371" s="51"/>
      <c r="AB371" s="75"/>
      <c r="AC371" s="75"/>
      <c r="AD371" s="51">
        <f>X371+Z371+AA371+AB371+AC371</f>
        <v>23948</v>
      </c>
      <c r="AE371" s="51">
        <f>Y371+AC371</f>
        <v>0</v>
      </c>
    </row>
    <row r="372" spans="1:31" s="15" customFormat="1" ht="85.5" customHeight="1">
      <c r="A372" s="64" t="s">
        <v>179</v>
      </c>
      <c r="B372" s="70" t="s">
        <v>334</v>
      </c>
      <c r="C372" s="70" t="s">
        <v>334</v>
      </c>
      <c r="D372" s="71" t="s">
        <v>272</v>
      </c>
      <c r="E372" s="70" t="s">
        <v>55</v>
      </c>
      <c r="F372" s="51">
        <v>73</v>
      </c>
      <c r="G372" s="98"/>
      <c r="H372" s="98"/>
      <c r="I372" s="98"/>
      <c r="J372" s="98"/>
      <c r="K372" s="98"/>
      <c r="L372" s="51">
        <f>F372+H372+I372+J372+K372</f>
        <v>73</v>
      </c>
      <c r="M372" s="51">
        <f>G372+K372</f>
        <v>0</v>
      </c>
      <c r="N372" s="75"/>
      <c r="O372" s="75"/>
      <c r="P372" s="75"/>
      <c r="Q372" s="75"/>
      <c r="R372" s="51">
        <f>L372+N372+O372+P372+Q372</f>
        <v>73</v>
      </c>
      <c r="S372" s="51">
        <f>M372+Q372</f>
        <v>0</v>
      </c>
      <c r="T372" s="75"/>
      <c r="U372" s="75"/>
      <c r="V372" s="75"/>
      <c r="W372" s="75"/>
      <c r="X372" s="51">
        <f>R372+T372+U372+V372+W372</f>
        <v>73</v>
      </c>
      <c r="Y372" s="51">
        <f>S372+W372</f>
        <v>0</v>
      </c>
      <c r="Z372" s="75"/>
      <c r="AA372" s="75"/>
      <c r="AB372" s="75"/>
      <c r="AC372" s="75"/>
      <c r="AD372" s="51">
        <f>X372+Z372+AA372+AB372+AC372</f>
        <v>73</v>
      </c>
      <c r="AE372" s="51">
        <f>Y372+AC372</f>
        <v>0</v>
      </c>
    </row>
    <row r="373" spans="1:31" s="15" customFormat="1" ht="33">
      <c r="A373" s="64" t="s">
        <v>273</v>
      </c>
      <c r="B373" s="70" t="s">
        <v>334</v>
      </c>
      <c r="C373" s="70" t="s">
        <v>334</v>
      </c>
      <c r="D373" s="71" t="s">
        <v>274</v>
      </c>
      <c r="E373" s="70"/>
      <c r="F373" s="72">
        <f aca="true" t="shared" si="328" ref="F373:M373">F374+F375</f>
        <v>9344</v>
      </c>
      <c r="G373" s="72">
        <f t="shared" si="328"/>
        <v>0</v>
      </c>
      <c r="H373" s="72">
        <f t="shared" si="328"/>
        <v>0</v>
      </c>
      <c r="I373" s="72">
        <f t="shared" si="328"/>
        <v>0</v>
      </c>
      <c r="J373" s="72">
        <f t="shared" si="328"/>
        <v>0</v>
      </c>
      <c r="K373" s="72">
        <f t="shared" si="328"/>
        <v>0</v>
      </c>
      <c r="L373" s="72">
        <f t="shared" si="328"/>
        <v>9344</v>
      </c>
      <c r="M373" s="72">
        <f t="shared" si="328"/>
        <v>0</v>
      </c>
      <c r="N373" s="72">
        <f aca="true" t="shared" si="329" ref="N373:S373">N374+N375</f>
        <v>0</v>
      </c>
      <c r="O373" s="72">
        <f t="shared" si="329"/>
        <v>0</v>
      </c>
      <c r="P373" s="72">
        <f t="shared" si="329"/>
        <v>0</v>
      </c>
      <c r="Q373" s="72">
        <f t="shared" si="329"/>
        <v>0</v>
      </c>
      <c r="R373" s="72">
        <f t="shared" si="329"/>
        <v>9344</v>
      </c>
      <c r="S373" s="72">
        <f t="shared" si="329"/>
        <v>0</v>
      </c>
      <c r="T373" s="72">
        <f aca="true" t="shared" si="330" ref="T373:Y373">T374+T375</f>
        <v>0</v>
      </c>
      <c r="U373" s="72">
        <f t="shared" si="330"/>
        <v>0</v>
      </c>
      <c r="V373" s="72">
        <f t="shared" si="330"/>
        <v>0</v>
      </c>
      <c r="W373" s="72">
        <f t="shared" si="330"/>
        <v>0</v>
      </c>
      <c r="X373" s="72">
        <f t="shared" si="330"/>
        <v>9344</v>
      </c>
      <c r="Y373" s="72">
        <f t="shared" si="330"/>
        <v>0</v>
      </c>
      <c r="Z373" s="72">
        <f aca="true" t="shared" si="331" ref="Z373:AE373">Z374+Z375</f>
        <v>0</v>
      </c>
      <c r="AA373" s="72">
        <f t="shared" si="331"/>
        <v>0</v>
      </c>
      <c r="AB373" s="72">
        <f t="shared" si="331"/>
        <v>0</v>
      </c>
      <c r="AC373" s="72">
        <f t="shared" si="331"/>
        <v>0</v>
      </c>
      <c r="AD373" s="72">
        <f t="shared" si="331"/>
        <v>9344</v>
      </c>
      <c r="AE373" s="72">
        <f t="shared" si="331"/>
        <v>0</v>
      </c>
    </row>
    <row r="374" spans="1:31" s="15" customFormat="1" ht="33" customHeight="1" hidden="1">
      <c r="A374" s="64" t="s">
        <v>335</v>
      </c>
      <c r="B374" s="70" t="s">
        <v>334</v>
      </c>
      <c r="C374" s="70" t="s">
        <v>334</v>
      </c>
      <c r="D374" s="71" t="s">
        <v>274</v>
      </c>
      <c r="E374" s="70" t="s">
        <v>336</v>
      </c>
      <c r="F374" s="98"/>
      <c r="G374" s="98"/>
      <c r="H374" s="98"/>
      <c r="I374" s="98"/>
      <c r="J374" s="98"/>
      <c r="K374" s="98"/>
      <c r="L374" s="98"/>
      <c r="M374" s="98"/>
      <c r="N374" s="75"/>
      <c r="O374" s="75"/>
      <c r="P374" s="75"/>
      <c r="Q374" s="75"/>
      <c r="R374" s="98"/>
      <c r="S374" s="98"/>
      <c r="T374" s="75"/>
      <c r="U374" s="75"/>
      <c r="V374" s="75"/>
      <c r="W374" s="75"/>
      <c r="X374" s="98"/>
      <c r="Y374" s="98"/>
      <c r="Z374" s="75"/>
      <c r="AA374" s="75"/>
      <c r="AB374" s="75"/>
      <c r="AC374" s="75"/>
      <c r="AD374" s="98"/>
      <c r="AE374" s="98"/>
    </row>
    <row r="375" spans="1:31" s="15" customFormat="1" ht="88.5" customHeight="1">
      <c r="A375" s="64" t="s">
        <v>68</v>
      </c>
      <c r="B375" s="70" t="s">
        <v>334</v>
      </c>
      <c r="C375" s="70" t="s">
        <v>334</v>
      </c>
      <c r="D375" s="71" t="s">
        <v>274</v>
      </c>
      <c r="E375" s="70" t="s">
        <v>56</v>
      </c>
      <c r="F375" s="51">
        <v>9344</v>
      </c>
      <c r="G375" s="98"/>
      <c r="H375" s="98"/>
      <c r="I375" s="98"/>
      <c r="J375" s="98"/>
      <c r="K375" s="98"/>
      <c r="L375" s="51">
        <f>F375+H375+I375+J375+K375</f>
        <v>9344</v>
      </c>
      <c r="M375" s="51">
        <f>G375+K375</f>
        <v>0</v>
      </c>
      <c r="N375" s="75"/>
      <c r="O375" s="75"/>
      <c r="P375" s="75"/>
      <c r="Q375" s="75"/>
      <c r="R375" s="51">
        <f>L375+N375+O375+P375+Q375</f>
        <v>9344</v>
      </c>
      <c r="S375" s="51">
        <f>M375+Q375</f>
        <v>0</v>
      </c>
      <c r="T375" s="75"/>
      <c r="U375" s="75"/>
      <c r="V375" s="75"/>
      <c r="W375" s="75"/>
      <c r="X375" s="51">
        <f>R375+T375+U375+V375+W375</f>
        <v>9344</v>
      </c>
      <c r="Y375" s="51">
        <f>S375+W375</f>
        <v>0</v>
      </c>
      <c r="Z375" s="75"/>
      <c r="AA375" s="75"/>
      <c r="AB375" s="75"/>
      <c r="AC375" s="75"/>
      <c r="AD375" s="51">
        <f>X375+Z375+AA375+AB375+AC375</f>
        <v>9344</v>
      </c>
      <c r="AE375" s="51">
        <f>Y375+AC375</f>
        <v>0</v>
      </c>
    </row>
    <row r="376" spans="1:31" s="15" customFormat="1" ht="34.5" customHeight="1">
      <c r="A376" s="64" t="s">
        <v>319</v>
      </c>
      <c r="B376" s="70" t="s">
        <v>334</v>
      </c>
      <c r="C376" s="70" t="s">
        <v>334</v>
      </c>
      <c r="D376" s="71" t="s">
        <v>320</v>
      </c>
      <c r="E376" s="70"/>
      <c r="F376" s="51">
        <f aca="true" t="shared" si="332" ref="F376:M376">F380+F391+F394+F398</f>
        <v>13630</v>
      </c>
      <c r="G376" s="51">
        <f t="shared" si="332"/>
        <v>0</v>
      </c>
      <c r="H376" s="51">
        <f t="shared" si="332"/>
        <v>0</v>
      </c>
      <c r="I376" s="51">
        <f t="shared" si="332"/>
        <v>0</v>
      </c>
      <c r="J376" s="51">
        <f t="shared" si="332"/>
        <v>0</v>
      </c>
      <c r="K376" s="51">
        <f t="shared" si="332"/>
        <v>0</v>
      </c>
      <c r="L376" s="51">
        <f t="shared" si="332"/>
        <v>13630</v>
      </c>
      <c r="M376" s="51">
        <f t="shared" si="332"/>
        <v>0</v>
      </c>
      <c r="N376" s="51">
        <f aca="true" t="shared" si="333" ref="N376:S376">N380+N391+N394+N398</f>
        <v>0</v>
      </c>
      <c r="O376" s="51">
        <f t="shared" si="333"/>
        <v>0</v>
      </c>
      <c r="P376" s="51">
        <f t="shared" si="333"/>
        <v>0</v>
      </c>
      <c r="Q376" s="51">
        <f t="shared" si="333"/>
        <v>0</v>
      </c>
      <c r="R376" s="51">
        <f t="shared" si="333"/>
        <v>13630</v>
      </c>
      <c r="S376" s="51">
        <f t="shared" si="333"/>
        <v>0</v>
      </c>
      <c r="T376" s="51">
        <f aca="true" t="shared" si="334" ref="T376:Y376">T380+T391+T394+T398</f>
        <v>0</v>
      </c>
      <c r="U376" s="51">
        <f t="shared" si="334"/>
        <v>0</v>
      </c>
      <c r="V376" s="51">
        <f t="shared" si="334"/>
        <v>0</v>
      </c>
      <c r="W376" s="51">
        <f t="shared" si="334"/>
        <v>0</v>
      </c>
      <c r="X376" s="51">
        <f t="shared" si="334"/>
        <v>13630</v>
      </c>
      <c r="Y376" s="51">
        <f t="shared" si="334"/>
        <v>0</v>
      </c>
      <c r="Z376" s="51">
        <f aca="true" t="shared" si="335" ref="Z376:AE376">Z380+Z391+Z394+Z398</f>
        <v>0</v>
      </c>
      <c r="AA376" s="51">
        <f t="shared" si="335"/>
        <v>0</v>
      </c>
      <c r="AB376" s="51">
        <f t="shared" si="335"/>
        <v>0</v>
      </c>
      <c r="AC376" s="51">
        <f t="shared" si="335"/>
        <v>0</v>
      </c>
      <c r="AD376" s="51">
        <f t="shared" si="335"/>
        <v>13630</v>
      </c>
      <c r="AE376" s="51">
        <f t="shared" si="335"/>
        <v>0</v>
      </c>
    </row>
    <row r="377" spans="1:31" s="15" customFormat="1" ht="33" customHeight="1" hidden="1">
      <c r="A377" s="64" t="s">
        <v>335</v>
      </c>
      <c r="B377" s="70" t="s">
        <v>334</v>
      </c>
      <c r="C377" s="70" t="s">
        <v>334</v>
      </c>
      <c r="D377" s="71" t="s">
        <v>320</v>
      </c>
      <c r="E377" s="70" t="s">
        <v>336</v>
      </c>
      <c r="F377" s="51"/>
      <c r="G377" s="98"/>
      <c r="H377" s="98"/>
      <c r="I377" s="98"/>
      <c r="J377" s="98"/>
      <c r="K377" s="98"/>
      <c r="L377" s="51"/>
      <c r="M377" s="98"/>
      <c r="N377" s="75"/>
      <c r="O377" s="75"/>
      <c r="P377" s="75"/>
      <c r="Q377" s="75"/>
      <c r="R377" s="51"/>
      <c r="S377" s="98"/>
      <c r="T377" s="75"/>
      <c r="U377" s="75"/>
      <c r="V377" s="75"/>
      <c r="W377" s="75"/>
      <c r="X377" s="51"/>
      <c r="Y377" s="98"/>
      <c r="Z377" s="75"/>
      <c r="AA377" s="75"/>
      <c r="AB377" s="75"/>
      <c r="AC377" s="75"/>
      <c r="AD377" s="51"/>
      <c r="AE377" s="98"/>
    </row>
    <row r="378" spans="1:31" s="15" customFormat="1" ht="33" customHeight="1" hidden="1">
      <c r="A378" s="64" t="s">
        <v>418</v>
      </c>
      <c r="B378" s="70" t="s">
        <v>334</v>
      </c>
      <c r="C378" s="70" t="s">
        <v>334</v>
      </c>
      <c r="D378" s="71" t="s">
        <v>426</v>
      </c>
      <c r="E378" s="70"/>
      <c r="F378" s="51"/>
      <c r="G378" s="98"/>
      <c r="H378" s="98"/>
      <c r="I378" s="98"/>
      <c r="J378" s="98"/>
      <c r="K378" s="98"/>
      <c r="L378" s="51"/>
      <c r="M378" s="98"/>
      <c r="N378" s="75"/>
      <c r="O378" s="75"/>
      <c r="P378" s="75"/>
      <c r="Q378" s="75"/>
      <c r="R378" s="51"/>
      <c r="S378" s="98"/>
      <c r="T378" s="75"/>
      <c r="U378" s="75"/>
      <c r="V378" s="75"/>
      <c r="W378" s="75"/>
      <c r="X378" s="51"/>
      <c r="Y378" s="98"/>
      <c r="Z378" s="75"/>
      <c r="AA378" s="75"/>
      <c r="AB378" s="75"/>
      <c r="AC378" s="75"/>
      <c r="AD378" s="51"/>
      <c r="AE378" s="98"/>
    </row>
    <row r="379" spans="1:31" s="15" customFormat="1" ht="49.5" customHeight="1" hidden="1">
      <c r="A379" s="64" t="s">
        <v>480</v>
      </c>
      <c r="B379" s="70" t="s">
        <v>334</v>
      </c>
      <c r="C379" s="70" t="s">
        <v>334</v>
      </c>
      <c r="D379" s="71" t="s">
        <v>426</v>
      </c>
      <c r="E379" s="70" t="s">
        <v>419</v>
      </c>
      <c r="F379" s="51"/>
      <c r="G379" s="98"/>
      <c r="H379" s="98"/>
      <c r="I379" s="98"/>
      <c r="J379" s="98"/>
      <c r="K379" s="98"/>
      <c r="L379" s="51"/>
      <c r="M379" s="98"/>
      <c r="N379" s="75"/>
      <c r="O379" s="75"/>
      <c r="P379" s="75"/>
      <c r="Q379" s="75"/>
      <c r="R379" s="51"/>
      <c r="S379" s="98"/>
      <c r="T379" s="75"/>
      <c r="U379" s="75"/>
      <c r="V379" s="75"/>
      <c r="W379" s="75"/>
      <c r="X379" s="51"/>
      <c r="Y379" s="98"/>
      <c r="Z379" s="75"/>
      <c r="AA379" s="75"/>
      <c r="AB379" s="75"/>
      <c r="AC379" s="75"/>
      <c r="AD379" s="51"/>
      <c r="AE379" s="98"/>
    </row>
    <row r="380" spans="1:31" s="15" customFormat="1" ht="56.25" customHeight="1">
      <c r="A380" s="64" t="s">
        <v>146</v>
      </c>
      <c r="B380" s="70" t="s">
        <v>334</v>
      </c>
      <c r="C380" s="70" t="s">
        <v>334</v>
      </c>
      <c r="D380" s="71" t="s">
        <v>469</v>
      </c>
      <c r="E380" s="70"/>
      <c r="F380" s="51">
        <f aca="true" t="shared" si="336" ref="F380:M380">F381+F383+F388</f>
        <v>7100</v>
      </c>
      <c r="G380" s="51">
        <f t="shared" si="336"/>
        <v>0</v>
      </c>
      <c r="H380" s="51">
        <f t="shared" si="336"/>
        <v>0</v>
      </c>
      <c r="I380" s="51">
        <f t="shared" si="336"/>
        <v>0</v>
      </c>
      <c r="J380" s="51">
        <f t="shared" si="336"/>
        <v>0</v>
      </c>
      <c r="K380" s="51">
        <f t="shared" si="336"/>
        <v>0</v>
      </c>
      <c r="L380" s="51">
        <f t="shared" si="336"/>
        <v>7100</v>
      </c>
      <c r="M380" s="51">
        <f t="shared" si="336"/>
        <v>0</v>
      </c>
      <c r="N380" s="51">
        <f aca="true" t="shared" si="337" ref="N380:S380">N381+N383+N388</f>
        <v>0</v>
      </c>
      <c r="O380" s="51">
        <f t="shared" si="337"/>
        <v>0</v>
      </c>
      <c r="P380" s="51">
        <f t="shared" si="337"/>
        <v>0</v>
      </c>
      <c r="Q380" s="51">
        <f t="shared" si="337"/>
        <v>0</v>
      </c>
      <c r="R380" s="51">
        <f t="shared" si="337"/>
        <v>7100</v>
      </c>
      <c r="S380" s="51">
        <f t="shared" si="337"/>
        <v>0</v>
      </c>
      <c r="T380" s="51">
        <f aca="true" t="shared" si="338" ref="T380:Y380">T381+T383+T388</f>
        <v>0</v>
      </c>
      <c r="U380" s="51">
        <f t="shared" si="338"/>
        <v>0</v>
      </c>
      <c r="V380" s="51">
        <f t="shared" si="338"/>
        <v>0</v>
      </c>
      <c r="W380" s="51">
        <f t="shared" si="338"/>
        <v>0</v>
      </c>
      <c r="X380" s="51">
        <f t="shared" si="338"/>
        <v>7100</v>
      </c>
      <c r="Y380" s="51">
        <f t="shared" si="338"/>
        <v>0</v>
      </c>
      <c r="Z380" s="51">
        <f aca="true" t="shared" si="339" ref="Z380:AE380">Z381+Z383+Z388</f>
        <v>0</v>
      </c>
      <c r="AA380" s="51">
        <f t="shared" si="339"/>
        <v>0</v>
      </c>
      <c r="AB380" s="51">
        <f t="shared" si="339"/>
        <v>0</v>
      </c>
      <c r="AC380" s="51">
        <f t="shared" si="339"/>
        <v>0</v>
      </c>
      <c r="AD380" s="51">
        <f t="shared" si="339"/>
        <v>7100</v>
      </c>
      <c r="AE380" s="51">
        <f t="shared" si="339"/>
        <v>0</v>
      </c>
    </row>
    <row r="381" spans="1:31" s="15" customFormat="1" ht="174.75" customHeight="1">
      <c r="A381" s="105" t="s">
        <v>537</v>
      </c>
      <c r="B381" s="70" t="s">
        <v>334</v>
      </c>
      <c r="C381" s="70" t="s">
        <v>334</v>
      </c>
      <c r="D381" s="71" t="s">
        <v>471</v>
      </c>
      <c r="E381" s="70"/>
      <c r="F381" s="51">
        <f aca="true" t="shared" si="340" ref="F381:AE381">F382</f>
        <v>4000</v>
      </c>
      <c r="G381" s="51">
        <f t="shared" si="340"/>
        <v>0</v>
      </c>
      <c r="H381" s="51">
        <f t="shared" si="340"/>
        <v>0</v>
      </c>
      <c r="I381" s="51">
        <f t="shared" si="340"/>
        <v>0</v>
      </c>
      <c r="J381" s="51">
        <f t="shared" si="340"/>
        <v>0</v>
      </c>
      <c r="K381" s="51">
        <f t="shared" si="340"/>
        <v>0</v>
      </c>
      <c r="L381" s="51">
        <f t="shared" si="340"/>
        <v>4000</v>
      </c>
      <c r="M381" s="51">
        <f t="shared" si="340"/>
        <v>0</v>
      </c>
      <c r="N381" s="51">
        <f t="shared" si="340"/>
        <v>0</v>
      </c>
      <c r="O381" s="51">
        <f t="shared" si="340"/>
        <v>0</v>
      </c>
      <c r="P381" s="51">
        <f t="shared" si="340"/>
        <v>0</v>
      </c>
      <c r="Q381" s="51">
        <f t="shared" si="340"/>
        <v>0</v>
      </c>
      <c r="R381" s="51">
        <f t="shared" si="340"/>
        <v>4000</v>
      </c>
      <c r="S381" s="51">
        <f t="shared" si="340"/>
        <v>0</v>
      </c>
      <c r="T381" s="51">
        <f t="shared" si="340"/>
        <v>0</v>
      </c>
      <c r="U381" s="51">
        <f t="shared" si="340"/>
        <v>0</v>
      </c>
      <c r="V381" s="51">
        <f t="shared" si="340"/>
        <v>0</v>
      </c>
      <c r="W381" s="51">
        <f t="shared" si="340"/>
        <v>0</v>
      </c>
      <c r="X381" s="51">
        <f t="shared" si="340"/>
        <v>4000</v>
      </c>
      <c r="Y381" s="51">
        <f t="shared" si="340"/>
        <v>0</v>
      </c>
      <c r="Z381" s="51">
        <f t="shared" si="340"/>
        <v>0</v>
      </c>
      <c r="AA381" s="51">
        <f t="shared" si="340"/>
        <v>0</v>
      </c>
      <c r="AB381" s="51">
        <f t="shared" si="340"/>
        <v>0</v>
      </c>
      <c r="AC381" s="51">
        <f t="shared" si="340"/>
        <v>0</v>
      </c>
      <c r="AD381" s="51">
        <f t="shared" si="340"/>
        <v>4000</v>
      </c>
      <c r="AE381" s="51">
        <f t="shared" si="340"/>
        <v>0</v>
      </c>
    </row>
    <row r="382" spans="1:31" s="7" customFormat="1" ht="90.75" customHeight="1">
      <c r="A382" s="64" t="s">
        <v>69</v>
      </c>
      <c r="B382" s="70" t="s">
        <v>334</v>
      </c>
      <c r="C382" s="70" t="s">
        <v>334</v>
      </c>
      <c r="D382" s="71" t="s">
        <v>471</v>
      </c>
      <c r="E382" s="70" t="s">
        <v>419</v>
      </c>
      <c r="F382" s="51">
        <v>4000</v>
      </c>
      <c r="G382" s="57"/>
      <c r="H382" s="57"/>
      <c r="I382" s="57"/>
      <c r="J382" s="57"/>
      <c r="K382" s="57"/>
      <c r="L382" s="51">
        <f>F382+H382+I382+J382+K382</f>
        <v>4000</v>
      </c>
      <c r="M382" s="51">
        <f>G382+K382</f>
        <v>0</v>
      </c>
      <c r="N382" s="51"/>
      <c r="O382" s="51"/>
      <c r="P382" s="51"/>
      <c r="Q382" s="51"/>
      <c r="R382" s="51">
        <f>L382+N382+O382+P382+Q382</f>
        <v>4000</v>
      </c>
      <c r="S382" s="51">
        <f>M382+Q382</f>
        <v>0</v>
      </c>
      <c r="T382" s="51"/>
      <c r="U382" s="51"/>
      <c r="V382" s="51"/>
      <c r="W382" s="51"/>
      <c r="X382" s="51">
        <f>R382+T382+U382+V382+W382</f>
        <v>4000</v>
      </c>
      <c r="Y382" s="51">
        <f>S382+W382</f>
        <v>0</v>
      </c>
      <c r="Z382" s="51"/>
      <c r="AA382" s="51"/>
      <c r="AB382" s="51"/>
      <c r="AC382" s="51"/>
      <c r="AD382" s="51">
        <f>X382+Z382+AA382+AB382+AC382</f>
        <v>4000</v>
      </c>
      <c r="AE382" s="51">
        <f>Y382+AC382</f>
        <v>0</v>
      </c>
    </row>
    <row r="383" spans="1:31" s="15" customFormat="1" ht="77.25" customHeight="1">
      <c r="A383" s="64" t="s">
        <v>147</v>
      </c>
      <c r="B383" s="70" t="s">
        <v>334</v>
      </c>
      <c r="C383" s="70" t="s">
        <v>334</v>
      </c>
      <c r="D383" s="71" t="s">
        <v>470</v>
      </c>
      <c r="E383" s="70"/>
      <c r="F383" s="51">
        <f aca="true" t="shared" si="341" ref="F383:M383">F384+F385+F386+F387</f>
        <v>2930</v>
      </c>
      <c r="G383" s="51">
        <f t="shared" si="341"/>
        <v>0</v>
      </c>
      <c r="H383" s="51">
        <f t="shared" si="341"/>
        <v>0</v>
      </c>
      <c r="I383" s="51">
        <f t="shared" si="341"/>
        <v>0</v>
      </c>
      <c r="J383" s="51">
        <f t="shared" si="341"/>
        <v>0</v>
      </c>
      <c r="K383" s="51">
        <f t="shared" si="341"/>
        <v>0</v>
      </c>
      <c r="L383" s="51">
        <f t="shared" si="341"/>
        <v>2930</v>
      </c>
      <c r="M383" s="51">
        <f t="shared" si="341"/>
        <v>0</v>
      </c>
      <c r="N383" s="51">
        <f aca="true" t="shared" si="342" ref="N383:S383">N384+N385+N386+N387</f>
        <v>0</v>
      </c>
      <c r="O383" s="51">
        <f t="shared" si="342"/>
        <v>0</v>
      </c>
      <c r="P383" s="51">
        <f t="shared" si="342"/>
        <v>0</v>
      </c>
      <c r="Q383" s="51">
        <f t="shared" si="342"/>
        <v>0</v>
      </c>
      <c r="R383" s="51">
        <f t="shared" si="342"/>
        <v>2930</v>
      </c>
      <c r="S383" s="51">
        <f t="shared" si="342"/>
        <v>0</v>
      </c>
      <c r="T383" s="51">
        <f aca="true" t="shared" si="343" ref="T383:Y383">T384+T385+T386+T387</f>
        <v>0</v>
      </c>
      <c r="U383" s="51">
        <f t="shared" si="343"/>
        <v>0</v>
      </c>
      <c r="V383" s="51">
        <f t="shared" si="343"/>
        <v>0</v>
      </c>
      <c r="W383" s="51">
        <f t="shared" si="343"/>
        <v>0</v>
      </c>
      <c r="X383" s="51">
        <f t="shared" si="343"/>
        <v>2930</v>
      </c>
      <c r="Y383" s="51">
        <f t="shared" si="343"/>
        <v>0</v>
      </c>
      <c r="Z383" s="51">
        <f aca="true" t="shared" si="344" ref="Z383:AE383">Z384+Z385+Z386+Z387</f>
        <v>0</v>
      </c>
      <c r="AA383" s="51">
        <f t="shared" si="344"/>
        <v>0</v>
      </c>
      <c r="AB383" s="51">
        <f t="shared" si="344"/>
        <v>0</v>
      </c>
      <c r="AC383" s="51">
        <f t="shared" si="344"/>
        <v>0</v>
      </c>
      <c r="AD383" s="51">
        <f t="shared" si="344"/>
        <v>2930</v>
      </c>
      <c r="AE383" s="51">
        <f t="shared" si="344"/>
        <v>0</v>
      </c>
    </row>
    <row r="384" spans="1:31" s="15" customFormat="1" ht="89.25" customHeight="1">
      <c r="A384" s="64" t="s">
        <v>69</v>
      </c>
      <c r="B384" s="70" t="s">
        <v>334</v>
      </c>
      <c r="C384" s="70" t="s">
        <v>334</v>
      </c>
      <c r="D384" s="71" t="s">
        <v>470</v>
      </c>
      <c r="E384" s="70" t="s">
        <v>419</v>
      </c>
      <c r="F384" s="51">
        <v>600</v>
      </c>
      <c r="G384" s="51"/>
      <c r="H384" s="98"/>
      <c r="I384" s="98"/>
      <c r="J384" s="98"/>
      <c r="K384" s="98"/>
      <c r="L384" s="51">
        <f>F384+H384+I384+J384+K384</f>
        <v>600</v>
      </c>
      <c r="M384" s="51">
        <f>G384+K384</f>
        <v>0</v>
      </c>
      <c r="N384" s="75"/>
      <c r="O384" s="75"/>
      <c r="P384" s="75"/>
      <c r="Q384" s="75"/>
      <c r="R384" s="51">
        <f>L384+N384+O384+P384+Q384</f>
        <v>600</v>
      </c>
      <c r="S384" s="51">
        <f>M384+Q384</f>
        <v>0</v>
      </c>
      <c r="T384" s="75"/>
      <c r="U384" s="75"/>
      <c r="V384" s="75"/>
      <c r="W384" s="75"/>
      <c r="X384" s="51">
        <f>R384+T384+U384+V384+W384</f>
        <v>600</v>
      </c>
      <c r="Y384" s="51">
        <f>S384+W384</f>
        <v>0</v>
      </c>
      <c r="Z384" s="75"/>
      <c r="AA384" s="75"/>
      <c r="AB384" s="75"/>
      <c r="AC384" s="75"/>
      <c r="AD384" s="51">
        <f>X384+Z384+AA384+AB384+AC384</f>
        <v>600</v>
      </c>
      <c r="AE384" s="51">
        <f>Y384+AC384</f>
        <v>0</v>
      </c>
    </row>
    <row r="385" spans="1:31" s="15" customFormat="1" ht="49.5" customHeight="1" hidden="1">
      <c r="A385" s="64" t="s">
        <v>173</v>
      </c>
      <c r="B385" s="70" t="s">
        <v>334</v>
      </c>
      <c r="C385" s="70" t="s">
        <v>334</v>
      </c>
      <c r="D385" s="71" t="s">
        <v>470</v>
      </c>
      <c r="E385" s="70" t="s">
        <v>54</v>
      </c>
      <c r="F385" s="51">
        <f>600-600</f>
        <v>0</v>
      </c>
      <c r="G385" s="98"/>
      <c r="H385" s="98"/>
      <c r="I385" s="98"/>
      <c r="J385" s="98"/>
      <c r="K385" s="98"/>
      <c r="L385" s="51">
        <f>F385+H385+I385+J385+K385</f>
        <v>0</v>
      </c>
      <c r="M385" s="51">
        <f>G385+K385</f>
        <v>0</v>
      </c>
      <c r="N385" s="75"/>
      <c r="O385" s="75"/>
      <c r="P385" s="75"/>
      <c r="Q385" s="75"/>
      <c r="R385" s="51">
        <f>L385+N385+O385+P385+Q385</f>
        <v>0</v>
      </c>
      <c r="S385" s="51">
        <f>M385+Q385</f>
        <v>0</v>
      </c>
      <c r="T385" s="75"/>
      <c r="U385" s="75"/>
      <c r="V385" s="75"/>
      <c r="W385" s="75"/>
      <c r="X385" s="51">
        <f>R385+T385+U385+V385+W385</f>
        <v>0</v>
      </c>
      <c r="Y385" s="51">
        <f>S385+W385</f>
        <v>0</v>
      </c>
      <c r="Z385" s="75"/>
      <c r="AA385" s="75"/>
      <c r="AB385" s="75"/>
      <c r="AC385" s="75"/>
      <c r="AD385" s="51">
        <f>X385+Z385+AA385+AB385+AC385</f>
        <v>0</v>
      </c>
      <c r="AE385" s="51">
        <f>Y385+AC385</f>
        <v>0</v>
      </c>
    </row>
    <row r="386" spans="1:31" s="15" customFormat="1" ht="93" customHeight="1">
      <c r="A386" s="64" t="s">
        <v>68</v>
      </c>
      <c r="B386" s="70" t="s">
        <v>334</v>
      </c>
      <c r="C386" s="70" t="s">
        <v>334</v>
      </c>
      <c r="D386" s="71" t="s">
        <v>470</v>
      </c>
      <c r="E386" s="70" t="s">
        <v>56</v>
      </c>
      <c r="F386" s="51">
        <v>2330</v>
      </c>
      <c r="G386" s="98"/>
      <c r="H386" s="98"/>
      <c r="I386" s="98"/>
      <c r="J386" s="98"/>
      <c r="K386" s="98"/>
      <c r="L386" s="51">
        <f>F386+H386+I386+J386+K386</f>
        <v>2330</v>
      </c>
      <c r="M386" s="51">
        <f>G386+K386</f>
        <v>0</v>
      </c>
      <c r="N386" s="75"/>
      <c r="O386" s="75"/>
      <c r="P386" s="75"/>
      <c r="Q386" s="75"/>
      <c r="R386" s="51">
        <f>L386+N386+O386+P386+Q386</f>
        <v>2330</v>
      </c>
      <c r="S386" s="51">
        <f>M386+Q386</f>
        <v>0</v>
      </c>
      <c r="T386" s="75"/>
      <c r="U386" s="75"/>
      <c r="V386" s="75"/>
      <c r="W386" s="75"/>
      <c r="X386" s="51">
        <f>R386+T386+U386+V386+W386</f>
        <v>2330</v>
      </c>
      <c r="Y386" s="51">
        <f>S386+W386</f>
        <v>0</v>
      </c>
      <c r="Z386" s="75"/>
      <c r="AA386" s="75"/>
      <c r="AB386" s="75"/>
      <c r="AC386" s="75"/>
      <c r="AD386" s="51">
        <f>X386+Z386+AA386+AB386+AC386</f>
        <v>2330</v>
      </c>
      <c r="AE386" s="51">
        <f>Y386+AC386</f>
        <v>0</v>
      </c>
    </row>
    <row r="387" spans="1:31" s="15" customFormat="1" ht="66" customHeight="1" hidden="1">
      <c r="A387" s="64" t="s">
        <v>217</v>
      </c>
      <c r="B387" s="70" t="s">
        <v>334</v>
      </c>
      <c r="C387" s="70" t="s">
        <v>334</v>
      </c>
      <c r="D387" s="71" t="s">
        <v>470</v>
      </c>
      <c r="E387" s="70" t="s">
        <v>55</v>
      </c>
      <c r="F387" s="51">
        <f>2930-600-2330</f>
        <v>0</v>
      </c>
      <c r="G387" s="98"/>
      <c r="H387" s="98"/>
      <c r="I387" s="98"/>
      <c r="J387" s="98"/>
      <c r="K387" s="98"/>
      <c r="L387" s="51">
        <f>2930-600-2330</f>
        <v>0</v>
      </c>
      <c r="M387" s="98"/>
      <c r="N387" s="75"/>
      <c r="O387" s="75"/>
      <c r="P387" s="75"/>
      <c r="Q387" s="75"/>
      <c r="R387" s="51">
        <f>2930-600-2330</f>
        <v>0</v>
      </c>
      <c r="S387" s="98"/>
      <c r="T387" s="75"/>
      <c r="U387" s="75"/>
      <c r="V387" s="75"/>
      <c r="W387" s="75"/>
      <c r="X387" s="51">
        <f>2930-600-2330</f>
        <v>0</v>
      </c>
      <c r="Y387" s="98"/>
      <c r="Z387" s="75"/>
      <c r="AA387" s="75"/>
      <c r="AB387" s="75"/>
      <c r="AC387" s="75"/>
      <c r="AD387" s="51">
        <f>2930-600-2330</f>
        <v>0</v>
      </c>
      <c r="AE387" s="98"/>
    </row>
    <row r="388" spans="1:31" s="15" customFormat="1" ht="83.25" customHeight="1">
      <c r="A388" s="64" t="s">
        <v>169</v>
      </c>
      <c r="B388" s="70" t="s">
        <v>334</v>
      </c>
      <c r="C388" s="70" t="s">
        <v>334</v>
      </c>
      <c r="D388" s="71" t="s">
        <v>167</v>
      </c>
      <c r="E388" s="70"/>
      <c r="F388" s="51">
        <f aca="true" t="shared" si="345" ref="F388:M388">F389+F390</f>
        <v>170</v>
      </c>
      <c r="G388" s="51">
        <f t="shared" si="345"/>
        <v>0</v>
      </c>
      <c r="H388" s="51">
        <f t="shared" si="345"/>
        <v>0</v>
      </c>
      <c r="I388" s="51">
        <f t="shared" si="345"/>
        <v>0</v>
      </c>
      <c r="J388" s="51">
        <f t="shared" si="345"/>
        <v>0</v>
      </c>
      <c r="K388" s="51">
        <f t="shared" si="345"/>
        <v>0</v>
      </c>
      <c r="L388" s="51">
        <f t="shared" si="345"/>
        <v>170</v>
      </c>
      <c r="M388" s="51">
        <f t="shared" si="345"/>
        <v>0</v>
      </c>
      <c r="N388" s="51">
        <f aca="true" t="shared" si="346" ref="N388:S388">N389+N390</f>
        <v>0</v>
      </c>
      <c r="O388" s="51">
        <f t="shared" si="346"/>
        <v>0</v>
      </c>
      <c r="P388" s="51">
        <f t="shared" si="346"/>
        <v>0</v>
      </c>
      <c r="Q388" s="51">
        <f t="shared" si="346"/>
        <v>0</v>
      </c>
      <c r="R388" s="51">
        <f t="shared" si="346"/>
        <v>170</v>
      </c>
      <c r="S388" s="51">
        <f t="shared" si="346"/>
        <v>0</v>
      </c>
      <c r="T388" s="51">
        <f aca="true" t="shared" si="347" ref="T388:Y388">T389+T390</f>
        <v>0</v>
      </c>
      <c r="U388" s="51">
        <f t="shared" si="347"/>
        <v>0</v>
      </c>
      <c r="V388" s="51">
        <f t="shared" si="347"/>
        <v>0</v>
      </c>
      <c r="W388" s="51">
        <f t="shared" si="347"/>
        <v>0</v>
      </c>
      <c r="X388" s="51">
        <f t="shared" si="347"/>
        <v>170</v>
      </c>
      <c r="Y388" s="51">
        <f t="shared" si="347"/>
        <v>0</v>
      </c>
      <c r="Z388" s="51">
        <f aca="true" t="shared" si="348" ref="Z388:AE388">Z389+Z390</f>
        <v>0</v>
      </c>
      <c r="AA388" s="51">
        <f t="shared" si="348"/>
        <v>0</v>
      </c>
      <c r="AB388" s="51">
        <f t="shared" si="348"/>
        <v>0</v>
      </c>
      <c r="AC388" s="51">
        <f t="shared" si="348"/>
        <v>0</v>
      </c>
      <c r="AD388" s="51">
        <f t="shared" si="348"/>
        <v>170</v>
      </c>
      <c r="AE388" s="51">
        <f t="shared" si="348"/>
        <v>0</v>
      </c>
    </row>
    <row r="389" spans="1:31" s="15" customFormat="1" ht="90.75" customHeight="1">
      <c r="A389" s="64" t="s">
        <v>178</v>
      </c>
      <c r="B389" s="70" t="s">
        <v>334</v>
      </c>
      <c r="C389" s="70" t="s">
        <v>334</v>
      </c>
      <c r="D389" s="71" t="s">
        <v>167</v>
      </c>
      <c r="E389" s="70" t="s">
        <v>62</v>
      </c>
      <c r="F389" s="51">
        <v>35</v>
      </c>
      <c r="G389" s="98"/>
      <c r="H389" s="98"/>
      <c r="I389" s="98"/>
      <c r="J389" s="98"/>
      <c r="K389" s="98"/>
      <c r="L389" s="51">
        <f>F389+H389+I389+J389+K389</f>
        <v>35</v>
      </c>
      <c r="M389" s="51">
        <f>G389+K389</f>
        <v>0</v>
      </c>
      <c r="N389" s="75"/>
      <c r="O389" s="75"/>
      <c r="P389" s="75"/>
      <c r="Q389" s="75"/>
      <c r="R389" s="51">
        <f>L389+N389+O389+P389+Q389</f>
        <v>35</v>
      </c>
      <c r="S389" s="51">
        <f>M389+Q389</f>
        <v>0</v>
      </c>
      <c r="T389" s="75"/>
      <c r="U389" s="75"/>
      <c r="V389" s="75"/>
      <c r="W389" s="75"/>
      <c r="X389" s="51">
        <f>R389+T389+U389+V389+W389</f>
        <v>35</v>
      </c>
      <c r="Y389" s="51">
        <f>S389+W389</f>
        <v>0</v>
      </c>
      <c r="Z389" s="75"/>
      <c r="AA389" s="75"/>
      <c r="AB389" s="75"/>
      <c r="AC389" s="75"/>
      <c r="AD389" s="51">
        <f>X389+Z389+AA389+AB389+AC389</f>
        <v>35</v>
      </c>
      <c r="AE389" s="51">
        <f>Y389+AC389</f>
        <v>0</v>
      </c>
    </row>
    <row r="390" spans="1:31" s="15" customFormat="1" ht="90.75" customHeight="1">
      <c r="A390" s="64" t="s">
        <v>177</v>
      </c>
      <c r="B390" s="70" t="s">
        <v>334</v>
      </c>
      <c r="C390" s="70" t="s">
        <v>334</v>
      </c>
      <c r="D390" s="71" t="s">
        <v>167</v>
      </c>
      <c r="E390" s="70" t="s">
        <v>168</v>
      </c>
      <c r="F390" s="51">
        <v>135</v>
      </c>
      <c r="G390" s="98"/>
      <c r="H390" s="98"/>
      <c r="I390" s="98"/>
      <c r="J390" s="98"/>
      <c r="K390" s="98"/>
      <c r="L390" s="51">
        <f>F390+H390+I390+J390+K390</f>
        <v>135</v>
      </c>
      <c r="M390" s="51">
        <f>G390+K390</f>
        <v>0</v>
      </c>
      <c r="N390" s="75"/>
      <c r="O390" s="75"/>
      <c r="P390" s="75"/>
      <c r="Q390" s="75"/>
      <c r="R390" s="51">
        <f>L390+N390+O390+P390+Q390</f>
        <v>135</v>
      </c>
      <c r="S390" s="51">
        <f>M390+Q390</f>
        <v>0</v>
      </c>
      <c r="T390" s="75"/>
      <c r="U390" s="75"/>
      <c r="V390" s="75"/>
      <c r="W390" s="75"/>
      <c r="X390" s="51">
        <f>R390+T390+U390+V390+W390</f>
        <v>135</v>
      </c>
      <c r="Y390" s="51">
        <f>S390+W390</f>
        <v>0</v>
      </c>
      <c r="Z390" s="75"/>
      <c r="AA390" s="75"/>
      <c r="AB390" s="75"/>
      <c r="AC390" s="75"/>
      <c r="AD390" s="51">
        <f>X390+Z390+AA390+AB390+AC390</f>
        <v>135</v>
      </c>
      <c r="AE390" s="51">
        <f>Y390+AC390</f>
        <v>0</v>
      </c>
    </row>
    <row r="391" spans="1:31" s="15" customFormat="1" ht="62.25" customHeight="1">
      <c r="A391" s="64" t="s">
        <v>77</v>
      </c>
      <c r="B391" s="70" t="s">
        <v>334</v>
      </c>
      <c r="C391" s="70" t="s">
        <v>334</v>
      </c>
      <c r="D391" s="71" t="s">
        <v>478</v>
      </c>
      <c r="E391" s="70"/>
      <c r="F391" s="51">
        <f>F392</f>
        <v>4890</v>
      </c>
      <c r="G391" s="51">
        <f aca="true" t="shared" si="349" ref="G391:K392">G392</f>
        <v>0</v>
      </c>
      <c r="H391" s="51">
        <f t="shared" si="349"/>
        <v>0</v>
      </c>
      <c r="I391" s="51">
        <f t="shared" si="349"/>
        <v>0</v>
      </c>
      <c r="J391" s="51">
        <f t="shared" si="349"/>
        <v>0</v>
      </c>
      <c r="K391" s="51">
        <f t="shared" si="349"/>
        <v>0</v>
      </c>
      <c r="L391" s="51">
        <f>L392</f>
        <v>4890</v>
      </c>
      <c r="M391" s="98">
        <f>M392</f>
        <v>0</v>
      </c>
      <c r="N391" s="51">
        <f aca="true" t="shared" si="350" ref="N391:Q392">N392</f>
        <v>0</v>
      </c>
      <c r="O391" s="51">
        <f t="shared" si="350"/>
        <v>0</v>
      </c>
      <c r="P391" s="51">
        <f t="shared" si="350"/>
        <v>0</v>
      </c>
      <c r="Q391" s="51">
        <f t="shared" si="350"/>
        <v>0</v>
      </c>
      <c r="R391" s="51">
        <f>R392</f>
        <v>4890</v>
      </c>
      <c r="S391" s="98">
        <f>S392</f>
        <v>0</v>
      </c>
      <c r="T391" s="51">
        <f aca="true" t="shared" si="351" ref="T391:W392">T392</f>
        <v>0</v>
      </c>
      <c r="U391" s="51">
        <f t="shared" si="351"/>
        <v>0</v>
      </c>
      <c r="V391" s="51">
        <f t="shared" si="351"/>
        <v>0</v>
      </c>
      <c r="W391" s="51">
        <f t="shared" si="351"/>
        <v>0</v>
      </c>
      <c r="X391" s="51">
        <f>X392</f>
        <v>4890</v>
      </c>
      <c r="Y391" s="98">
        <f>Y392</f>
        <v>0</v>
      </c>
      <c r="Z391" s="51">
        <f aca="true" t="shared" si="352" ref="Z391:AC392">Z392</f>
        <v>0</v>
      </c>
      <c r="AA391" s="51">
        <f t="shared" si="352"/>
        <v>0</v>
      </c>
      <c r="AB391" s="51">
        <f t="shared" si="352"/>
        <v>0</v>
      </c>
      <c r="AC391" s="51">
        <f t="shared" si="352"/>
        <v>0</v>
      </c>
      <c r="AD391" s="51">
        <f>AD392</f>
        <v>4890</v>
      </c>
      <c r="AE391" s="98">
        <f>AE392</f>
        <v>0</v>
      </c>
    </row>
    <row r="392" spans="1:31" s="15" customFormat="1" ht="114.75" customHeight="1">
      <c r="A392" s="64" t="s">
        <v>493</v>
      </c>
      <c r="B392" s="70" t="s">
        <v>334</v>
      </c>
      <c r="C392" s="70" t="s">
        <v>334</v>
      </c>
      <c r="D392" s="71" t="s">
        <v>494</v>
      </c>
      <c r="E392" s="70"/>
      <c r="F392" s="51">
        <f>F393</f>
        <v>4890</v>
      </c>
      <c r="G392" s="51">
        <f t="shared" si="349"/>
        <v>0</v>
      </c>
      <c r="H392" s="51">
        <f t="shared" si="349"/>
        <v>0</v>
      </c>
      <c r="I392" s="51">
        <f t="shared" si="349"/>
        <v>0</v>
      </c>
      <c r="J392" s="51">
        <f t="shared" si="349"/>
        <v>0</v>
      </c>
      <c r="K392" s="51">
        <f t="shared" si="349"/>
        <v>0</v>
      </c>
      <c r="L392" s="51">
        <f>L393</f>
        <v>4890</v>
      </c>
      <c r="M392" s="98">
        <f>M393</f>
        <v>0</v>
      </c>
      <c r="N392" s="51">
        <f t="shared" si="350"/>
        <v>0</v>
      </c>
      <c r="O392" s="51">
        <f t="shared" si="350"/>
        <v>0</v>
      </c>
      <c r="P392" s="51">
        <f t="shared" si="350"/>
        <v>0</v>
      </c>
      <c r="Q392" s="51">
        <f t="shared" si="350"/>
        <v>0</v>
      </c>
      <c r="R392" s="51">
        <f>R393</f>
        <v>4890</v>
      </c>
      <c r="S392" s="98">
        <f>S393</f>
        <v>0</v>
      </c>
      <c r="T392" s="51">
        <f t="shared" si="351"/>
        <v>0</v>
      </c>
      <c r="U392" s="51">
        <f t="shared" si="351"/>
        <v>0</v>
      </c>
      <c r="V392" s="51">
        <f t="shared" si="351"/>
        <v>0</v>
      </c>
      <c r="W392" s="51">
        <f t="shared" si="351"/>
        <v>0</v>
      </c>
      <c r="X392" s="51">
        <f>X393</f>
        <v>4890</v>
      </c>
      <c r="Y392" s="98">
        <f>Y393</f>
        <v>0</v>
      </c>
      <c r="Z392" s="51">
        <f t="shared" si="352"/>
        <v>0</v>
      </c>
      <c r="AA392" s="51">
        <f t="shared" si="352"/>
        <v>0</v>
      </c>
      <c r="AB392" s="51">
        <f t="shared" si="352"/>
        <v>0</v>
      </c>
      <c r="AC392" s="51">
        <f t="shared" si="352"/>
        <v>0</v>
      </c>
      <c r="AD392" s="51">
        <f>AD393</f>
        <v>4890</v>
      </c>
      <c r="AE392" s="98">
        <f>AE393</f>
        <v>0</v>
      </c>
    </row>
    <row r="393" spans="1:31" s="15" customFormat="1" ht="95.25" customHeight="1">
      <c r="A393" s="103" t="s">
        <v>439</v>
      </c>
      <c r="B393" s="70" t="s">
        <v>334</v>
      </c>
      <c r="C393" s="70" t="s">
        <v>334</v>
      </c>
      <c r="D393" s="71" t="s">
        <v>494</v>
      </c>
      <c r="E393" s="70" t="s">
        <v>341</v>
      </c>
      <c r="F393" s="51">
        <v>4890</v>
      </c>
      <c r="G393" s="98"/>
      <c r="H393" s="98"/>
      <c r="I393" s="98"/>
      <c r="J393" s="98"/>
      <c r="K393" s="98"/>
      <c r="L393" s="51">
        <f>F393+H393+I393+J393+K393</f>
        <v>4890</v>
      </c>
      <c r="M393" s="51">
        <f>G393+K393</f>
        <v>0</v>
      </c>
      <c r="N393" s="75"/>
      <c r="O393" s="75"/>
      <c r="P393" s="75"/>
      <c r="Q393" s="75"/>
      <c r="R393" s="51">
        <f>L393+N393+O393+P393+Q393</f>
        <v>4890</v>
      </c>
      <c r="S393" s="51">
        <f>M393+Q393</f>
        <v>0</v>
      </c>
      <c r="T393" s="75"/>
      <c r="U393" s="75"/>
      <c r="V393" s="75"/>
      <c r="W393" s="75"/>
      <c r="X393" s="51">
        <f>R393+T393+U393+V393+W393</f>
        <v>4890</v>
      </c>
      <c r="Y393" s="51">
        <f>S393+W393</f>
        <v>0</v>
      </c>
      <c r="Z393" s="75"/>
      <c r="AA393" s="75"/>
      <c r="AB393" s="75"/>
      <c r="AC393" s="75"/>
      <c r="AD393" s="51">
        <f>X393+Z393+AA393+AB393+AC393</f>
        <v>4890</v>
      </c>
      <c r="AE393" s="51">
        <f>Y393+AC393</f>
        <v>0</v>
      </c>
    </row>
    <row r="394" spans="1:31" s="15" customFormat="1" ht="82.5">
      <c r="A394" s="64" t="s">
        <v>60</v>
      </c>
      <c r="B394" s="70" t="s">
        <v>334</v>
      </c>
      <c r="C394" s="70" t="s">
        <v>334</v>
      </c>
      <c r="D394" s="71" t="s">
        <v>467</v>
      </c>
      <c r="E394" s="70"/>
      <c r="F394" s="51">
        <f aca="true" t="shared" si="353" ref="F394:AE394">F395</f>
        <v>1580</v>
      </c>
      <c r="G394" s="51">
        <f t="shared" si="353"/>
        <v>0</v>
      </c>
      <c r="H394" s="51">
        <f t="shared" si="353"/>
        <v>0</v>
      </c>
      <c r="I394" s="51">
        <f t="shared" si="353"/>
        <v>0</v>
      </c>
      <c r="J394" s="51">
        <f t="shared" si="353"/>
        <v>0</v>
      </c>
      <c r="K394" s="51">
        <f t="shared" si="353"/>
        <v>0</v>
      </c>
      <c r="L394" s="51">
        <f t="shared" si="353"/>
        <v>1580</v>
      </c>
      <c r="M394" s="98">
        <f t="shared" si="353"/>
        <v>0</v>
      </c>
      <c r="N394" s="51">
        <f t="shared" si="353"/>
        <v>0</v>
      </c>
      <c r="O394" s="51">
        <f t="shared" si="353"/>
        <v>0</v>
      </c>
      <c r="P394" s="51">
        <f t="shared" si="353"/>
        <v>0</v>
      </c>
      <c r="Q394" s="51">
        <f t="shared" si="353"/>
        <v>0</v>
      </c>
      <c r="R394" s="51">
        <f t="shared" si="353"/>
        <v>1580</v>
      </c>
      <c r="S394" s="98">
        <f t="shared" si="353"/>
        <v>0</v>
      </c>
      <c r="T394" s="51">
        <f t="shared" si="353"/>
        <v>0</v>
      </c>
      <c r="U394" s="51">
        <f t="shared" si="353"/>
        <v>0</v>
      </c>
      <c r="V394" s="51">
        <f t="shared" si="353"/>
        <v>0</v>
      </c>
      <c r="W394" s="51">
        <f t="shared" si="353"/>
        <v>0</v>
      </c>
      <c r="X394" s="51">
        <f t="shared" si="353"/>
        <v>1580</v>
      </c>
      <c r="Y394" s="98">
        <f t="shared" si="353"/>
        <v>0</v>
      </c>
      <c r="Z394" s="51">
        <f t="shared" si="353"/>
        <v>0</v>
      </c>
      <c r="AA394" s="51">
        <f t="shared" si="353"/>
        <v>0</v>
      </c>
      <c r="AB394" s="51">
        <f t="shared" si="353"/>
        <v>0</v>
      </c>
      <c r="AC394" s="51">
        <f t="shared" si="353"/>
        <v>0</v>
      </c>
      <c r="AD394" s="51">
        <f t="shared" si="353"/>
        <v>1580</v>
      </c>
      <c r="AE394" s="98">
        <f t="shared" si="353"/>
        <v>0</v>
      </c>
    </row>
    <row r="395" spans="1:31" s="15" customFormat="1" ht="99.75" customHeight="1">
      <c r="A395" s="64" t="s">
        <v>61</v>
      </c>
      <c r="B395" s="70" t="s">
        <v>334</v>
      </c>
      <c r="C395" s="70" t="s">
        <v>334</v>
      </c>
      <c r="D395" s="71" t="s">
        <v>468</v>
      </c>
      <c r="E395" s="70"/>
      <c r="F395" s="51">
        <f aca="true" t="shared" si="354" ref="F395:M395">F396+F397</f>
        <v>1580</v>
      </c>
      <c r="G395" s="51">
        <f t="shared" si="354"/>
        <v>0</v>
      </c>
      <c r="H395" s="51">
        <f t="shared" si="354"/>
        <v>0</v>
      </c>
      <c r="I395" s="51">
        <f t="shared" si="354"/>
        <v>0</v>
      </c>
      <c r="J395" s="51">
        <f t="shared" si="354"/>
        <v>0</v>
      </c>
      <c r="K395" s="51">
        <f t="shared" si="354"/>
        <v>0</v>
      </c>
      <c r="L395" s="51">
        <f t="shared" si="354"/>
        <v>1580</v>
      </c>
      <c r="M395" s="51">
        <f t="shared" si="354"/>
        <v>0</v>
      </c>
      <c r="N395" s="51">
        <f aca="true" t="shared" si="355" ref="N395:S395">N396+N397</f>
        <v>0</v>
      </c>
      <c r="O395" s="51">
        <f t="shared" si="355"/>
        <v>0</v>
      </c>
      <c r="P395" s="51">
        <f t="shared" si="355"/>
        <v>0</v>
      </c>
      <c r="Q395" s="51">
        <f t="shared" si="355"/>
        <v>0</v>
      </c>
      <c r="R395" s="51">
        <f t="shared" si="355"/>
        <v>1580</v>
      </c>
      <c r="S395" s="51">
        <f t="shared" si="355"/>
        <v>0</v>
      </c>
      <c r="T395" s="51">
        <f aca="true" t="shared" si="356" ref="T395:Y395">T396+T397</f>
        <v>0</v>
      </c>
      <c r="U395" s="51">
        <f t="shared" si="356"/>
        <v>0</v>
      </c>
      <c r="V395" s="51">
        <f t="shared" si="356"/>
        <v>0</v>
      </c>
      <c r="W395" s="51">
        <f t="shared" si="356"/>
        <v>0</v>
      </c>
      <c r="X395" s="51">
        <f t="shared" si="356"/>
        <v>1580</v>
      </c>
      <c r="Y395" s="51">
        <f t="shared" si="356"/>
        <v>0</v>
      </c>
      <c r="Z395" s="51">
        <f aca="true" t="shared" si="357" ref="Z395:AE395">Z396+Z397</f>
        <v>0</v>
      </c>
      <c r="AA395" s="51">
        <f t="shared" si="357"/>
        <v>0</v>
      </c>
      <c r="AB395" s="51">
        <f t="shared" si="357"/>
        <v>0</v>
      </c>
      <c r="AC395" s="51">
        <f t="shared" si="357"/>
        <v>0</v>
      </c>
      <c r="AD395" s="51">
        <f t="shared" si="357"/>
        <v>1580</v>
      </c>
      <c r="AE395" s="51">
        <f t="shared" si="357"/>
        <v>0</v>
      </c>
    </row>
    <row r="396" spans="1:31" s="15" customFormat="1" ht="104.25" customHeight="1">
      <c r="A396" s="64" t="s">
        <v>173</v>
      </c>
      <c r="B396" s="70" t="s">
        <v>334</v>
      </c>
      <c r="C396" s="70" t="s">
        <v>334</v>
      </c>
      <c r="D396" s="71" t="s">
        <v>468</v>
      </c>
      <c r="E396" s="70" t="s">
        <v>54</v>
      </c>
      <c r="F396" s="51">
        <v>1080</v>
      </c>
      <c r="G396" s="98"/>
      <c r="H396" s="98"/>
      <c r="I396" s="98"/>
      <c r="J396" s="98"/>
      <c r="K396" s="98"/>
      <c r="L396" s="51">
        <f>F396+H396+I396+J396+K396</f>
        <v>1080</v>
      </c>
      <c r="M396" s="51">
        <f>G396+K396</f>
        <v>0</v>
      </c>
      <c r="N396" s="75"/>
      <c r="O396" s="75"/>
      <c r="P396" s="75"/>
      <c r="Q396" s="75"/>
      <c r="R396" s="51">
        <f>L396+N396+O396+P396+Q396</f>
        <v>1080</v>
      </c>
      <c r="S396" s="51">
        <f>M396+Q396</f>
        <v>0</v>
      </c>
      <c r="T396" s="75"/>
      <c r="U396" s="75"/>
      <c r="V396" s="75"/>
      <c r="W396" s="75"/>
      <c r="X396" s="51">
        <f>R396+T396+U396+V396+W396</f>
        <v>1080</v>
      </c>
      <c r="Y396" s="51">
        <f>S396+W396</f>
        <v>0</v>
      </c>
      <c r="Z396" s="75"/>
      <c r="AA396" s="75"/>
      <c r="AB396" s="75"/>
      <c r="AC396" s="75"/>
      <c r="AD396" s="51">
        <f>X396+Z396+AA396+AB396+AC396</f>
        <v>1080</v>
      </c>
      <c r="AE396" s="51">
        <f>Y396+AC396</f>
        <v>0</v>
      </c>
    </row>
    <row r="397" spans="1:31" s="15" customFormat="1" ht="102" customHeight="1">
      <c r="A397" s="64" t="s">
        <v>179</v>
      </c>
      <c r="B397" s="70" t="s">
        <v>334</v>
      </c>
      <c r="C397" s="70" t="s">
        <v>334</v>
      </c>
      <c r="D397" s="71" t="s">
        <v>468</v>
      </c>
      <c r="E397" s="70" t="s">
        <v>55</v>
      </c>
      <c r="F397" s="51">
        <v>500</v>
      </c>
      <c r="G397" s="98"/>
      <c r="H397" s="98"/>
      <c r="I397" s="98"/>
      <c r="J397" s="98"/>
      <c r="K397" s="98"/>
      <c r="L397" s="51">
        <f>F397+H397+I397+J397+K397</f>
        <v>500</v>
      </c>
      <c r="M397" s="51">
        <f>G397+K397</f>
        <v>0</v>
      </c>
      <c r="N397" s="75"/>
      <c r="O397" s="75"/>
      <c r="P397" s="75"/>
      <c r="Q397" s="75"/>
      <c r="R397" s="51">
        <f>L397+N397+O397+P397+Q397</f>
        <v>500</v>
      </c>
      <c r="S397" s="51">
        <f>M397+Q397</f>
        <v>0</v>
      </c>
      <c r="T397" s="75"/>
      <c r="U397" s="75"/>
      <c r="V397" s="75"/>
      <c r="W397" s="75"/>
      <c r="X397" s="51">
        <f>R397+T397+U397+V397+W397</f>
        <v>500</v>
      </c>
      <c r="Y397" s="51">
        <f>S397+W397</f>
        <v>0</v>
      </c>
      <c r="Z397" s="75"/>
      <c r="AA397" s="75"/>
      <c r="AB397" s="75"/>
      <c r="AC397" s="75"/>
      <c r="AD397" s="51">
        <f>X397+Z397+AA397+AB397+AC397</f>
        <v>500</v>
      </c>
      <c r="AE397" s="51">
        <f>Y397+AC397</f>
        <v>0</v>
      </c>
    </row>
    <row r="398" spans="1:31" s="15" customFormat="1" ht="83.25" customHeight="1">
      <c r="A398" s="64" t="s">
        <v>153</v>
      </c>
      <c r="B398" s="70" t="s">
        <v>334</v>
      </c>
      <c r="C398" s="70" t="s">
        <v>334</v>
      </c>
      <c r="D398" s="71" t="s">
        <v>79</v>
      </c>
      <c r="E398" s="70"/>
      <c r="F398" s="51">
        <f>F399</f>
        <v>60</v>
      </c>
      <c r="G398" s="51">
        <f aca="true" t="shared" si="358" ref="G398:K399">G399</f>
        <v>0</v>
      </c>
      <c r="H398" s="51">
        <f t="shared" si="358"/>
        <v>0</v>
      </c>
      <c r="I398" s="51">
        <f t="shared" si="358"/>
        <v>0</v>
      </c>
      <c r="J398" s="51">
        <f t="shared" si="358"/>
        <v>0</v>
      </c>
      <c r="K398" s="51">
        <f t="shared" si="358"/>
        <v>0</v>
      </c>
      <c r="L398" s="51">
        <f>L399</f>
        <v>60</v>
      </c>
      <c r="M398" s="51">
        <f>M399</f>
        <v>0</v>
      </c>
      <c r="N398" s="51">
        <f aca="true" t="shared" si="359" ref="N398:Q399">N399</f>
        <v>0</v>
      </c>
      <c r="O398" s="51">
        <f t="shared" si="359"/>
        <v>0</v>
      </c>
      <c r="P398" s="51">
        <f t="shared" si="359"/>
        <v>0</v>
      </c>
      <c r="Q398" s="51">
        <f t="shared" si="359"/>
        <v>0</v>
      </c>
      <c r="R398" s="51">
        <f>R399</f>
        <v>60</v>
      </c>
      <c r="S398" s="51">
        <f>S399</f>
        <v>0</v>
      </c>
      <c r="T398" s="51">
        <f aca="true" t="shared" si="360" ref="T398:W399">T399</f>
        <v>0</v>
      </c>
      <c r="U398" s="51">
        <f t="shared" si="360"/>
        <v>0</v>
      </c>
      <c r="V398" s="51">
        <f t="shared" si="360"/>
        <v>0</v>
      </c>
      <c r="W398" s="51">
        <f t="shared" si="360"/>
        <v>0</v>
      </c>
      <c r="X398" s="51">
        <f>X399</f>
        <v>60</v>
      </c>
      <c r="Y398" s="51">
        <f>Y399</f>
        <v>0</v>
      </c>
      <c r="Z398" s="51">
        <f aca="true" t="shared" si="361" ref="Z398:AC399">Z399</f>
        <v>0</v>
      </c>
      <c r="AA398" s="51">
        <f t="shared" si="361"/>
        <v>0</v>
      </c>
      <c r="AB398" s="51">
        <f t="shared" si="361"/>
        <v>0</v>
      </c>
      <c r="AC398" s="51">
        <f t="shared" si="361"/>
        <v>0</v>
      </c>
      <c r="AD398" s="51">
        <f>AD399</f>
        <v>60</v>
      </c>
      <c r="AE398" s="51">
        <f>AE399</f>
        <v>0</v>
      </c>
    </row>
    <row r="399" spans="1:31" s="15" customFormat="1" ht="155.25" customHeight="1">
      <c r="A399" s="64" t="s">
        <v>521</v>
      </c>
      <c r="B399" s="70" t="s">
        <v>334</v>
      </c>
      <c r="C399" s="70" t="s">
        <v>334</v>
      </c>
      <c r="D399" s="71" t="s">
        <v>170</v>
      </c>
      <c r="E399" s="70"/>
      <c r="F399" s="51">
        <f>F400</f>
        <v>60</v>
      </c>
      <c r="G399" s="51">
        <f t="shared" si="358"/>
        <v>0</v>
      </c>
      <c r="H399" s="51">
        <f t="shared" si="358"/>
        <v>0</v>
      </c>
      <c r="I399" s="51">
        <f t="shared" si="358"/>
        <v>0</v>
      </c>
      <c r="J399" s="51">
        <f t="shared" si="358"/>
        <v>0</v>
      </c>
      <c r="K399" s="51">
        <f t="shared" si="358"/>
        <v>0</v>
      </c>
      <c r="L399" s="51">
        <f>L400</f>
        <v>60</v>
      </c>
      <c r="M399" s="51">
        <f>M400</f>
        <v>0</v>
      </c>
      <c r="N399" s="51">
        <f t="shared" si="359"/>
        <v>0</v>
      </c>
      <c r="O399" s="51">
        <f t="shared" si="359"/>
        <v>0</v>
      </c>
      <c r="P399" s="51">
        <f t="shared" si="359"/>
        <v>0</v>
      </c>
      <c r="Q399" s="51">
        <f t="shared" si="359"/>
        <v>0</v>
      </c>
      <c r="R399" s="51">
        <f>R400</f>
        <v>60</v>
      </c>
      <c r="S399" s="51">
        <f>S400</f>
        <v>0</v>
      </c>
      <c r="T399" s="51">
        <f t="shared" si="360"/>
        <v>0</v>
      </c>
      <c r="U399" s="51">
        <f t="shared" si="360"/>
        <v>0</v>
      </c>
      <c r="V399" s="51">
        <f t="shared" si="360"/>
        <v>0</v>
      </c>
      <c r="W399" s="51">
        <f t="shared" si="360"/>
        <v>0</v>
      </c>
      <c r="X399" s="51">
        <f>X400</f>
        <v>60</v>
      </c>
      <c r="Y399" s="51">
        <f>Y400</f>
        <v>0</v>
      </c>
      <c r="Z399" s="51">
        <f t="shared" si="361"/>
        <v>0</v>
      </c>
      <c r="AA399" s="51">
        <f t="shared" si="361"/>
        <v>0</v>
      </c>
      <c r="AB399" s="51">
        <f t="shared" si="361"/>
        <v>0</v>
      </c>
      <c r="AC399" s="51">
        <f t="shared" si="361"/>
        <v>0</v>
      </c>
      <c r="AD399" s="51">
        <f>AD400</f>
        <v>60</v>
      </c>
      <c r="AE399" s="51">
        <f>AE400</f>
        <v>0</v>
      </c>
    </row>
    <row r="400" spans="1:31" s="15" customFormat="1" ht="91.5" customHeight="1">
      <c r="A400" s="64" t="s">
        <v>173</v>
      </c>
      <c r="B400" s="70" t="s">
        <v>334</v>
      </c>
      <c r="C400" s="70" t="s">
        <v>334</v>
      </c>
      <c r="D400" s="71" t="s">
        <v>170</v>
      </c>
      <c r="E400" s="70" t="s">
        <v>54</v>
      </c>
      <c r="F400" s="51">
        <v>60</v>
      </c>
      <c r="G400" s="98"/>
      <c r="H400" s="98"/>
      <c r="I400" s="98"/>
      <c r="J400" s="98"/>
      <c r="K400" s="98"/>
      <c r="L400" s="51">
        <f>F400+H400+I400+J400+K400</f>
        <v>60</v>
      </c>
      <c r="M400" s="51">
        <f>G400+K400</f>
        <v>0</v>
      </c>
      <c r="N400" s="75"/>
      <c r="O400" s="75"/>
      <c r="P400" s="75"/>
      <c r="Q400" s="75"/>
      <c r="R400" s="51">
        <f>L400+N400+O400+P400+Q400</f>
        <v>60</v>
      </c>
      <c r="S400" s="51">
        <f>M400+Q400</f>
        <v>0</v>
      </c>
      <c r="T400" s="75"/>
      <c r="U400" s="75"/>
      <c r="V400" s="75"/>
      <c r="W400" s="75"/>
      <c r="X400" s="51">
        <f>R400+T400+U400+V400+W400</f>
        <v>60</v>
      </c>
      <c r="Y400" s="51">
        <f>S400+W400</f>
        <v>0</v>
      </c>
      <c r="Z400" s="75"/>
      <c r="AA400" s="75"/>
      <c r="AB400" s="75"/>
      <c r="AC400" s="75"/>
      <c r="AD400" s="51">
        <f>X400+Z400+AA400+AB400+AC400</f>
        <v>60</v>
      </c>
      <c r="AE400" s="51">
        <f>Y400+AC400</f>
        <v>0</v>
      </c>
    </row>
    <row r="401" spans="1:31" s="15" customFormat="1" ht="16.5">
      <c r="A401" s="64"/>
      <c r="B401" s="70"/>
      <c r="C401" s="70"/>
      <c r="D401" s="71"/>
      <c r="E401" s="70"/>
      <c r="F401" s="98"/>
      <c r="G401" s="98"/>
      <c r="H401" s="98"/>
      <c r="I401" s="98"/>
      <c r="J401" s="98"/>
      <c r="K401" s="98"/>
      <c r="L401" s="98"/>
      <c r="M401" s="98"/>
      <c r="N401" s="75"/>
      <c r="O401" s="75"/>
      <c r="P401" s="75"/>
      <c r="Q401" s="75"/>
      <c r="R401" s="98"/>
      <c r="S401" s="98"/>
      <c r="T401" s="75"/>
      <c r="U401" s="75"/>
      <c r="V401" s="75"/>
      <c r="W401" s="75"/>
      <c r="X401" s="98"/>
      <c r="Y401" s="98"/>
      <c r="Z401" s="75"/>
      <c r="AA401" s="75"/>
      <c r="AB401" s="75"/>
      <c r="AC401" s="75"/>
      <c r="AD401" s="98"/>
      <c r="AE401" s="98"/>
    </row>
    <row r="402" spans="1:31" s="15" customFormat="1" ht="18.75">
      <c r="A402" s="58" t="s">
        <v>275</v>
      </c>
      <c r="B402" s="59" t="s">
        <v>334</v>
      </c>
      <c r="C402" s="59" t="s">
        <v>345</v>
      </c>
      <c r="D402" s="116"/>
      <c r="E402" s="107"/>
      <c r="F402" s="61">
        <f aca="true" t="shared" si="362" ref="F402:M402">F408+F403+F413+F416</f>
        <v>654882</v>
      </c>
      <c r="G402" s="61">
        <f t="shared" si="362"/>
        <v>0</v>
      </c>
      <c r="H402" s="61">
        <f t="shared" si="362"/>
        <v>0</v>
      </c>
      <c r="I402" s="61">
        <f t="shared" si="362"/>
        <v>58</v>
      </c>
      <c r="J402" s="61">
        <f t="shared" si="362"/>
        <v>0</v>
      </c>
      <c r="K402" s="61">
        <f t="shared" si="362"/>
        <v>0</v>
      </c>
      <c r="L402" s="61">
        <f t="shared" si="362"/>
        <v>654940</v>
      </c>
      <c r="M402" s="61">
        <f t="shared" si="362"/>
        <v>0</v>
      </c>
      <c r="N402" s="56">
        <f aca="true" t="shared" si="363" ref="N402:S402">N408+N403+N413+N416</f>
        <v>0</v>
      </c>
      <c r="O402" s="56">
        <f t="shared" si="363"/>
        <v>0</v>
      </c>
      <c r="P402" s="56">
        <f t="shared" si="363"/>
        <v>0</v>
      </c>
      <c r="Q402" s="56">
        <f t="shared" si="363"/>
        <v>0</v>
      </c>
      <c r="R402" s="61">
        <f t="shared" si="363"/>
        <v>654940</v>
      </c>
      <c r="S402" s="61">
        <f t="shared" si="363"/>
        <v>0</v>
      </c>
      <c r="T402" s="56">
        <f aca="true" t="shared" si="364" ref="T402:Y402">T408+T403+T413+T416</f>
        <v>0</v>
      </c>
      <c r="U402" s="56">
        <f t="shared" si="364"/>
        <v>0</v>
      </c>
      <c r="V402" s="61">
        <f t="shared" si="364"/>
        <v>8102</v>
      </c>
      <c r="W402" s="56">
        <f t="shared" si="364"/>
        <v>0</v>
      </c>
      <c r="X402" s="61">
        <f t="shared" si="364"/>
        <v>663042</v>
      </c>
      <c r="Y402" s="61">
        <f t="shared" si="364"/>
        <v>0</v>
      </c>
      <c r="Z402" s="61">
        <f aca="true" t="shared" si="365" ref="Z402:AE402">Z408+Z403+Z413+Z416</f>
        <v>8034</v>
      </c>
      <c r="AA402" s="61">
        <f t="shared" si="365"/>
        <v>1925</v>
      </c>
      <c r="AB402" s="61">
        <f t="shared" si="365"/>
        <v>0</v>
      </c>
      <c r="AC402" s="56">
        <f t="shared" si="365"/>
        <v>0</v>
      </c>
      <c r="AD402" s="61">
        <f t="shared" si="365"/>
        <v>673001</v>
      </c>
      <c r="AE402" s="61">
        <f t="shared" si="365"/>
        <v>0</v>
      </c>
    </row>
    <row r="403" spans="1:31" s="15" customFormat="1" ht="33">
      <c r="A403" s="64" t="s">
        <v>276</v>
      </c>
      <c r="B403" s="70" t="s">
        <v>334</v>
      </c>
      <c r="C403" s="70" t="s">
        <v>345</v>
      </c>
      <c r="D403" s="71" t="s">
        <v>277</v>
      </c>
      <c r="E403" s="70"/>
      <c r="F403" s="72">
        <f aca="true" t="shared" si="366" ref="F403:M403">F404+F406</f>
        <v>43151</v>
      </c>
      <c r="G403" s="72">
        <f t="shared" si="366"/>
        <v>0</v>
      </c>
      <c r="H403" s="72">
        <f t="shared" si="366"/>
        <v>0</v>
      </c>
      <c r="I403" s="72">
        <f t="shared" si="366"/>
        <v>-25</v>
      </c>
      <c r="J403" s="72">
        <f t="shared" si="366"/>
        <v>0</v>
      </c>
      <c r="K403" s="72">
        <f t="shared" si="366"/>
        <v>0</v>
      </c>
      <c r="L403" s="72">
        <f t="shared" si="366"/>
        <v>43126</v>
      </c>
      <c r="M403" s="72">
        <f t="shared" si="366"/>
        <v>0</v>
      </c>
      <c r="N403" s="72">
        <f aca="true" t="shared" si="367" ref="N403:S403">N404+N406</f>
        <v>0</v>
      </c>
      <c r="O403" s="72">
        <f t="shared" si="367"/>
        <v>0</v>
      </c>
      <c r="P403" s="72">
        <f t="shared" si="367"/>
        <v>0</v>
      </c>
      <c r="Q403" s="72">
        <f t="shared" si="367"/>
        <v>0</v>
      </c>
      <c r="R403" s="72">
        <f t="shared" si="367"/>
        <v>43126</v>
      </c>
      <c r="S403" s="72">
        <f t="shared" si="367"/>
        <v>0</v>
      </c>
      <c r="T403" s="72">
        <f aca="true" t="shared" si="368" ref="T403:Y403">T404+T406</f>
        <v>0</v>
      </c>
      <c r="U403" s="72">
        <f t="shared" si="368"/>
        <v>0</v>
      </c>
      <c r="V403" s="72">
        <f t="shared" si="368"/>
        <v>0</v>
      </c>
      <c r="W403" s="72">
        <f t="shared" si="368"/>
        <v>0</v>
      </c>
      <c r="X403" s="72">
        <f t="shared" si="368"/>
        <v>43126</v>
      </c>
      <c r="Y403" s="72">
        <f t="shared" si="368"/>
        <v>0</v>
      </c>
      <c r="Z403" s="72">
        <f aca="true" t="shared" si="369" ref="Z403:AE403">Z404+Z406</f>
        <v>0</v>
      </c>
      <c r="AA403" s="114">
        <f t="shared" si="369"/>
        <v>-900</v>
      </c>
      <c r="AB403" s="72">
        <f t="shared" si="369"/>
        <v>0</v>
      </c>
      <c r="AC403" s="72">
        <f t="shared" si="369"/>
        <v>0</v>
      </c>
      <c r="AD403" s="72">
        <f t="shared" si="369"/>
        <v>42226</v>
      </c>
      <c r="AE403" s="72">
        <f t="shared" si="369"/>
        <v>0</v>
      </c>
    </row>
    <row r="404" spans="1:31" s="15" customFormat="1" ht="115.5">
      <c r="A404" s="99" t="s">
        <v>70</v>
      </c>
      <c r="B404" s="70" t="s">
        <v>334</v>
      </c>
      <c r="C404" s="70" t="s">
        <v>345</v>
      </c>
      <c r="D404" s="71" t="s">
        <v>172</v>
      </c>
      <c r="E404" s="70"/>
      <c r="F404" s="51">
        <f aca="true" t="shared" si="370" ref="F404:AE404">F405</f>
        <v>42923</v>
      </c>
      <c r="G404" s="51">
        <f t="shared" si="370"/>
        <v>0</v>
      </c>
      <c r="H404" s="51">
        <f t="shared" si="370"/>
        <v>0</v>
      </c>
      <c r="I404" s="51">
        <f t="shared" si="370"/>
        <v>-25</v>
      </c>
      <c r="J404" s="51">
        <f t="shared" si="370"/>
        <v>0</v>
      </c>
      <c r="K404" s="51">
        <f t="shared" si="370"/>
        <v>0</v>
      </c>
      <c r="L404" s="51">
        <f t="shared" si="370"/>
        <v>42898</v>
      </c>
      <c r="M404" s="51">
        <f t="shared" si="370"/>
        <v>0</v>
      </c>
      <c r="N404" s="51">
        <f t="shared" si="370"/>
        <v>0</v>
      </c>
      <c r="O404" s="51">
        <f t="shared" si="370"/>
        <v>0</v>
      </c>
      <c r="P404" s="51">
        <f t="shared" si="370"/>
        <v>0</v>
      </c>
      <c r="Q404" s="51">
        <f t="shared" si="370"/>
        <v>0</v>
      </c>
      <c r="R404" s="51">
        <f t="shared" si="370"/>
        <v>42898</v>
      </c>
      <c r="S404" s="51">
        <f t="shared" si="370"/>
        <v>0</v>
      </c>
      <c r="T404" s="51">
        <f t="shared" si="370"/>
        <v>0</v>
      </c>
      <c r="U404" s="51">
        <f t="shared" si="370"/>
        <v>0</v>
      </c>
      <c r="V404" s="51">
        <f t="shared" si="370"/>
        <v>0</v>
      </c>
      <c r="W404" s="51">
        <f t="shared" si="370"/>
        <v>0</v>
      </c>
      <c r="X404" s="51">
        <f t="shared" si="370"/>
        <v>42898</v>
      </c>
      <c r="Y404" s="51">
        <f t="shared" si="370"/>
        <v>0</v>
      </c>
      <c r="Z404" s="51">
        <f t="shared" si="370"/>
        <v>0</v>
      </c>
      <c r="AA404" s="113">
        <f t="shared" si="370"/>
        <v>-900</v>
      </c>
      <c r="AB404" s="51">
        <f t="shared" si="370"/>
        <v>0</v>
      </c>
      <c r="AC404" s="51">
        <f t="shared" si="370"/>
        <v>0</v>
      </c>
      <c r="AD404" s="51">
        <f t="shared" si="370"/>
        <v>41998</v>
      </c>
      <c r="AE404" s="51">
        <f t="shared" si="370"/>
        <v>0</v>
      </c>
    </row>
    <row r="405" spans="1:31" s="15" customFormat="1" ht="88.5" customHeight="1">
      <c r="A405" s="64" t="s">
        <v>69</v>
      </c>
      <c r="B405" s="70" t="s">
        <v>334</v>
      </c>
      <c r="C405" s="70" t="s">
        <v>345</v>
      </c>
      <c r="D405" s="71" t="s">
        <v>172</v>
      </c>
      <c r="E405" s="70" t="s">
        <v>419</v>
      </c>
      <c r="F405" s="51">
        <f>43735-812</f>
        <v>42923</v>
      </c>
      <c r="G405" s="98"/>
      <c r="H405" s="98"/>
      <c r="I405" s="73">
        <v>-25</v>
      </c>
      <c r="J405" s="98"/>
      <c r="K405" s="98"/>
      <c r="L405" s="51">
        <f>F405+H405+I405+J405+K405</f>
        <v>42898</v>
      </c>
      <c r="M405" s="51">
        <f>G405+K405</f>
        <v>0</v>
      </c>
      <c r="N405" s="75"/>
      <c r="O405" s="51"/>
      <c r="P405" s="75"/>
      <c r="Q405" s="75"/>
      <c r="R405" s="51">
        <f>L405+N405+O405+P405+Q405</f>
        <v>42898</v>
      </c>
      <c r="S405" s="51">
        <f>M405+Q405</f>
        <v>0</v>
      </c>
      <c r="T405" s="75"/>
      <c r="U405" s="51"/>
      <c r="V405" s="75"/>
      <c r="W405" s="75"/>
      <c r="X405" s="51">
        <f>R405+T405+U405+V405+W405</f>
        <v>42898</v>
      </c>
      <c r="Y405" s="51">
        <f>S405+W405</f>
        <v>0</v>
      </c>
      <c r="Z405" s="75"/>
      <c r="AA405" s="113">
        <v>-900</v>
      </c>
      <c r="AB405" s="75"/>
      <c r="AC405" s="75"/>
      <c r="AD405" s="51">
        <f>X405+Z405+AA405+AB405+AC405</f>
        <v>41998</v>
      </c>
      <c r="AE405" s="51">
        <f>Y405+AC405</f>
        <v>0</v>
      </c>
    </row>
    <row r="406" spans="1:31" s="15" customFormat="1" ht="102" customHeight="1">
      <c r="A406" s="64" t="s">
        <v>463</v>
      </c>
      <c r="B406" s="70" t="s">
        <v>334</v>
      </c>
      <c r="C406" s="70" t="s">
        <v>345</v>
      </c>
      <c r="D406" s="71" t="s">
        <v>462</v>
      </c>
      <c r="E406" s="70"/>
      <c r="F406" s="51">
        <f aca="true" t="shared" si="371" ref="F406:AE406">F407</f>
        <v>228</v>
      </c>
      <c r="G406" s="51">
        <f t="shared" si="371"/>
        <v>0</v>
      </c>
      <c r="H406" s="51">
        <f t="shared" si="371"/>
        <v>0</v>
      </c>
      <c r="I406" s="51">
        <f t="shared" si="371"/>
        <v>0</v>
      </c>
      <c r="J406" s="51">
        <f t="shared" si="371"/>
        <v>0</v>
      </c>
      <c r="K406" s="51">
        <f t="shared" si="371"/>
        <v>0</v>
      </c>
      <c r="L406" s="51">
        <f t="shared" si="371"/>
        <v>228</v>
      </c>
      <c r="M406" s="51">
        <f t="shared" si="371"/>
        <v>0</v>
      </c>
      <c r="N406" s="51">
        <f t="shared" si="371"/>
        <v>0</v>
      </c>
      <c r="O406" s="51">
        <f t="shared" si="371"/>
        <v>0</v>
      </c>
      <c r="P406" s="51">
        <f t="shared" si="371"/>
        <v>0</v>
      </c>
      <c r="Q406" s="51">
        <f t="shared" si="371"/>
        <v>0</v>
      </c>
      <c r="R406" s="51">
        <f t="shared" si="371"/>
        <v>228</v>
      </c>
      <c r="S406" s="51">
        <f t="shared" si="371"/>
        <v>0</v>
      </c>
      <c r="T406" s="51">
        <f t="shared" si="371"/>
        <v>0</v>
      </c>
      <c r="U406" s="51">
        <f t="shared" si="371"/>
        <v>0</v>
      </c>
      <c r="V406" s="51">
        <f t="shared" si="371"/>
        <v>0</v>
      </c>
      <c r="W406" s="51">
        <f t="shared" si="371"/>
        <v>0</v>
      </c>
      <c r="X406" s="51">
        <f t="shared" si="371"/>
        <v>228</v>
      </c>
      <c r="Y406" s="51">
        <f t="shared" si="371"/>
        <v>0</v>
      </c>
      <c r="Z406" s="51">
        <f t="shared" si="371"/>
        <v>0</v>
      </c>
      <c r="AA406" s="51">
        <f t="shared" si="371"/>
        <v>0</v>
      </c>
      <c r="AB406" s="51">
        <f t="shared" si="371"/>
        <v>0</v>
      </c>
      <c r="AC406" s="51">
        <f t="shared" si="371"/>
        <v>0</v>
      </c>
      <c r="AD406" s="51">
        <f t="shared" si="371"/>
        <v>228</v>
      </c>
      <c r="AE406" s="51">
        <f t="shared" si="371"/>
        <v>0</v>
      </c>
    </row>
    <row r="407" spans="1:31" s="15" customFormat="1" ht="86.25" customHeight="1">
      <c r="A407" s="64" t="s">
        <v>173</v>
      </c>
      <c r="B407" s="70" t="s">
        <v>334</v>
      </c>
      <c r="C407" s="70" t="s">
        <v>345</v>
      </c>
      <c r="D407" s="71" t="s">
        <v>462</v>
      </c>
      <c r="E407" s="70" t="s">
        <v>54</v>
      </c>
      <c r="F407" s="51">
        <v>228</v>
      </c>
      <c r="G407" s="98"/>
      <c r="H407" s="98"/>
      <c r="I407" s="98"/>
      <c r="J407" s="98"/>
      <c r="K407" s="98"/>
      <c r="L407" s="51">
        <f>F407+H407+I407+J407+K407</f>
        <v>228</v>
      </c>
      <c r="M407" s="51">
        <f>G407+K407</f>
        <v>0</v>
      </c>
      <c r="N407" s="75"/>
      <c r="O407" s="75"/>
      <c r="P407" s="75"/>
      <c r="Q407" s="75"/>
      <c r="R407" s="51">
        <f>L407+N407+O407+P407+Q407</f>
        <v>228</v>
      </c>
      <c r="S407" s="51">
        <f>M407+Q407</f>
        <v>0</v>
      </c>
      <c r="T407" s="75"/>
      <c r="U407" s="75"/>
      <c r="V407" s="75"/>
      <c r="W407" s="75"/>
      <c r="X407" s="51">
        <f>R407+T407+U407+V407+W407</f>
        <v>228</v>
      </c>
      <c r="Y407" s="51">
        <f>S407+W407</f>
        <v>0</v>
      </c>
      <c r="Z407" s="75"/>
      <c r="AA407" s="75"/>
      <c r="AB407" s="75"/>
      <c r="AC407" s="75"/>
      <c r="AD407" s="51">
        <f>X407+Z407+AA407+AB407+AC407</f>
        <v>228</v>
      </c>
      <c r="AE407" s="51">
        <f>Y407+AC407</f>
        <v>0</v>
      </c>
    </row>
    <row r="408" spans="1:31" s="7" customFormat="1" ht="26.25" customHeight="1">
      <c r="A408" s="64" t="s">
        <v>425</v>
      </c>
      <c r="B408" s="70" t="s">
        <v>334</v>
      </c>
      <c r="C408" s="70" t="s">
        <v>345</v>
      </c>
      <c r="D408" s="71" t="s">
        <v>364</v>
      </c>
      <c r="E408" s="70"/>
      <c r="F408" s="51">
        <f aca="true" t="shared" si="372" ref="F408:M408">F409+F411</f>
        <v>508685</v>
      </c>
      <c r="G408" s="51">
        <f t="shared" si="372"/>
        <v>0</v>
      </c>
      <c r="H408" s="51">
        <f t="shared" si="372"/>
        <v>0</v>
      </c>
      <c r="I408" s="51">
        <f t="shared" si="372"/>
        <v>0</v>
      </c>
      <c r="J408" s="51">
        <f t="shared" si="372"/>
        <v>0</v>
      </c>
      <c r="K408" s="51">
        <f t="shared" si="372"/>
        <v>0</v>
      </c>
      <c r="L408" s="51">
        <f t="shared" si="372"/>
        <v>508685</v>
      </c>
      <c r="M408" s="51">
        <f t="shared" si="372"/>
        <v>0</v>
      </c>
      <c r="N408" s="51">
        <f aca="true" t="shared" si="373" ref="N408:S408">N409+N411</f>
        <v>0</v>
      </c>
      <c r="O408" s="51">
        <f t="shared" si="373"/>
        <v>0</v>
      </c>
      <c r="P408" s="51">
        <f t="shared" si="373"/>
        <v>0</v>
      </c>
      <c r="Q408" s="51">
        <f t="shared" si="373"/>
        <v>0</v>
      </c>
      <c r="R408" s="51">
        <f t="shared" si="373"/>
        <v>508685</v>
      </c>
      <c r="S408" s="51">
        <f t="shared" si="373"/>
        <v>0</v>
      </c>
      <c r="T408" s="51">
        <f aca="true" t="shared" si="374" ref="T408:Y408">T409+T411</f>
        <v>0</v>
      </c>
      <c r="U408" s="51">
        <f t="shared" si="374"/>
        <v>0</v>
      </c>
      <c r="V408" s="51">
        <f t="shared" si="374"/>
        <v>7675</v>
      </c>
      <c r="W408" s="51">
        <f t="shared" si="374"/>
        <v>0</v>
      </c>
      <c r="X408" s="51">
        <f t="shared" si="374"/>
        <v>516360</v>
      </c>
      <c r="Y408" s="51">
        <f t="shared" si="374"/>
        <v>0</v>
      </c>
      <c r="Z408" s="51">
        <f aca="true" t="shared" si="375" ref="Z408:AE408">Z409+Z411</f>
        <v>0</v>
      </c>
      <c r="AA408" s="51">
        <f t="shared" si="375"/>
        <v>0</v>
      </c>
      <c r="AB408" s="51">
        <f t="shared" si="375"/>
        <v>0</v>
      </c>
      <c r="AC408" s="51">
        <f t="shared" si="375"/>
        <v>0</v>
      </c>
      <c r="AD408" s="51">
        <f t="shared" si="375"/>
        <v>516360</v>
      </c>
      <c r="AE408" s="51">
        <f t="shared" si="375"/>
        <v>0</v>
      </c>
    </row>
    <row r="409" spans="1:31" s="10" customFormat="1" ht="33" customHeight="1" hidden="1">
      <c r="A409" s="64" t="s">
        <v>408</v>
      </c>
      <c r="B409" s="70" t="s">
        <v>334</v>
      </c>
      <c r="C409" s="70" t="s">
        <v>345</v>
      </c>
      <c r="D409" s="71" t="s">
        <v>374</v>
      </c>
      <c r="E409" s="70"/>
      <c r="F409" s="76"/>
      <c r="G409" s="76"/>
      <c r="H409" s="76"/>
      <c r="I409" s="76"/>
      <c r="J409" s="76"/>
      <c r="K409" s="76"/>
      <c r="L409" s="76"/>
      <c r="M409" s="76"/>
      <c r="N409" s="56"/>
      <c r="O409" s="56"/>
      <c r="P409" s="56"/>
      <c r="Q409" s="56"/>
      <c r="R409" s="76"/>
      <c r="S409" s="76"/>
      <c r="T409" s="56"/>
      <c r="U409" s="56"/>
      <c r="V409" s="56"/>
      <c r="W409" s="56"/>
      <c r="X409" s="76"/>
      <c r="Y409" s="76"/>
      <c r="Z409" s="56"/>
      <c r="AA409" s="56"/>
      <c r="AB409" s="56"/>
      <c r="AC409" s="56"/>
      <c r="AD409" s="76"/>
      <c r="AE409" s="76"/>
    </row>
    <row r="410" spans="1:31" s="10" customFormat="1" ht="49.5" customHeight="1" hidden="1">
      <c r="A410" s="64" t="s">
        <v>40</v>
      </c>
      <c r="B410" s="70" t="s">
        <v>334</v>
      </c>
      <c r="C410" s="70" t="s">
        <v>345</v>
      </c>
      <c r="D410" s="71" t="s">
        <v>374</v>
      </c>
      <c r="E410" s="70" t="s">
        <v>341</v>
      </c>
      <c r="F410" s="76"/>
      <c r="G410" s="76"/>
      <c r="H410" s="76"/>
      <c r="I410" s="76"/>
      <c r="J410" s="76"/>
      <c r="K410" s="76"/>
      <c r="L410" s="76"/>
      <c r="M410" s="76"/>
      <c r="N410" s="56"/>
      <c r="O410" s="56"/>
      <c r="P410" s="56"/>
      <c r="Q410" s="56"/>
      <c r="R410" s="76"/>
      <c r="S410" s="76"/>
      <c r="T410" s="56"/>
      <c r="U410" s="56"/>
      <c r="V410" s="56"/>
      <c r="W410" s="56"/>
      <c r="X410" s="76"/>
      <c r="Y410" s="76"/>
      <c r="Z410" s="56"/>
      <c r="AA410" s="56"/>
      <c r="AB410" s="56"/>
      <c r="AC410" s="56"/>
      <c r="AD410" s="76"/>
      <c r="AE410" s="76"/>
    </row>
    <row r="411" spans="1:31" s="11" customFormat="1" ht="71.25" customHeight="1">
      <c r="A411" s="64" t="s">
        <v>465</v>
      </c>
      <c r="B411" s="70" t="s">
        <v>334</v>
      </c>
      <c r="C411" s="70" t="s">
        <v>345</v>
      </c>
      <c r="D411" s="71" t="s">
        <v>375</v>
      </c>
      <c r="E411" s="70"/>
      <c r="F411" s="51">
        <f aca="true" t="shared" si="376" ref="F411:AE411">F412</f>
        <v>508685</v>
      </c>
      <c r="G411" s="51">
        <f t="shared" si="376"/>
        <v>0</v>
      </c>
      <c r="H411" s="51">
        <f t="shared" si="376"/>
        <v>0</v>
      </c>
      <c r="I411" s="51">
        <f t="shared" si="376"/>
        <v>0</v>
      </c>
      <c r="J411" s="51">
        <f t="shared" si="376"/>
        <v>0</v>
      </c>
      <c r="K411" s="51">
        <f t="shared" si="376"/>
        <v>0</v>
      </c>
      <c r="L411" s="51">
        <f t="shared" si="376"/>
        <v>508685</v>
      </c>
      <c r="M411" s="51">
        <f t="shared" si="376"/>
        <v>0</v>
      </c>
      <c r="N411" s="51">
        <f t="shared" si="376"/>
        <v>0</v>
      </c>
      <c r="O411" s="51">
        <f t="shared" si="376"/>
        <v>0</v>
      </c>
      <c r="P411" s="51">
        <f t="shared" si="376"/>
        <v>0</v>
      </c>
      <c r="Q411" s="51">
        <f t="shared" si="376"/>
        <v>0</v>
      </c>
      <c r="R411" s="51">
        <f t="shared" si="376"/>
        <v>508685</v>
      </c>
      <c r="S411" s="51">
        <f t="shared" si="376"/>
        <v>0</v>
      </c>
      <c r="T411" s="51">
        <f t="shared" si="376"/>
        <v>0</v>
      </c>
      <c r="U411" s="51">
        <f t="shared" si="376"/>
        <v>0</v>
      </c>
      <c r="V411" s="51">
        <f t="shared" si="376"/>
        <v>7675</v>
      </c>
      <c r="W411" s="51">
        <f t="shared" si="376"/>
        <v>0</v>
      </c>
      <c r="X411" s="51">
        <f t="shared" si="376"/>
        <v>516360</v>
      </c>
      <c r="Y411" s="51">
        <f t="shared" si="376"/>
        <v>0</v>
      </c>
      <c r="Z411" s="51">
        <f t="shared" si="376"/>
        <v>0</v>
      </c>
      <c r="AA411" s="51">
        <f t="shared" si="376"/>
        <v>0</v>
      </c>
      <c r="AB411" s="51">
        <f t="shared" si="376"/>
        <v>0</v>
      </c>
      <c r="AC411" s="51">
        <f t="shared" si="376"/>
        <v>0</v>
      </c>
      <c r="AD411" s="51">
        <f t="shared" si="376"/>
        <v>516360</v>
      </c>
      <c r="AE411" s="51">
        <f t="shared" si="376"/>
        <v>0</v>
      </c>
    </row>
    <row r="412" spans="1:31" s="11" customFormat="1" ht="90" customHeight="1">
      <c r="A412" s="64" t="s">
        <v>439</v>
      </c>
      <c r="B412" s="70" t="s">
        <v>334</v>
      </c>
      <c r="C412" s="70" t="s">
        <v>345</v>
      </c>
      <c r="D412" s="71" t="s">
        <v>375</v>
      </c>
      <c r="E412" s="70" t="s">
        <v>341</v>
      </c>
      <c r="F412" s="51">
        <v>508685</v>
      </c>
      <c r="G412" s="65"/>
      <c r="H412" s="65"/>
      <c r="I412" s="65"/>
      <c r="J412" s="65"/>
      <c r="K412" s="65"/>
      <c r="L412" s="51">
        <f>F412+H412+I412+J412+K412</f>
        <v>508685</v>
      </c>
      <c r="M412" s="51">
        <f>G412+K412</f>
        <v>0</v>
      </c>
      <c r="N412" s="51"/>
      <c r="O412" s="51"/>
      <c r="P412" s="51"/>
      <c r="Q412" s="51"/>
      <c r="R412" s="51">
        <f>L412+N412+O412+P412+Q412</f>
        <v>508685</v>
      </c>
      <c r="S412" s="51">
        <f>M412+Q412</f>
        <v>0</v>
      </c>
      <c r="T412" s="51"/>
      <c r="U412" s="51"/>
      <c r="V412" s="51">
        <v>7675</v>
      </c>
      <c r="W412" s="51"/>
      <c r="X412" s="51">
        <f>R412+T412+U412+V412+W412</f>
        <v>516360</v>
      </c>
      <c r="Y412" s="51">
        <f>S412+W412</f>
        <v>0</v>
      </c>
      <c r="Z412" s="51"/>
      <c r="AA412" s="51"/>
      <c r="AB412" s="51"/>
      <c r="AC412" s="51"/>
      <c r="AD412" s="51">
        <f>X412+Z412+AA412+AB412+AC412</f>
        <v>516360</v>
      </c>
      <c r="AE412" s="51">
        <f>Y412+AC412</f>
        <v>0</v>
      </c>
    </row>
    <row r="413" spans="1:31" s="15" customFormat="1" ht="87" customHeight="1">
      <c r="A413" s="64" t="s">
        <v>278</v>
      </c>
      <c r="B413" s="70" t="s">
        <v>334</v>
      </c>
      <c r="C413" s="70" t="s">
        <v>345</v>
      </c>
      <c r="D413" s="71" t="s">
        <v>279</v>
      </c>
      <c r="E413" s="70"/>
      <c r="F413" s="72">
        <f aca="true" t="shared" si="377" ref="F413:M413">F414+F415</f>
        <v>6691</v>
      </c>
      <c r="G413" s="72">
        <f t="shared" si="377"/>
        <v>0</v>
      </c>
      <c r="H413" s="72">
        <f t="shared" si="377"/>
        <v>0</v>
      </c>
      <c r="I413" s="72">
        <f t="shared" si="377"/>
        <v>83</v>
      </c>
      <c r="J413" s="72">
        <f t="shared" si="377"/>
        <v>0</v>
      </c>
      <c r="K413" s="72">
        <f t="shared" si="377"/>
        <v>0</v>
      </c>
      <c r="L413" s="72">
        <f t="shared" si="377"/>
        <v>6774</v>
      </c>
      <c r="M413" s="72">
        <f t="shared" si="377"/>
        <v>0</v>
      </c>
      <c r="N413" s="72">
        <f aca="true" t="shared" si="378" ref="N413:S413">N414+N415</f>
        <v>0</v>
      </c>
      <c r="O413" s="72">
        <f t="shared" si="378"/>
        <v>0</v>
      </c>
      <c r="P413" s="72">
        <f t="shared" si="378"/>
        <v>0</v>
      </c>
      <c r="Q413" s="72">
        <f t="shared" si="378"/>
        <v>0</v>
      </c>
      <c r="R413" s="72">
        <f t="shared" si="378"/>
        <v>6774</v>
      </c>
      <c r="S413" s="72">
        <f t="shared" si="378"/>
        <v>0</v>
      </c>
      <c r="T413" s="72">
        <f aca="true" t="shared" si="379" ref="T413:Y413">T414+T415</f>
        <v>0</v>
      </c>
      <c r="U413" s="72">
        <f t="shared" si="379"/>
        <v>0</v>
      </c>
      <c r="V413" s="72">
        <f t="shared" si="379"/>
        <v>427</v>
      </c>
      <c r="W413" s="72">
        <f t="shared" si="379"/>
        <v>0</v>
      </c>
      <c r="X413" s="72">
        <f t="shared" si="379"/>
        <v>7201</v>
      </c>
      <c r="Y413" s="72">
        <f t="shared" si="379"/>
        <v>0</v>
      </c>
      <c r="Z413" s="72">
        <f aca="true" t="shared" si="380" ref="Z413:AE413">Z414+Z415</f>
        <v>0</v>
      </c>
      <c r="AA413" s="114">
        <f t="shared" si="380"/>
        <v>900</v>
      </c>
      <c r="AB413" s="72">
        <f t="shared" si="380"/>
        <v>0</v>
      </c>
      <c r="AC413" s="72">
        <f t="shared" si="380"/>
        <v>0</v>
      </c>
      <c r="AD413" s="72">
        <f t="shared" si="380"/>
        <v>8101</v>
      </c>
      <c r="AE413" s="72">
        <f t="shared" si="380"/>
        <v>0</v>
      </c>
    </row>
    <row r="414" spans="1:31" s="15" customFormat="1" ht="87" customHeight="1">
      <c r="A414" s="64" t="s">
        <v>68</v>
      </c>
      <c r="B414" s="70" t="s">
        <v>334</v>
      </c>
      <c r="C414" s="70" t="s">
        <v>345</v>
      </c>
      <c r="D414" s="71" t="s">
        <v>279</v>
      </c>
      <c r="E414" s="70" t="s">
        <v>56</v>
      </c>
      <c r="F414" s="51">
        <v>6644</v>
      </c>
      <c r="G414" s="98"/>
      <c r="H414" s="98"/>
      <c r="I414" s="73">
        <v>83</v>
      </c>
      <c r="J414" s="98"/>
      <c r="K414" s="98"/>
      <c r="L414" s="51">
        <f>F414+H414+I414+J414+K414</f>
        <v>6727</v>
      </c>
      <c r="M414" s="51">
        <f>G414+K414</f>
        <v>0</v>
      </c>
      <c r="N414" s="75"/>
      <c r="O414" s="51"/>
      <c r="P414" s="75"/>
      <c r="Q414" s="75"/>
      <c r="R414" s="51">
        <f>L414+N414+O414+P414+Q414</f>
        <v>6727</v>
      </c>
      <c r="S414" s="51">
        <f>M414+Q414</f>
        <v>0</v>
      </c>
      <c r="T414" s="75"/>
      <c r="U414" s="51"/>
      <c r="V414" s="51">
        <v>427</v>
      </c>
      <c r="W414" s="75"/>
      <c r="X414" s="51">
        <f>R414+T414+U414+V414+W414</f>
        <v>7154</v>
      </c>
      <c r="Y414" s="51">
        <f>S414+W414</f>
        <v>0</v>
      </c>
      <c r="Z414" s="75"/>
      <c r="AA414" s="113">
        <v>900</v>
      </c>
      <c r="AB414" s="51"/>
      <c r="AC414" s="75"/>
      <c r="AD414" s="51">
        <f>X414+Z414+AA414+AB414+AC414</f>
        <v>8054</v>
      </c>
      <c r="AE414" s="51">
        <f>Y414+AC414</f>
        <v>0</v>
      </c>
    </row>
    <row r="415" spans="1:31" s="15" customFormat="1" ht="90" customHeight="1">
      <c r="A415" s="64" t="s">
        <v>179</v>
      </c>
      <c r="B415" s="70" t="s">
        <v>334</v>
      </c>
      <c r="C415" s="70" t="s">
        <v>345</v>
      </c>
      <c r="D415" s="71" t="s">
        <v>279</v>
      </c>
      <c r="E415" s="70" t="s">
        <v>55</v>
      </c>
      <c r="F415" s="51">
        <v>47</v>
      </c>
      <c r="G415" s="98"/>
      <c r="H415" s="98"/>
      <c r="I415" s="98"/>
      <c r="J415" s="98"/>
      <c r="K415" s="98"/>
      <c r="L415" s="51">
        <f>F415+H415+I415+J415+K415</f>
        <v>47</v>
      </c>
      <c r="M415" s="51">
        <f>G415+K415</f>
        <v>0</v>
      </c>
      <c r="N415" s="75"/>
      <c r="O415" s="75"/>
      <c r="P415" s="75"/>
      <c r="Q415" s="75"/>
      <c r="R415" s="51">
        <f>L415+N415+O415+P415+Q415</f>
        <v>47</v>
      </c>
      <c r="S415" s="51">
        <f>M415+Q415</f>
        <v>0</v>
      </c>
      <c r="T415" s="75"/>
      <c r="U415" s="75"/>
      <c r="V415" s="75"/>
      <c r="W415" s="75"/>
      <c r="X415" s="51">
        <f>R415+T415+U415+V415+W415</f>
        <v>47</v>
      </c>
      <c r="Y415" s="51">
        <f>S415+W415</f>
        <v>0</v>
      </c>
      <c r="Z415" s="75"/>
      <c r="AA415" s="75"/>
      <c r="AB415" s="75"/>
      <c r="AC415" s="75"/>
      <c r="AD415" s="51">
        <f>X415+Z415+AA415+AB415+AC415</f>
        <v>47</v>
      </c>
      <c r="AE415" s="51">
        <f>Y415+AC415</f>
        <v>0</v>
      </c>
    </row>
    <row r="416" spans="1:31" s="15" customFormat="1" ht="22.5" customHeight="1">
      <c r="A416" s="64" t="s">
        <v>319</v>
      </c>
      <c r="B416" s="70" t="s">
        <v>334</v>
      </c>
      <c r="C416" s="70" t="s">
        <v>345</v>
      </c>
      <c r="D416" s="71" t="s">
        <v>320</v>
      </c>
      <c r="E416" s="70"/>
      <c r="F416" s="51">
        <f aca="true" t="shared" si="381" ref="F416:AE416">F417+F418+F420+F422+F434+F444+F447+F438</f>
        <v>96355</v>
      </c>
      <c r="G416" s="51">
        <f t="shared" si="381"/>
        <v>0</v>
      </c>
      <c r="H416" s="51">
        <f t="shared" si="381"/>
        <v>0</v>
      </c>
      <c r="I416" s="51">
        <f t="shared" si="381"/>
        <v>0</v>
      </c>
      <c r="J416" s="51">
        <f t="shared" si="381"/>
        <v>0</v>
      </c>
      <c r="K416" s="51">
        <f t="shared" si="381"/>
        <v>0</v>
      </c>
      <c r="L416" s="51">
        <f t="shared" si="381"/>
        <v>96355</v>
      </c>
      <c r="M416" s="51">
        <f t="shared" si="381"/>
        <v>0</v>
      </c>
      <c r="N416" s="51">
        <f t="shared" si="381"/>
        <v>0</v>
      </c>
      <c r="O416" s="51">
        <f t="shared" si="381"/>
        <v>0</v>
      </c>
      <c r="P416" s="51">
        <f t="shared" si="381"/>
        <v>0</v>
      </c>
      <c r="Q416" s="51">
        <f t="shared" si="381"/>
        <v>0</v>
      </c>
      <c r="R416" s="51">
        <f t="shared" si="381"/>
        <v>96355</v>
      </c>
      <c r="S416" s="51">
        <f t="shared" si="381"/>
        <v>0</v>
      </c>
      <c r="T416" s="51">
        <f t="shared" si="381"/>
        <v>0</v>
      </c>
      <c r="U416" s="51">
        <f t="shared" si="381"/>
        <v>0</v>
      </c>
      <c r="V416" s="51">
        <f t="shared" si="381"/>
        <v>0</v>
      </c>
      <c r="W416" s="51">
        <f t="shared" si="381"/>
        <v>0</v>
      </c>
      <c r="X416" s="51">
        <f t="shared" si="381"/>
        <v>96355</v>
      </c>
      <c r="Y416" s="51">
        <f t="shared" si="381"/>
        <v>0</v>
      </c>
      <c r="Z416" s="51">
        <f t="shared" si="381"/>
        <v>8034</v>
      </c>
      <c r="AA416" s="51">
        <f t="shared" si="381"/>
        <v>1925</v>
      </c>
      <c r="AB416" s="51">
        <f t="shared" si="381"/>
        <v>0</v>
      </c>
      <c r="AC416" s="51">
        <f t="shared" si="381"/>
        <v>0</v>
      </c>
      <c r="AD416" s="51">
        <f t="shared" si="381"/>
        <v>106314</v>
      </c>
      <c r="AE416" s="51">
        <f t="shared" si="381"/>
        <v>0</v>
      </c>
    </row>
    <row r="417" spans="1:31" s="15" customFormat="1" ht="49.5" customHeight="1" hidden="1">
      <c r="A417" s="64" t="s">
        <v>335</v>
      </c>
      <c r="B417" s="70" t="s">
        <v>334</v>
      </c>
      <c r="C417" s="70" t="s">
        <v>345</v>
      </c>
      <c r="D417" s="71" t="s">
        <v>320</v>
      </c>
      <c r="E417" s="70" t="s">
        <v>336</v>
      </c>
      <c r="F417" s="98"/>
      <c r="G417" s="98"/>
      <c r="H417" s="98"/>
      <c r="I417" s="98"/>
      <c r="J417" s="98"/>
      <c r="K417" s="98"/>
      <c r="L417" s="98"/>
      <c r="M417" s="98"/>
      <c r="N417" s="75"/>
      <c r="O417" s="75"/>
      <c r="P417" s="75"/>
      <c r="Q417" s="75"/>
      <c r="R417" s="98"/>
      <c r="S417" s="98"/>
      <c r="T417" s="75"/>
      <c r="U417" s="75"/>
      <c r="V417" s="75"/>
      <c r="W417" s="75"/>
      <c r="X417" s="98"/>
      <c r="Y417" s="98"/>
      <c r="Z417" s="75"/>
      <c r="AA417" s="75"/>
      <c r="AB417" s="75"/>
      <c r="AC417" s="75"/>
      <c r="AD417" s="98"/>
      <c r="AE417" s="98"/>
    </row>
    <row r="418" spans="1:31" s="15" customFormat="1" ht="66" customHeight="1" hidden="1">
      <c r="A418" s="64" t="s">
        <v>408</v>
      </c>
      <c r="B418" s="70" t="s">
        <v>334</v>
      </c>
      <c r="C418" s="70" t="s">
        <v>345</v>
      </c>
      <c r="D418" s="71" t="s">
        <v>427</v>
      </c>
      <c r="E418" s="70"/>
      <c r="F418" s="98"/>
      <c r="G418" s="98"/>
      <c r="H418" s="98"/>
      <c r="I418" s="98"/>
      <c r="J418" s="98"/>
      <c r="K418" s="98"/>
      <c r="L418" s="98"/>
      <c r="M418" s="98"/>
      <c r="N418" s="75"/>
      <c r="O418" s="75"/>
      <c r="P418" s="75"/>
      <c r="Q418" s="75"/>
      <c r="R418" s="98"/>
      <c r="S418" s="98"/>
      <c r="T418" s="75"/>
      <c r="U418" s="75"/>
      <c r="V418" s="75"/>
      <c r="W418" s="75"/>
      <c r="X418" s="98"/>
      <c r="Y418" s="98"/>
      <c r="Z418" s="75"/>
      <c r="AA418" s="75"/>
      <c r="AB418" s="75"/>
      <c r="AC418" s="75"/>
      <c r="AD418" s="98"/>
      <c r="AE418" s="98"/>
    </row>
    <row r="419" spans="1:31" s="15" customFormat="1" ht="82.5" customHeight="1" hidden="1">
      <c r="A419" s="64" t="s">
        <v>439</v>
      </c>
      <c r="B419" s="70" t="s">
        <v>334</v>
      </c>
      <c r="C419" s="70" t="s">
        <v>345</v>
      </c>
      <c r="D419" s="71" t="s">
        <v>427</v>
      </c>
      <c r="E419" s="70" t="s">
        <v>341</v>
      </c>
      <c r="F419" s="98"/>
      <c r="G419" s="98"/>
      <c r="H419" s="98"/>
      <c r="I419" s="98"/>
      <c r="J419" s="98"/>
      <c r="K419" s="98"/>
      <c r="L419" s="98"/>
      <c r="M419" s="98"/>
      <c r="N419" s="75"/>
      <c r="O419" s="75"/>
      <c r="P419" s="75"/>
      <c r="Q419" s="75"/>
      <c r="R419" s="98"/>
      <c r="S419" s="98"/>
      <c r="T419" s="75"/>
      <c r="U419" s="75"/>
      <c r="V419" s="75"/>
      <c r="W419" s="75"/>
      <c r="X419" s="98"/>
      <c r="Y419" s="98"/>
      <c r="Z419" s="75"/>
      <c r="AA419" s="75"/>
      <c r="AB419" s="75"/>
      <c r="AC419" s="75"/>
      <c r="AD419" s="98"/>
      <c r="AE419" s="98"/>
    </row>
    <row r="420" spans="1:31" s="15" customFormat="1" ht="49.5" customHeight="1" hidden="1">
      <c r="A420" s="64" t="s">
        <v>481</v>
      </c>
      <c r="B420" s="70" t="s">
        <v>334</v>
      </c>
      <c r="C420" s="70" t="s">
        <v>345</v>
      </c>
      <c r="D420" s="71" t="s">
        <v>466</v>
      </c>
      <c r="E420" s="70"/>
      <c r="F420" s="98"/>
      <c r="G420" s="98"/>
      <c r="H420" s="98"/>
      <c r="I420" s="98"/>
      <c r="J420" s="98"/>
      <c r="K420" s="98"/>
      <c r="L420" s="98"/>
      <c r="M420" s="98"/>
      <c r="N420" s="75"/>
      <c r="O420" s="75"/>
      <c r="P420" s="75"/>
      <c r="Q420" s="75"/>
      <c r="R420" s="98"/>
      <c r="S420" s="98"/>
      <c r="T420" s="75"/>
      <c r="U420" s="75"/>
      <c r="V420" s="75"/>
      <c r="W420" s="75"/>
      <c r="X420" s="98"/>
      <c r="Y420" s="98"/>
      <c r="Z420" s="75"/>
      <c r="AA420" s="75"/>
      <c r="AB420" s="75"/>
      <c r="AC420" s="75"/>
      <c r="AD420" s="98"/>
      <c r="AE420" s="98"/>
    </row>
    <row r="421" spans="1:31" s="15" customFormat="1" ht="49.5" customHeight="1" hidden="1">
      <c r="A421" s="64" t="s">
        <v>335</v>
      </c>
      <c r="B421" s="70" t="s">
        <v>334</v>
      </c>
      <c r="C421" s="70" t="s">
        <v>345</v>
      </c>
      <c r="D421" s="71" t="s">
        <v>466</v>
      </c>
      <c r="E421" s="70" t="s">
        <v>336</v>
      </c>
      <c r="F421" s="98"/>
      <c r="G421" s="98"/>
      <c r="H421" s="98"/>
      <c r="I421" s="98"/>
      <c r="J421" s="98"/>
      <c r="K421" s="98"/>
      <c r="L421" s="98"/>
      <c r="M421" s="98"/>
      <c r="N421" s="75"/>
      <c r="O421" s="75"/>
      <c r="P421" s="75"/>
      <c r="Q421" s="75"/>
      <c r="R421" s="98"/>
      <c r="S421" s="98"/>
      <c r="T421" s="75"/>
      <c r="U421" s="75"/>
      <c r="V421" s="75"/>
      <c r="W421" s="75"/>
      <c r="X421" s="98"/>
      <c r="Y421" s="98"/>
      <c r="Z421" s="75"/>
      <c r="AA421" s="75"/>
      <c r="AB421" s="75"/>
      <c r="AC421" s="75"/>
      <c r="AD421" s="98"/>
      <c r="AE421" s="98"/>
    </row>
    <row r="422" spans="1:31" s="15" customFormat="1" ht="36.75" customHeight="1">
      <c r="A422" s="64" t="s">
        <v>97</v>
      </c>
      <c r="B422" s="70" t="s">
        <v>334</v>
      </c>
      <c r="C422" s="70" t="s">
        <v>345</v>
      </c>
      <c r="D422" s="71" t="s">
        <v>466</v>
      </c>
      <c r="E422" s="70"/>
      <c r="F422" s="51">
        <f aca="true" t="shared" si="382" ref="F422:Y422">F423+F424+F425+F426</f>
        <v>27477</v>
      </c>
      <c r="G422" s="51">
        <f t="shared" si="382"/>
        <v>0</v>
      </c>
      <c r="H422" s="51">
        <f t="shared" si="382"/>
        <v>0</v>
      </c>
      <c r="I422" s="51">
        <f t="shared" si="382"/>
        <v>0</v>
      </c>
      <c r="J422" s="51">
        <f t="shared" si="382"/>
        <v>0</v>
      </c>
      <c r="K422" s="51">
        <f t="shared" si="382"/>
        <v>0</v>
      </c>
      <c r="L422" s="51">
        <f t="shared" si="382"/>
        <v>27477</v>
      </c>
      <c r="M422" s="51">
        <f t="shared" si="382"/>
        <v>0</v>
      </c>
      <c r="N422" s="51">
        <f t="shared" si="382"/>
        <v>0</v>
      </c>
      <c r="O422" s="51">
        <f t="shared" si="382"/>
        <v>0</v>
      </c>
      <c r="P422" s="51">
        <f t="shared" si="382"/>
        <v>0</v>
      </c>
      <c r="Q422" s="51">
        <f t="shared" si="382"/>
        <v>0</v>
      </c>
      <c r="R422" s="51">
        <f t="shared" si="382"/>
        <v>27477</v>
      </c>
      <c r="S422" s="51">
        <f t="shared" si="382"/>
        <v>0</v>
      </c>
      <c r="T422" s="51">
        <f t="shared" si="382"/>
        <v>0</v>
      </c>
      <c r="U422" s="51">
        <f t="shared" si="382"/>
        <v>0</v>
      </c>
      <c r="V422" s="51">
        <f t="shared" si="382"/>
        <v>0</v>
      </c>
      <c r="W422" s="51">
        <f t="shared" si="382"/>
        <v>0</v>
      </c>
      <c r="X422" s="51">
        <f t="shared" si="382"/>
        <v>27477</v>
      </c>
      <c r="Y422" s="51">
        <f t="shared" si="382"/>
        <v>0</v>
      </c>
      <c r="Z422" s="51">
        <f aca="true" t="shared" si="383" ref="Z422:AE422">Z423+Z424+Z425+Z426+Z428+Z432</f>
        <v>7981</v>
      </c>
      <c r="AA422" s="51">
        <f t="shared" si="383"/>
        <v>200</v>
      </c>
      <c r="AB422" s="51">
        <f t="shared" si="383"/>
        <v>0</v>
      </c>
      <c r="AC422" s="51">
        <f t="shared" si="383"/>
        <v>0</v>
      </c>
      <c r="AD422" s="51">
        <f t="shared" si="383"/>
        <v>35658</v>
      </c>
      <c r="AE422" s="51">
        <f t="shared" si="383"/>
        <v>0</v>
      </c>
    </row>
    <row r="423" spans="1:31" s="15" customFormat="1" ht="49.5" hidden="1">
      <c r="A423" s="64" t="s">
        <v>335</v>
      </c>
      <c r="B423" s="70" t="s">
        <v>334</v>
      </c>
      <c r="C423" s="70" t="s">
        <v>345</v>
      </c>
      <c r="D423" s="71" t="s">
        <v>466</v>
      </c>
      <c r="E423" s="70" t="s">
        <v>336</v>
      </c>
      <c r="F423" s="98"/>
      <c r="G423" s="98"/>
      <c r="H423" s="98"/>
      <c r="I423" s="98"/>
      <c r="J423" s="98"/>
      <c r="K423" s="98"/>
      <c r="L423" s="98"/>
      <c r="M423" s="98"/>
      <c r="N423" s="75"/>
      <c r="O423" s="75"/>
      <c r="P423" s="75"/>
      <c r="Q423" s="75"/>
      <c r="R423" s="98"/>
      <c r="S423" s="98"/>
      <c r="T423" s="75"/>
      <c r="U423" s="75"/>
      <c r="V423" s="75"/>
      <c r="W423" s="75"/>
      <c r="X423" s="98"/>
      <c r="Y423" s="98"/>
      <c r="Z423" s="75"/>
      <c r="AA423" s="75"/>
      <c r="AB423" s="75"/>
      <c r="AC423" s="75"/>
      <c r="AD423" s="98"/>
      <c r="AE423" s="98"/>
    </row>
    <row r="424" spans="1:31" s="15" customFormat="1" ht="90" customHeight="1">
      <c r="A424" s="64" t="s">
        <v>179</v>
      </c>
      <c r="B424" s="70" t="s">
        <v>334</v>
      </c>
      <c r="C424" s="70" t="s">
        <v>345</v>
      </c>
      <c r="D424" s="71" t="s">
        <v>466</v>
      </c>
      <c r="E424" s="70" t="s">
        <v>55</v>
      </c>
      <c r="F424" s="51">
        <f>25348-918</f>
        <v>24430</v>
      </c>
      <c r="G424" s="98"/>
      <c r="H424" s="98"/>
      <c r="I424" s="98"/>
      <c r="J424" s="98"/>
      <c r="K424" s="98"/>
      <c r="L424" s="51">
        <f>F424+H424+I424+J424+K424</f>
        <v>24430</v>
      </c>
      <c r="M424" s="51">
        <f>G424+K424</f>
        <v>0</v>
      </c>
      <c r="N424" s="75"/>
      <c r="O424" s="75"/>
      <c r="P424" s="75"/>
      <c r="Q424" s="75"/>
      <c r="R424" s="51">
        <f>L424+N424+O424+P424+Q424</f>
        <v>24430</v>
      </c>
      <c r="S424" s="51">
        <f>M424+Q424</f>
        <v>0</v>
      </c>
      <c r="T424" s="75"/>
      <c r="U424" s="75"/>
      <c r="V424" s="75"/>
      <c r="W424" s="75"/>
      <c r="X424" s="51">
        <f>R424+T424+U424+V424+W424</f>
        <v>24430</v>
      </c>
      <c r="Y424" s="51">
        <f>S424+W424</f>
        <v>0</v>
      </c>
      <c r="Z424" s="75"/>
      <c r="AA424" s="113">
        <v>-8707</v>
      </c>
      <c r="AB424" s="75"/>
      <c r="AC424" s="75"/>
      <c r="AD424" s="51">
        <f>X424+Z424+AA424+AB424+AC424</f>
        <v>15723</v>
      </c>
      <c r="AE424" s="51">
        <f>Y424+AC424</f>
        <v>0</v>
      </c>
    </row>
    <row r="425" spans="1:31" s="15" customFormat="1" ht="90" customHeight="1">
      <c r="A425" s="64" t="s">
        <v>178</v>
      </c>
      <c r="B425" s="70" t="s">
        <v>334</v>
      </c>
      <c r="C425" s="70" t="s">
        <v>345</v>
      </c>
      <c r="D425" s="71" t="s">
        <v>466</v>
      </c>
      <c r="E425" s="70" t="s">
        <v>62</v>
      </c>
      <c r="F425" s="51">
        <v>2129</v>
      </c>
      <c r="G425" s="98"/>
      <c r="H425" s="98"/>
      <c r="I425" s="98"/>
      <c r="J425" s="98"/>
      <c r="K425" s="98"/>
      <c r="L425" s="51">
        <f>F425+H425+I425+J425+K425</f>
        <v>2129</v>
      </c>
      <c r="M425" s="51">
        <f>G425+K425</f>
        <v>0</v>
      </c>
      <c r="N425" s="75"/>
      <c r="O425" s="75"/>
      <c r="P425" s="75"/>
      <c r="Q425" s="75"/>
      <c r="R425" s="51">
        <f>L425+N425+O425+P425+Q425</f>
        <v>2129</v>
      </c>
      <c r="S425" s="51">
        <f>M425+Q425</f>
        <v>0</v>
      </c>
      <c r="T425" s="75"/>
      <c r="U425" s="75"/>
      <c r="V425" s="75"/>
      <c r="W425" s="75"/>
      <c r="X425" s="51">
        <f>R425+T425+U425+V425+W425</f>
        <v>2129</v>
      </c>
      <c r="Y425" s="51">
        <f>S425+W425</f>
        <v>0</v>
      </c>
      <c r="Z425" s="51">
        <v>2778</v>
      </c>
      <c r="AA425" s="51"/>
      <c r="AB425" s="75"/>
      <c r="AC425" s="75"/>
      <c r="AD425" s="51">
        <f>X425+Z425+AA425+AB425+AC425</f>
        <v>4907</v>
      </c>
      <c r="AE425" s="51">
        <f>Y425+AC425</f>
        <v>0</v>
      </c>
    </row>
    <row r="426" spans="1:31" s="15" customFormat="1" ht="129.75" customHeight="1">
      <c r="A426" s="99" t="s">
        <v>96</v>
      </c>
      <c r="B426" s="70" t="s">
        <v>334</v>
      </c>
      <c r="C426" s="70" t="s">
        <v>345</v>
      </c>
      <c r="D426" s="71" t="s">
        <v>519</v>
      </c>
      <c r="E426" s="70"/>
      <c r="F426" s="51">
        <f aca="true" t="shared" si="384" ref="F426:AE426">F427</f>
        <v>918</v>
      </c>
      <c r="G426" s="51">
        <f t="shared" si="384"/>
        <v>0</v>
      </c>
      <c r="H426" s="51">
        <f t="shared" si="384"/>
        <v>0</v>
      </c>
      <c r="I426" s="51">
        <f t="shared" si="384"/>
        <v>0</v>
      </c>
      <c r="J426" s="51">
        <f t="shared" si="384"/>
        <v>0</v>
      </c>
      <c r="K426" s="51">
        <f t="shared" si="384"/>
        <v>0</v>
      </c>
      <c r="L426" s="51">
        <f t="shared" si="384"/>
        <v>918</v>
      </c>
      <c r="M426" s="51">
        <f t="shared" si="384"/>
        <v>0</v>
      </c>
      <c r="N426" s="51">
        <f t="shared" si="384"/>
        <v>0</v>
      </c>
      <c r="O426" s="51">
        <f t="shared" si="384"/>
        <v>0</v>
      </c>
      <c r="P426" s="51">
        <f t="shared" si="384"/>
        <v>0</v>
      </c>
      <c r="Q426" s="51">
        <f t="shared" si="384"/>
        <v>0</v>
      </c>
      <c r="R426" s="51">
        <f t="shared" si="384"/>
        <v>918</v>
      </c>
      <c r="S426" s="51">
        <f t="shared" si="384"/>
        <v>0</v>
      </c>
      <c r="T426" s="51">
        <f t="shared" si="384"/>
        <v>0</v>
      </c>
      <c r="U426" s="51">
        <f t="shared" si="384"/>
        <v>0</v>
      </c>
      <c r="V426" s="51">
        <f t="shared" si="384"/>
        <v>0</v>
      </c>
      <c r="W426" s="51">
        <f t="shared" si="384"/>
        <v>0</v>
      </c>
      <c r="X426" s="51">
        <f t="shared" si="384"/>
        <v>918</v>
      </c>
      <c r="Y426" s="51">
        <f t="shared" si="384"/>
        <v>0</v>
      </c>
      <c r="Z426" s="51">
        <f>Z427</f>
        <v>0</v>
      </c>
      <c r="AA426" s="113">
        <f t="shared" si="384"/>
        <v>-16</v>
      </c>
      <c r="AB426" s="51">
        <f t="shared" si="384"/>
        <v>0</v>
      </c>
      <c r="AC426" s="51">
        <f t="shared" si="384"/>
        <v>0</v>
      </c>
      <c r="AD426" s="51">
        <f t="shared" si="384"/>
        <v>902</v>
      </c>
      <c r="AE426" s="51">
        <f t="shared" si="384"/>
        <v>0</v>
      </c>
    </row>
    <row r="427" spans="1:31" s="15" customFormat="1" ht="93" customHeight="1">
      <c r="A427" s="64" t="s">
        <v>173</v>
      </c>
      <c r="B427" s="70" t="s">
        <v>334</v>
      </c>
      <c r="C427" s="70" t="s">
        <v>345</v>
      </c>
      <c r="D427" s="71" t="s">
        <v>519</v>
      </c>
      <c r="E427" s="70" t="s">
        <v>54</v>
      </c>
      <c r="F427" s="51">
        <v>918</v>
      </c>
      <c r="G427" s="98"/>
      <c r="H427" s="98"/>
      <c r="I427" s="98"/>
      <c r="J427" s="98"/>
      <c r="K427" s="98"/>
      <c r="L427" s="51">
        <f>F427+H427+I427+J427+K427</f>
        <v>918</v>
      </c>
      <c r="M427" s="51">
        <f>G427+K427</f>
        <v>0</v>
      </c>
      <c r="N427" s="75"/>
      <c r="O427" s="75"/>
      <c r="P427" s="75"/>
      <c r="Q427" s="75"/>
      <c r="R427" s="51">
        <f>L427+N427+O427+P427+Q427</f>
        <v>918</v>
      </c>
      <c r="S427" s="51">
        <f>M427+Q427</f>
        <v>0</v>
      </c>
      <c r="T427" s="75"/>
      <c r="U427" s="75"/>
      <c r="V427" s="75"/>
      <c r="W427" s="75"/>
      <c r="X427" s="51">
        <f>R427+T427+U427+V427+W427</f>
        <v>918</v>
      </c>
      <c r="Y427" s="51">
        <f>S427+W427</f>
        <v>0</v>
      </c>
      <c r="Z427" s="75"/>
      <c r="AA427" s="113">
        <v>-16</v>
      </c>
      <c r="AB427" s="75"/>
      <c r="AC427" s="75"/>
      <c r="AD427" s="51">
        <f>X427+Z427+AA427+AB427+AC427</f>
        <v>902</v>
      </c>
      <c r="AE427" s="51">
        <f>Y427+AC427</f>
        <v>0</v>
      </c>
    </row>
    <row r="428" spans="1:31" s="15" customFormat="1" ht="169.5" customHeight="1">
      <c r="A428" s="64" t="s">
        <v>95</v>
      </c>
      <c r="B428" s="70" t="s">
        <v>334</v>
      </c>
      <c r="C428" s="70" t="s">
        <v>345</v>
      </c>
      <c r="D428" s="71" t="s">
        <v>88</v>
      </c>
      <c r="E428" s="70"/>
      <c r="F428" s="51"/>
      <c r="G428" s="98"/>
      <c r="H428" s="98"/>
      <c r="I428" s="98"/>
      <c r="J428" s="98"/>
      <c r="K428" s="98"/>
      <c r="L428" s="51"/>
      <c r="M428" s="51"/>
      <c r="N428" s="75"/>
      <c r="O428" s="75"/>
      <c r="P428" s="75"/>
      <c r="Q428" s="75"/>
      <c r="R428" s="51"/>
      <c r="S428" s="51"/>
      <c r="T428" s="75"/>
      <c r="U428" s="75"/>
      <c r="V428" s="75"/>
      <c r="W428" s="75"/>
      <c r="X428" s="51"/>
      <c r="Y428" s="51"/>
      <c r="Z428" s="51">
        <f aca="true" t="shared" si="385" ref="Z428:AE428">Z429+Z430+Z431</f>
        <v>0</v>
      </c>
      <c r="AA428" s="51">
        <f t="shared" si="385"/>
        <v>8923</v>
      </c>
      <c r="AB428" s="51">
        <f t="shared" si="385"/>
        <v>0</v>
      </c>
      <c r="AC428" s="51">
        <f t="shared" si="385"/>
        <v>0</v>
      </c>
      <c r="AD428" s="51">
        <f t="shared" si="385"/>
        <v>8923</v>
      </c>
      <c r="AE428" s="51">
        <f t="shared" si="385"/>
        <v>0</v>
      </c>
    </row>
    <row r="429" spans="1:31" s="15" customFormat="1" ht="99">
      <c r="A429" s="64" t="s">
        <v>91</v>
      </c>
      <c r="B429" s="70" t="s">
        <v>334</v>
      </c>
      <c r="C429" s="70" t="s">
        <v>345</v>
      </c>
      <c r="D429" s="71" t="s">
        <v>88</v>
      </c>
      <c r="E429" s="70" t="s">
        <v>90</v>
      </c>
      <c r="F429" s="51"/>
      <c r="G429" s="98"/>
      <c r="H429" s="98"/>
      <c r="I429" s="98"/>
      <c r="J429" s="98"/>
      <c r="K429" s="98"/>
      <c r="L429" s="51"/>
      <c r="M429" s="51"/>
      <c r="N429" s="75"/>
      <c r="O429" s="75"/>
      <c r="P429" s="75"/>
      <c r="Q429" s="75"/>
      <c r="R429" s="51"/>
      <c r="S429" s="51"/>
      <c r="T429" s="75"/>
      <c r="U429" s="75"/>
      <c r="V429" s="75"/>
      <c r="W429" s="75"/>
      <c r="X429" s="51"/>
      <c r="Y429" s="51"/>
      <c r="Z429" s="75"/>
      <c r="AA429" s="51">
        <v>1825</v>
      </c>
      <c r="AB429" s="75"/>
      <c r="AC429" s="75"/>
      <c r="AD429" s="51">
        <f>X429+Z429+AA429+AB429+AC429</f>
        <v>1825</v>
      </c>
      <c r="AE429" s="51">
        <f>Y429+AC429</f>
        <v>0</v>
      </c>
    </row>
    <row r="430" spans="1:31" s="15" customFormat="1" ht="90" customHeight="1">
      <c r="A430" s="64" t="s">
        <v>179</v>
      </c>
      <c r="B430" s="70" t="s">
        <v>334</v>
      </c>
      <c r="C430" s="70" t="s">
        <v>345</v>
      </c>
      <c r="D430" s="71" t="s">
        <v>88</v>
      </c>
      <c r="E430" s="70" t="s">
        <v>55</v>
      </c>
      <c r="F430" s="51"/>
      <c r="G430" s="98"/>
      <c r="H430" s="98"/>
      <c r="I430" s="98"/>
      <c r="J430" s="98"/>
      <c r="K430" s="98"/>
      <c r="L430" s="51"/>
      <c r="M430" s="51"/>
      <c r="N430" s="75"/>
      <c r="O430" s="75"/>
      <c r="P430" s="75"/>
      <c r="Q430" s="75"/>
      <c r="R430" s="51"/>
      <c r="S430" s="51"/>
      <c r="T430" s="75"/>
      <c r="U430" s="75"/>
      <c r="V430" s="75"/>
      <c r="W430" s="75"/>
      <c r="X430" s="51"/>
      <c r="Y430" s="51"/>
      <c r="Z430" s="75"/>
      <c r="AA430" s="113">
        <v>5796</v>
      </c>
      <c r="AB430" s="75"/>
      <c r="AC430" s="75"/>
      <c r="AD430" s="51">
        <f>X430+Z430+AA430+AB430+AC430</f>
        <v>5796</v>
      </c>
      <c r="AE430" s="51">
        <f>Y430+AC430</f>
        <v>0</v>
      </c>
    </row>
    <row r="431" spans="1:31" s="15" customFormat="1" ht="99" customHeight="1">
      <c r="A431" s="64" t="s">
        <v>178</v>
      </c>
      <c r="B431" s="70" t="s">
        <v>334</v>
      </c>
      <c r="C431" s="70" t="s">
        <v>345</v>
      </c>
      <c r="D431" s="71" t="s">
        <v>88</v>
      </c>
      <c r="E431" s="70" t="s">
        <v>62</v>
      </c>
      <c r="F431" s="51"/>
      <c r="G431" s="98"/>
      <c r="H431" s="98"/>
      <c r="I431" s="98"/>
      <c r="J431" s="98"/>
      <c r="K431" s="98"/>
      <c r="L431" s="51"/>
      <c r="M431" s="51"/>
      <c r="N431" s="75"/>
      <c r="O431" s="75"/>
      <c r="P431" s="75"/>
      <c r="Q431" s="75"/>
      <c r="R431" s="51"/>
      <c r="S431" s="51"/>
      <c r="T431" s="75"/>
      <c r="U431" s="75"/>
      <c r="V431" s="75"/>
      <c r="W431" s="75"/>
      <c r="X431" s="51"/>
      <c r="Y431" s="51"/>
      <c r="Z431" s="75"/>
      <c r="AA431" s="113">
        <v>1302</v>
      </c>
      <c r="AB431" s="75"/>
      <c r="AC431" s="75"/>
      <c r="AD431" s="51">
        <f>X431+Z431+AA431+AB431+AC431</f>
        <v>1302</v>
      </c>
      <c r="AE431" s="51">
        <f>Y431+AC431</f>
        <v>0</v>
      </c>
    </row>
    <row r="432" spans="1:31" s="15" customFormat="1" ht="110.25" customHeight="1">
      <c r="A432" s="64" t="s">
        <v>94</v>
      </c>
      <c r="B432" s="70" t="s">
        <v>334</v>
      </c>
      <c r="C432" s="70" t="s">
        <v>345</v>
      </c>
      <c r="D432" s="71" t="s">
        <v>93</v>
      </c>
      <c r="E432" s="70"/>
      <c r="F432" s="51"/>
      <c r="G432" s="98"/>
      <c r="H432" s="98"/>
      <c r="I432" s="98"/>
      <c r="J432" s="98"/>
      <c r="K432" s="98"/>
      <c r="L432" s="51"/>
      <c r="M432" s="51"/>
      <c r="N432" s="75"/>
      <c r="O432" s="75"/>
      <c r="P432" s="75"/>
      <c r="Q432" s="75"/>
      <c r="R432" s="51"/>
      <c r="S432" s="51"/>
      <c r="T432" s="75"/>
      <c r="U432" s="75"/>
      <c r="V432" s="75"/>
      <c r="W432" s="75"/>
      <c r="X432" s="51"/>
      <c r="Y432" s="51"/>
      <c r="Z432" s="51">
        <f aca="true" t="shared" si="386" ref="Z432:AE432">Z433</f>
        <v>5203</v>
      </c>
      <c r="AA432" s="51">
        <f t="shared" si="386"/>
        <v>0</v>
      </c>
      <c r="AB432" s="51">
        <f t="shared" si="386"/>
        <v>0</v>
      </c>
      <c r="AC432" s="51">
        <f t="shared" si="386"/>
        <v>0</v>
      </c>
      <c r="AD432" s="51">
        <f t="shared" si="386"/>
        <v>5203</v>
      </c>
      <c r="AE432" s="75">
        <f t="shared" si="386"/>
        <v>0</v>
      </c>
    </row>
    <row r="433" spans="1:31" s="15" customFormat="1" ht="156.75" customHeight="1">
      <c r="A433" s="64" t="s">
        <v>92</v>
      </c>
      <c r="B433" s="70" t="s">
        <v>334</v>
      </c>
      <c r="C433" s="70" t="s">
        <v>345</v>
      </c>
      <c r="D433" s="71" t="s">
        <v>93</v>
      </c>
      <c r="E433" s="70" t="s">
        <v>89</v>
      </c>
      <c r="F433" s="51"/>
      <c r="G433" s="98"/>
      <c r="H433" s="98"/>
      <c r="I433" s="98"/>
      <c r="J433" s="98"/>
      <c r="K433" s="98"/>
      <c r="L433" s="51"/>
      <c r="M433" s="51"/>
      <c r="N433" s="75"/>
      <c r="O433" s="75"/>
      <c r="P433" s="75"/>
      <c r="Q433" s="75"/>
      <c r="R433" s="51"/>
      <c r="S433" s="51"/>
      <c r="T433" s="75"/>
      <c r="U433" s="75"/>
      <c r="V433" s="75"/>
      <c r="W433" s="75"/>
      <c r="X433" s="51"/>
      <c r="Y433" s="51"/>
      <c r="Z433" s="51">
        <v>5203</v>
      </c>
      <c r="AA433" s="51"/>
      <c r="AB433" s="75"/>
      <c r="AC433" s="75"/>
      <c r="AD433" s="51">
        <f>X433+Z433+AA433+AB433+AC433</f>
        <v>5203</v>
      </c>
      <c r="AE433" s="51">
        <f>Y433+AC433</f>
        <v>0</v>
      </c>
    </row>
    <row r="434" spans="1:31" s="15" customFormat="1" ht="74.25" customHeight="1">
      <c r="A434" s="64" t="s">
        <v>60</v>
      </c>
      <c r="B434" s="70" t="s">
        <v>334</v>
      </c>
      <c r="C434" s="70" t="s">
        <v>345</v>
      </c>
      <c r="D434" s="71" t="s">
        <v>467</v>
      </c>
      <c r="E434" s="70"/>
      <c r="F434" s="51">
        <f aca="true" t="shared" si="387" ref="F434:AE434">F435</f>
        <v>11431</v>
      </c>
      <c r="G434" s="51">
        <f t="shared" si="387"/>
        <v>0</v>
      </c>
      <c r="H434" s="51">
        <f t="shared" si="387"/>
        <v>0</v>
      </c>
      <c r="I434" s="51">
        <f t="shared" si="387"/>
        <v>0</v>
      </c>
      <c r="J434" s="51">
        <f t="shared" si="387"/>
        <v>0</v>
      </c>
      <c r="K434" s="51">
        <f t="shared" si="387"/>
        <v>0</v>
      </c>
      <c r="L434" s="51">
        <f t="shared" si="387"/>
        <v>11431</v>
      </c>
      <c r="M434" s="51">
        <f t="shared" si="387"/>
        <v>0</v>
      </c>
      <c r="N434" s="51">
        <f t="shared" si="387"/>
        <v>0</v>
      </c>
      <c r="O434" s="51">
        <f t="shared" si="387"/>
        <v>0</v>
      </c>
      <c r="P434" s="51">
        <f t="shared" si="387"/>
        <v>0</v>
      </c>
      <c r="Q434" s="51">
        <f t="shared" si="387"/>
        <v>0</v>
      </c>
      <c r="R434" s="51">
        <f t="shared" si="387"/>
        <v>11431</v>
      </c>
      <c r="S434" s="51">
        <f t="shared" si="387"/>
        <v>0</v>
      </c>
      <c r="T434" s="51">
        <f t="shared" si="387"/>
        <v>0</v>
      </c>
      <c r="U434" s="51">
        <f t="shared" si="387"/>
        <v>0</v>
      </c>
      <c r="V434" s="51">
        <f t="shared" si="387"/>
        <v>0</v>
      </c>
      <c r="W434" s="51">
        <f t="shared" si="387"/>
        <v>0</v>
      </c>
      <c r="X434" s="51">
        <f t="shared" si="387"/>
        <v>11431</v>
      </c>
      <c r="Y434" s="51">
        <f t="shared" si="387"/>
        <v>0</v>
      </c>
      <c r="Z434" s="51">
        <f t="shared" si="387"/>
        <v>0</v>
      </c>
      <c r="AA434" s="51">
        <f t="shared" si="387"/>
        <v>300</v>
      </c>
      <c r="AB434" s="51">
        <f t="shared" si="387"/>
        <v>0</v>
      </c>
      <c r="AC434" s="51">
        <f t="shared" si="387"/>
        <v>0</v>
      </c>
      <c r="AD434" s="51">
        <f t="shared" si="387"/>
        <v>11731</v>
      </c>
      <c r="AE434" s="51">
        <f t="shared" si="387"/>
        <v>0</v>
      </c>
    </row>
    <row r="435" spans="1:31" s="15" customFormat="1" ht="92.25" customHeight="1">
      <c r="A435" s="64" t="s">
        <v>61</v>
      </c>
      <c r="B435" s="70" t="s">
        <v>334</v>
      </c>
      <c r="C435" s="70" t="s">
        <v>345</v>
      </c>
      <c r="D435" s="71" t="s">
        <v>468</v>
      </c>
      <c r="E435" s="70"/>
      <c r="F435" s="51">
        <f aca="true" t="shared" si="388" ref="F435:Y435">F437</f>
        <v>11431</v>
      </c>
      <c r="G435" s="51">
        <f t="shared" si="388"/>
        <v>0</v>
      </c>
      <c r="H435" s="51">
        <f t="shared" si="388"/>
        <v>0</v>
      </c>
      <c r="I435" s="51">
        <f t="shared" si="388"/>
        <v>0</v>
      </c>
      <c r="J435" s="51">
        <f t="shared" si="388"/>
        <v>0</v>
      </c>
      <c r="K435" s="51">
        <f t="shared" si="388"/>
        <v>0</v>
      </c>
      <c r="L435" s="51">
        <f t="shared" si="388"/>
        <v>11431</v>
      </c>
      <c r="M435" s="51">
        <f t="shared" si="388"/>
        <v>0</v>
      </c>
      <c r="N435" s="51">
        <f t="shared" si="388"/>
        <v>0</v>
      </c>
      <c r="O435" s="51">
        <f t="shared" si="388"/>
        <v>0</v>
      </c>
      <c r="P435" s="51">
        <f t="shared" si="388"/>
        <v>0</v>
      </c>
      <c r="Q435" s="51">
        <f t="shared" si="388"/>
        <v>0</v>
      </c>
      <c r="R435" s="51">
        <f t="shared" si="388"/>
        <v>11431</v>
      </c>
      <c r="S435" s="51">
        <f t="shared" si="388"/>
        <v>0</v>
      </c>
      <c r="T435" s="51">
        <f t="shared" si="388"/>
        <v>0</v>
      </c>
      <c r="U435" s="51">
        <f t="shared" si="388"/>
        <v>0</v>
      </c>
      <c r="V435" s="51">
        <f t="shared" si="388"/>
        <v>0</v>
      </c>
      <c r="W435" s="51">
        <f t="shared" si="388"/>
        <v>0</v>
      </c>
      <c r="X435" s="51">
        <f t="shared" si="388"/>
        <v>11431</v>
      </c>
      <c r="Y435" s="51">
        <f t="shared" si="388"/>
        <v>0</v>
      </c>
      <c r="Z435" s="51">
        <f aca="true" t="shared" si="389" ref="Z435:AE435">Z436+Z437</f>
        <v>0</v>
      </c>
      <c r="AA435" s="51">
        <f t="shared" si="389"/>
        <v>300</v>
      </c>
      <c r="AB435" s="51">
        <f t="shared" si="389"/>
        <v>0</v>
      </c>
      <c r="AC435" s="51">
        <f t="shared" si="389"/>
        <v>0</v>
      </c>
      <c r="AD435" s="51">
        <f t="shared" si="389"/>
        <v>11731</v>
      </c>
      <c r="AE435" s="51">
        <f t="shared" si="389"/>
        <v>0</v>
      </c>
    </row>
    <row r="436" spans="1:31" s="15" customFormat="1" ht="91.5" customHeight="1">
      <c r="A436" s="64" t="s">
        <v>173</v>
      </c>
      <c r="B436" s="70" t="s">
        <v>334</v>
      </c>
      <c r="C436" s="70" t="s">
        <v>345</v>
      </c>
      <c r="D436" s="71" t="s">
        <v>468</v>
      </c>
      <c r="E436" s="70" t="s">
        <v>54</v>
      </c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113">
        <v>90</v>
      </c>
      <c r="AB436" s="51"/>
      <c r="AC436" s="51"/>
      <c r="AD436" s="51">
        <f>X436+Z436+AA436+AB436+AC436</f>
        <v>90</v>
      </c>
      <c r="AE436" s="51">
        <f>Y436+AC436</f>
        <v>0</v>
      </c>
    </row>
    <row r="437" spans="1:31" s="15" customFormat="1" ht="90.75" customHeight="1">
      <c r="A437" s="64" t="s">
        <v>179</v>
      </c>
      <c r="B437" s="70" t="s">
        <v>334</v>
      </c>
      <c r="C437" s="70" t="s">
        <v>345</v>
      </c>
      <c r="D437" s="71" t="s">
        <v>468</v>
      </c>
      <c r="E437" s="70" t="s">
        <v>55</v>
      </c>
      <c r="F437" s="51">
        <f>5718+1034+4679</f>
        <v>11431</v>
      </c>
      <c r="G437" s="98"/>
      <c r="H437" s="98"/>
      <c r="I437" s="98"/>
      <c r="J437" s="98"/>
      <c r="K437" s="98"/>
      <c r="L437" s="51">
        <f>F437+H437+I437+J437+K437</f>
        <v>11431</v>
      </c>
      <c r="M437" s="51">
        <f>G437+K437</f>
        <v>0</v>
      </c>
      <c r="N437" s="75"/>
      <c r="O437" s="75"/>
      <c r="P437" s="75"/>
      <c r="Q437" s="75"/>
      <c r="R437" s="51">
        <f>L437+N437+O437+P437+Q437</f>
        <v>11431</v>
      </c>
      <c r="S437" s="51">
        <f>M437+Q437</f>
        <v>0</v>
      </c>
      <c r="T437" s="75"/>
      <c r="U437" s="75"/>
      <c r="V437" s="75"/>
      <c r="W437" s="75"/>
      <c r="X437" s="51">
        <f>R437+T437+U437+V437+W437</f>
        <v>11431</v>
      </c>
      <c r="Y437" s="51">
        <f>S437+W437</f>
        <v>0</v>
      </c>
      <c r="Z437" s="75"/>
      <c r="AA437" s="113">
        <v>210</v>
      </c>
      <c r="AB437" s="75"/>
      <c r="AC437" s="75"/>
      <c r="AD437" s="51">
        <f>X437+Z437+AA437+AB437+AC437</f>
        <v>11641</v>
      </c>
      <c r="AE437" s="51">
        <f>Y437+AC437</f>
        <v>0</v>
      </c>
    </row>
    <row r="438" spans="1:31" s="15" customFormat="1" ht="66">
      <c r="A438" s="64" t="s">
        <v>153</v>
      </c>
      <c r="B438" s="70" t="s">
        <v>334</v>
      </c>
      <c r="C438" s="70" t="s">
        <v>345</v>
      </c>
      <c r="D438" s="71" t="s">
        <v>79</v>
      </c>
      <c r="E438" s="70"/>
      <c r="F438" s="51">
        <f aca="true" t="shared" si="390" ref="F438:M438">F439+F440+F442</f>
        <v>28732</v>
      </c>
      <c r="G438" s="51">
        <f t="shared" si="390"/>
        <v>0</v>
      </c>
      <c r="H438" s="51">
        <f t="shared" si="390"/>
        <v>0</v>
      </c>
      <c r="I438" s="51">
        <f t="shared" si="390"/>
        <v>0</v>
      </c>
      <c r="J438" s="51">
        <f t="shared" si="390"/>
        <v>0</v>
      </c>
      <c r="K438" s="51">
        <f t="shared" si="390"/>
        <v>0</v>
      </c>
      <c r="L438" s="51">
        <f t="shared" si="390"/>
        <v>28732</v>
      </c>
      <c r="M438" s="51">
        <f t="shared" si="390"/>
        <v>0</v>
      </c>
      <c r="N438" s="51">
        <f aca="true" t="shared" si="391" ref="N438:S438">N439+N440+N442</f>
        <v>0</v>
      </c>
      <c r="O438" s="51">
        <f t="shared" si="391"/>
        <v>0</v>
      </c>
      <c r="P438" s="51">
        <f t="shared" si="391"/>
        <v>0</v>
      </c>
      <c r="Q438" s="51">
        <f t="shared" si="391"/>
        <v>0</v>
      </c>
      <c r="R438" s="51">
        <f t="shared" si="391"/>
        <v>28732</v>
      </c>
      <c r="S438" s="51">
        <f t="shared" si="391"/>
        <v>0</v>
      </c>
      <c r="T438" s="51">
        <f aca="true" t="shared" si="392" ref="T438:Y438">T439+T440+T442</f>
        <v>0</v>
      </c>
      <c r="U438" s="51">
        <f t="shared" si="392"/>
        <v>0</v>
      </c>
      <c r="V438" s="51">
        <f t="shared" si="392"/>
        <v>0</v>
      </c>
      <c r="W438" s="51">
        <f t="shared" si="392"/>
        <v>0</v>
      </c>
      <c r="X438" s="51">
        <f t="shared" si="392"/>
        <v>28732</v>
      </c>
      <c r="Y438" s="51">
        <f t="shared" si="392"/>
        <v>0</v>
      </c>
      <c r="Z438" s="51">
        <f aca="true" t="shared" si="393" ref="Z438:AE438">Z439+Z440+Z442</f>
        <v>0</v>
      </c>
      <c r="AA438" s="51">
        <f t="shared" si="393"/>
        <v>1425</v>
      </c>
      <c r="AB438" s="51">
        <f t="shared" si="393"/>
        <v>0</v>
      </c>
      <c r="AC438" s="51">
        <f t="shared" si="393"/>
        <v>0</v>
      </c>
      <c r="AD438" s="51">
        <f t="shared" si="393"/>
        <v>30157</v>
      </c>
      <c r="AE438" s="51">
        <f t="shared" si="393"/>
        <v>0</v>
      </c>
    </row>
    <row r="439" spans="1:31" s="15" customFormat="1" ht="82.5">
      <c r="A439" s="64" t="s">
        <v>179</v>
      </c>
      <c r="B439" s="70" t="s">
        <v>334</v>
      </c>
      <c r="C439" s="70" t="s">
        <v>345</v>
      </c>
      <c r="D439" s="71" t="s">
        <v>79</v>
      </c>
      <c r="E439" s="70" t="s">
        <v>55</v>
      </c>
      <c r="F439" s="51">
        <f>19000-100+4312+1170</f>
        <v>24382</v>
      </c>
      <c r="G439" s="98"/>
      <c r="H439" s="98"/>
      <c r="I439" s="98"/>
      <c r="J439" s="98"/>
      <c r="K439" s="98"/>
      <c r="L439" s="51">
        <f>F439+H439+I439+J439+K439</f>
        <v>24382</v>
      </c>
      <c r="M439" s="51">
        <f>G439+K439</f>
        <v>0</v>
      </c>
      <c r="N439" s="75"/>
      <c r="O439" s="75"/>
      <c r="P439" s="75"/>
      <c r="Q439" s="75"/>
      <c r="R439" s="51">
        <f>L439+N439+O439+P439+Q439</f>
        <v>24382</v>
      </c>
      <c r="S439" s="51">
        <f>M439+Q439</f>
        <v>0</v>
      </c>
      <c r="T439" s="75"/>
      <c r="U439" s="75"/>
      <c r="V439" s="75"/>
      <c r="W439" s="75"/>
      <c r="X439" s="51">
        <f>R439+T439+U439+V439+W439</f>
        <v>24382</v>
      </c>
      <c r="Y439" s="51">
        <f>S439+W439</f>
        <v>0</v>
      </c>
      <c r="Z439" s="75"/>
      <c r="AA439" s="113">
        <v>1425</v>
      </c>
      <c r="AB439" s="75"/>
      <c r="AC439" s="75"/>
      <c r="AD439" s="51">
        <f>X439+Z439+AA439+AB439+AC439</f>
        <v>25807</v>
      </c>
      <c r="AE439" s="51">
        <f>Y439+AC439</f>
        <v>0</v>
      </c>
    </row>
    <row r="440" spans="1:31" s="15" customFormat="1" ht="168" customHeight="1">
      <c r="A440" s="64" t="s">
        <v>182</v>
      </c>
      <c r="B440" s="70" t="s">
        <v>334</v>
      </c>
      <c r="C440" s="70" t="s">
        <v>345</v>
      </c>
      <c r="D440" s="71" t="s">
        <v>171</v>
      </c>
      <c r="E440" s="70"/>
      <c r="F440" s="51">
        <f aca="true" t="shared" si="394" ref="F440:AE440">F441</f>
        <v>4250</v>
      </c>
      <c r="G440" s="51">
        <f t="shared" si="394"/>
        <v>0</v>
      </c>
      <c r="H440" s="51">
        <f t="shared" si="394"/>
        <v>0</v>
      </c>
      <c r="I440" s="51">
        <f t="shared" si="394"/>
        <v>0</v>
      </c>
      <c r="J440" s="51">
        <f t="shared" si="394"/>
        <v>0</v>
      </c>
      <c r="K440" s="51">
        <f t="shared" si="394"/>
        <v>0</v>
      </c>
      <c r="L440" s="51">
        <f t="shared" si="394"/>
        <v>4250</v>
      </c>
      <c r="M440" s="51">
        <f t="shared" si="394"/>
        <v>0</v>
      </c>
      <c r="N440" s="51">
        <f t="shared" si="394"/>
        <v>0</v>
      </c>
      <c r="O440" s="51">
        <f t="shared" si="394"/>
        <v>0</v>
      </c>
      <c r="P440" s="51">
        <f t="shared" si="394"/>
        <v>0</v>
      </c>
      <c r="Q440" s="51">
        <f t="shared" si="394"/>
        <v>0</v>
      </c>
      <c r="R440" s="51">
        <f t="shared" si="394"/>
        <v>4250</v>
      </c>
      <c r="S440" s="51">
        <f t="shared" si="394"/>
        <v>0</v>
      </c>
      <c r="T440" s="51">
        <f t="shared" si="394"/>
        <v>0</v>
      </c>
      <c r="U440" s="51">
        <f t="shared" si="394"/>
        <v>0</v>
      </c>
      <c r="V440" s="51">
        <f t="shared" si="394"/>
        <v>0</v>
      </c>
      <c r="W440" s="51">
        <f t="shared" si="394"/>
        <v>0</v>
      </c>
      <c r="X440" s="51">
        <f t="shared" si="394"/>
        <v>4250</v>
      </c>
      <c r="Y440" s="51">
        <f t="shared" si="394"/>
        <v>0</v>
      </c>
      <c r="Z440" s="51">
        <f t="shared" si="394"/>
        <v>0</v>
      </c>
      <c r="AA440" s="51">
        <f t="shared" si="394"/>
        <v>0</v>
      </c>
      <c r="AB440" s="51">
        <f t="shared" si="394"/>
        <v>0</v>
      </c>
      <c r="AC440" s="51">
        <f t="shared" si="394"/>
        <v>0</v>
      </c>
      <c r="AD440" s="51">
        <f t="shared" si="394"/>
        <v>4250</v>
      </c>
      <c r="AE440" s="51">
        <f t="shared" si="394"/>
        <v>0</v>
      </c>
    </row>
    <row r="441" spans="1:31" s="15" customFormat="1" ht="82.5">
      <c r="A441" s="64" t="s">
        <v>439</v>
      </c>
      <c r="B441" s="70" t="s">
        <v>334</v>
      </c>
      <c r="C441" s="70" t="s">
        <v>345</v>
      </c>
      <c r="D441" s="71" t="s">
        <v>171</v>
      </c>
      <c r="E441" s="70" t="s">
        <v>341</v>
      </c>
      <c r="F441" s="51">
        <v>4250</v>
      </c>
      <c r="G441" s="98"/>
      <c r="H441" s="98"/>
      <c r="I441" s="98"/>
      <c r="J441" s="98"/>
      <c r="K441" s="98"/>
      <c r="L441" s="51">
        <f>F441+H441+I441+J441+K441</f>
        <v>4250</v>
      </c>
      <c r="M441" s="51">
        <f>G441+K441</f>
        <v>0</v>
      </c>
      <c r="N441" s="75"/>
      <c r="O441" s="75"/>
      <c r="P441" s="75"/>
      <c r="Q441" s="75"/>
      <c r="R441" s="51">
        <f>L441+N441+O441+P441+Q441</f>
        <v>4250</v>
      </c>
      <c r="S441" s="51">
        <f>M441+Q441</f>
        <v>0</v>
      </c>
      <c r="T441" s="75"/>
      <c r="U441" s="75"/>
      <c r="V441" s="75"/>
      <c r="W441" s="75"/>
      <c r="X441" s="51">
        <f>R441+T441+U441+V441+W441</f>
        <v>4250</v>
      </c>
      <c r="Y441" s="51">
        <f>S441+W441</f>
        <v>0</v>
      </c>
      <c r="Z441" s="75"/>
      <c r="AA441" s="75"/>
      <c r="AB441" s="75"/>
      <c r="AC441" s="75"/>
      <c r="AD441" s="51">
        <f>X441+Z441+AA441+AB441+AC441</f>
        <v>4250</v>
      </c>
      <c r="AE441" s="51">
        <f>Y441+AC441</f>
        <v>0</v>
      </c>
    </row>
    <row r="442" spans="1:31" s="15" customFormat="1" ht="154.5" customHeight="1">
      <c r="A442" s="99" t="s">
        <v>522</v>
      </c>
      <c r="B442" s="70" t="s">
        <v>334</v>
      </c>
      <c r="C442" s="70" t="s">
        <v>345</v>
      </c>
      <c r="D442" s="71" t="s">
        <v>520</v>
      </c>
      <c r="E442" s="70"/>
      <c r="F442" s="51">
        <f aca="true" t="shared" si="395" ref="F442:AE442">F443</f>
        <v>100</v>
      </c>
      <c r="G442" s="51">
        <f t="shared" si="395"/>
        <v>0</v>
      </c>
      <c r="H442" s="51">
        <f t="shared" si="395"/>
        <v>0</v>
      </c>
      <c r="I442" s="51">
        <f t="shared" si="395"/>
        <v>0</v>
      </c>
      <c r="J442" s="51">
        <f t="shared" si="395"/>
        <v>0</v>
      </c>
      <c r="K442" s="51">
        <f t="shared" si="395"/>
        <v>0</v>
      </c>
      <c r="L442" s="51">
        <f t="shared" si="395"/>
        <v>100</v>
      </c>
      <c r="M442" s="51">
        <f t="shared" si="395"/>
        <v>0</v>
      </c>
      <c r="N442" s="51">
        <f t="shared" si="395"/>
        <v>0</v>
      </c>
      <c r="O442" s="51">
        <f t="shared" si="395"/>
        <v>0</v>
      </c>
      <c r="P442" s="51">
        <f t="shared" si="395"/>
        <v>0</v>
      </c>
      <c r="Q442" s="51">
        <f t="shared" si="395"/>
        <v>0</v>
      </c>
      <c r="R442" s="51">
        <f t="shared" si="395"/>
        <v>100</v>
      </c>
      <c r="S442" s="51">
        <f t="shared" si="395"/>
        <v>0</v>
      </c>
      <c r="T442" s="51">
        <f t="shared" si="395"/>
        <v>0</v>
      </c>
      <c r="U442" s="51">
        <f t="shared" si="395"/>
        <v>0</v>
      </c>
      <c r="V442" s="51">
        <f t="shared" si="395"/>
        <v>0</v>
      </c>
      <c r="W442" s="51">
        <f t="shared" si="395"/>
        <v>0</v>
      </c>
      <c r="X442" s="51">
        <f t="shared" si="395"/>
        <v>100</v>
      </c>
      <c r="Y442" s="51">
        <f t="shared" si="395"/>
        <v>0</v>
      </c>
      <c r="Z442" s="51">
        <f t="shared" si="395"/>
        <v>0</v>
      </c>
      <c r="AA442" s="51">
        <f t="shared" si="395"/>
        <v>0</v>
      </c>
      <c r="AB442" s="51">
        <f t="shared" si="395"/>
        <v>0</v>
      </c>
      <c r="AC442" s="51">
        <f t="shared" si="395"/>
        <v>0</v>
      </c>
      <c r="AD442" s="51">
        <f t="shared" si="395"/>
        <v>100</v>
      </c>
      <c r="AE442" s="51">
        <f t="shared" si="395"/>
        <v>0</v>
      </c>
    </row>
    <row r="443" spans="1:31" s="15" customFormat="1" ht="88.5" customHeight="1">
      <c r="A443" s="64" t="s">
        <v>173</v>
      </c>
      <c r="B443" s="70" t="s">
        <v>334</v>
      </c>
      <c r="C443" s="70" t="s">
        <v>345</v>
      </c>
      <c r="D443" s="71" t="s">
        <v>520</v>
      </c>
      <c r="E443" s="70" t="s">
        <v>54</v>
      </c>
      <c r="F443" s="51">
        <v>100</v>
      </c>
      <c r="G443" s="98"/>
      <c r="H443" s="98"/>
      <c r="I443" s="98"/>
      <c r="J443" s="98"/>
      <c r="K443" s="98"/>
      <c r="L443" s="51">
        <f>F443+H443+I443+J443+K443</f>
        <v>100</v>
      </c>
      <c r="M443" s="51">
        <f>G443+K443</f>
        <v>0</v>
      </c>
      <c r="N443" s="75"/>
      <c r="O443" s="75"/>
      <c r="P443" s="75"/>
      <c r="Q443" s="75"/>
      <c r="R443" s="51">
        <f>L443+N443+O443+P443+Q443</f>
        <v>100</v>
      </c>
      <c r="S443" s="51">
        <f>M443+Q443</f>
        <v>0</v>
      </c>
      <c r="T443" s="75"/>
      <c r="U443" s="75"/>
      <c r="V443" s="75"/>
      <c r="W443" s="75"/>
      <c r="X443" s="51">
        <f>R443+T443+U443+V443+W443</f>
        <v>100</v>
      </c>
      <c r="Y443" s="51">
        <f>S443+W443</f>
        <v>0</v>
      </c>
      <c r="Z443" s="75"/>
      <c r="AA443" s="75"/>
      <c r="AB443" s="75"/>
      <c r="AC443" s="75"/>
      <c r="AD443" s="51">
        <f>X443+Z443+AA443+AB443+AC443</f>
        <v>100</v>
      </c>
      <c r="AE443" s="51">
        <f>Y443+AC443</f>
        <v>0</v>
      </c>
    </row>
    <row r="444" spans="1:31" s="15" customFormat="1" ht="59.25" customHeight="1">
      <c r="A444" s="64" t="s">
        <v>517</v>
      </c>
      <c r="B444" s="70" t="s">
        <v>334</v>
      </c>
      <c r="C444" s="70" t="s">
        <v>345</v>
      </c>
      <c r="D444" s="71" t="s">
        <v>65</v>
      </c>
      <c r="E444" s="70"/>
      <c r="F444" s="51">
        <f aca="true" t="shared" si="396" ref="F444:M444">F445+F446</f>
        <v>27734</v>
      </c>
      <c r="G444" s="51">
        <f t="shared" si="396"/>
        <v>0</v>
      </c>
      <c r="H444" s="51">
        <f t="shared" si="396"/>
        <v>0</v>
      </c>
      <c r="I444" s="51">
        <f t="shared" si="396"/>
        <v>0</v>
      </c>
      <c r="J444" s="51">
        <f t="shared" si="396"/>
        <v>0</v>
      </c>
      <c r="K444" s="51">
        <f t="shared" si="396"/>
        <v>0</v>
      </c>
      <c r="L444" s="51">
        <f t="shared" si="396"/>
        <v>27734</v>
      </c>
      <c r="M444" s="51">
        <f t="shared" si="396"/>
        <v>0</v>
      </c>
      <c r="N444" s="51">
        <f aca="true" t="shared" si="397" ref="N444:S444">N445+N446</f>
        <v>0</v>
      </c>
      <c r="O444" s="51">
        <f t="shared" si="397"/>
        <v>0</v>
      </c>
      <c r="P444" s="51">
        <f t="shared" si="397"/>
        <v>0</v>
      </c>
      <c r="Q444" s="51">
        <f t="shared" si="397"/>
        <v>0</v>
      </c>
      <c r="R444" s="51">
        <f t="shared" si="397"/>
        <v>27734</v>
      </c>
      <c r="S444" s="51">
        <f t="shared" si="397"/>
        <v>0</v>
      </c>
      <c r="T444" s="51">
        <f aca="true" t="shared" si="398" ref="T444:Y444">T445+T446</f>
        <v>0</v>
      </c>
      <c r="U444" s="51">
        <f t="shared" si="398"/>
        <v>0</v>
      </c>
      <c r="V444" s="51">
        <f t="shared" si="398"/>
        <v>0</v>
      </c>
      <c r="W444" s="51">
        <f t="shared" si="398"/>
        <v>0</v>
      </c>
      <c r="X444" s="51">
        <f t="shared" si="398"/>
        <v>27734</v>
      </c>
      <c r="Y444" s="51">
        <f t="shared" si="398"/>
        <v>0</v>
      </c>
      <c r="Z444" s="51">
        <f aca="true" t="shared" si="399" ref="Z444:AE444">Z445+Z446</f>
        <v>53</v>
      </c>
      <c r="AA444" s="51">
        <f t="shared" si="399"/>
        <v>0</v>
      </c>
      <c r="AB444" s="51">
        <f t="shared" si="399"/>
        <v>0</v>
      </c>
      <c r="AC444" s="51">
        <f t="shared" si="399"/>
        <v>0</v>
      </c>
      <c r="AD444" s="51">
        <f t="shared" si="399"/>
        <v>27787</v>
      </c>
      <c r="AE444" s="51">
        <f t="shared" si="399"/>
        <v>0</v>
      </c>
    </row>
    <row r="445" spans="1:31" s="15" customFormat="1" ht="90.75" customHeight="1">
      <c r="A445" s="64" t="s">
        <v>179</v>
      </c>
      <c r="B445" s="70" t="s">
        <v>334</v>
      </c>
      <c r="C445" s="70" t="s">
        <v>345</v>
      </c>
      <c r="D445" s="71" t="s">
        <v>65</v>
      </c>
      <c r="E445" s="70" t="s">
        <v>55</v>
      </c>
      <c r="F445" s="51">
        <v>3234</v>
      </c>
      <c r="G445" s="98"/>
      <c r="H445" s="98"/>
      <c r="I445" s="98"/>
      <c r="J445" s="98"/>
      <c r="K445" s="98"/>
      <c r="L445" s="51">
        <f>F445+H445+I445+J445+K445</f>
        <v>3234</v>
      </c>
      <c r="M445" s="51">
        <f>G445+K445</f>
        <v>0</v>
      </c>
      <c r="N445" s="75"/>
      <c r="O445" s="75"/>
      <c r="P445" s="75"/>
      <c r="Q445" s="75"/>
      <c r="R445" s="51">
        <f>L445+N445+O445+P445+Q445</f>
        <v>3234</v>
      </c>
      <c r="S445" s="51">
        <f>M445+Q445</f>
        <v>0</v>
      </c>
      <c r="T445" s="75"/>
      <c r="U445" s="75"/>
      <c r="V445" s="75"/>
      <c r="W445" s="75"/>
      <c r="X445" s="51">
        <f>R445+T445+U445+V445+W445</f>
        <v>3234</v>
      </c>
      <c r="Y445" s="51">
        <f>S445+W445</f>
        <v>0</v>
      </c>
      <c r="Z445" s="75"/>
      <c r="AA445" s="51">
        <v>-500</v>
      </c>
      <c r="AB445" s="75"/>
      <c r="AC445" s="75"/>
      <c r="AD445" s="51">
        <f>X445+Z445+AA445+AB445+AC445</f>
        <v>2734</v>
      </c>
      <c r="AE445" s="51">
        <f>Y445+AC445</f>
        <v>0</v>
      </c>
    </row>
    <row r="446" spans="1:31" s="15" customFormat="1" ht="92.25" customHeight="1">
      <c r="A446" s="64" t="s">
        <v>178</v>
      </c>
      <c r="B446" s="70" t="s">
        <v>334</v>
      </c>
      <c r="C446" s="70" t="s">
        <v>345</v>
      </c>
      <c r="D446" s="71" t="s">
        <v>65</v>
      </c>
      <c r="E446" s="70" t="s">
        <v>62</v>
      </c>
      <c r="F446" s="51">
        <v>24500</v>
      </c>
      <c r="G446" s="98"/>
      <c r="H446" s="98"/>
      <c r="I446" s="98"/>
      <c r="J446" s="98"/>
      <c r="K446" s="98"/>
      <c r="L446" s="51">
        <f>F446+H446+I446+J446+K446</f>
        <v>24500</v>
      </c>
      <c r="M446" s="51">
        <f>G446+K446</f>
        <v>0</v>
      </c>
      <c r="N446" s="75"/>
      <c r="O446" s="75"/>
      <c r="P446" s="75"/>
      <c r="Q446" s="75"/>
      <c r="R446" s="51">
        <f>L446+N446+O446+P446+Q446</f>
        <v>24500</v>
      </c>
      <c r="S446" s="51">
        <f>M446+Q446</f>
        <v>0</v>
      </c>
      <c r="T446" s="75"/>
      <c r="U446" s="75"/>
      <c r="V446" s="75"/>
      <c r="W446" s="75"/>
      <c r="X446" s="51">
        <f>R446+T446+U446+V446+W446</f>
        <v>24500</v>
      </c>
      <c r="Y446" s="51">
        <f>S446+W446</f>
        <v>0</v>
      </c>
      <c r="Z446" s="51">
        <v>53</v>
      </c>
      <c r="AA446" s="51">
        <v>500</v>
      </c>
      <c r="AB446" s="75"/>
      <c r="AC446" s="75"/>
      <c r="AD446" s="51">
        <f>X446+Z446+AA446+AB446+AC446</f>
        <v>25053</v>
      </c>
      <c r="AE446" s="51">
        <f>Y446+AC446</f>
        <v>0</v>
      </c>
    </row>
    <row r="447" spans="1:31" s="15" customFormat="1" ht="49.5" customHeight="1">
      <c r="A447" s="64" t="s">
        <v>538</v>
      </c>
      <c r="B447" s="70" t="s">
        <v>334</v>
      </c>
      <c r="C447" s="70" t="s">
        <v>345</v>
      </c>
      <c r="D447" s="71" t="s">
        <v>36</v>
      </c>
      <c r="E447" s="70"/>
      <c r="F447" s="51">
        <f aca="true" t="shared" si="400" ref="F447:M447">F448+F449</f>
        <v>981</v>
      </c>
      <c r="G447" s="51">
        <f t="shared" si="400"/>
        <v>0</v>
      </c>
      <c r="H447" s="51">
        <f t="shared" si="400"/>
        <v>0</v>
      </c>
      <c r="I447" s="51">
        <f t="shared" si="400"/>
        <v>0</v>
      </c>
      <c r="J447" s="51">
        <f t="shared" si="400"/>
        <v>0</v>
      </c>
      <c r="K447" s="51">
        <f t="shared" si="400"/>
        <v>0</v>
      </c>
      <c r="L447" s="51">
        <f t="shared" si="400"/>
        <v>981</v>
      </c>
      <c r="M447" s="51">
        <f t="shared" si="400"/>
        <v>0</v>
      </c>
      <c r="N447" s="51">
        <f aca="true" t="shared" si="401" ref="N447:S447">N448+N449</f>
        <v>0</v>
      </c>
      <c r="O447" s="51">
        <f t="shared" si="401"/>
        <v>0</v>
      </c>
      <c r="P447" s="51">
        <f t="shared" si="401"/>
        <v>0</v>
      </c>
      <c r="Q447" s="51">
        <f t="shared" si="401"/>
        <v>0</v>
      </c>
      <c r="R447" s="51">
        <f t="shared" si="401"/>
        <v>981</v>
      </c>
      <c r="S447" s="51">
        <f t="shared" si="401"/>
        <v>0</v>
      </c>
      <c r="T447" s="51">
        <f aca="true" t="shared" si="402" ref="T447:Y447">T448+T449</f>
        <v>0</v>
      </c>
      <c r="U447" s="51">
        <f t="shared" si="402"/>
        <v>0</v>
      </c>
      <c r="V447" s="51">
        <f t="shared" si="402"/>
        <v>0</v>
      </c>
      <c r="W447" s="51">
        <f t="shared" si="402"/>
        <v>0</v>
      </c>
      <c r="X447" s="51">
        <f t="shared" si="402"/>
        <v>981</v>
      </c>
      <c r="Y447" s="51">
        <f t="shared" si="402"/>
        <v>0</v>
      </c>
      <c r="Z447" s="51">
        <f aca="true" t="shared" si="403" ref="Z447:AE447">Z448+Z449</f>
        <v>0</v>
      </c>
      <c r="AA447" s="51">
        <f t="shared" si="403"/>
        <v>0</v>
      </c>
      <c r="AB447" s="51">
        <f t="shared" si="403"/>
        <v>0</v>
      </c>
      <c r="AC447" s="51">
        <f t="shared" si="403"/>
        <v>0</v>
      </c>
      <c r="AD447" s="51">
        <f t="shared" si="403"/>
        <v>981</v>
      </c>
      <c r="AE447" s="51">
        <f t="shared" si="403"/>
        <v>0</v>
      </c>
    </row>
    <row r="448" spans="1:31" s="15" customFormat="1" ht="33" customHeight="1" hidden="1">
      <c r="A448" s="64" t="s">
        <v>335</v>
      </c>
      <c r="B448" s="70" t="s">
        <v>334</v>
      </c>
      <c r="C448" s="70" t="s">
        <v>345</v>
      </c>
      <c r="D448" s="71" t="s">
        <v>36</v>
      </c>
      <c r="E448" s="70" t="s">
        <v>336</v>
      </c>
      <c r="F448" s="98"/>
      <c r="G448" s="98"/>
      <c r="H448" s="98"/>
      <c r="I448" s="98"/>
      <c r="J448" s="98"/>
      <c r="K448" s="98"/>
      <c r="L448" s="98"/>
      <c r="M448" s="98"/>
      <c r="N448" s="75"/>
      <c r="O448" s="75"/>
      <c r="P448" s="75"/>
      <c r="Q448" s="75"/>
      <c r="R448" s="98"/>
      <c r="S448" s="98"/>
      <c r="T448" s="75"/>
      <c r="U448" s="75"/>
      <c r="V448" s="75"/>
      <c r="W448" s="75"/>
      <c r="X448" s="98"/>
      <c r="Y448" s="98"/>
      <c r="Z448" s="75"/>
      <c r="AA448" s="75"/>
      <c r="AB448" s="75"/>
      <c r="AC448" s="75"/>
      <c r="AD448" s="98"/>
      <c r="AE448" s="98"/>
    </row>
    <row r="449" spans="1:31" s="15" customFormat="1" ht="93" customHeight="1">
      <c r="A449" s="64" t="s">
        <v>179</v>
      </c>
      <c r="B449" s="70" t="s">
        <v>334</v>
      </c>
      <c r="C449" s="70" t="s">
        <v>345</v>
      </c>
      <c r="D449" s="71" t="s">
        <v>36</v>
      </c>
      <c r="E449" s="70" t="s">
        <v>55</v>
      </c>
      <c r="F449" s="51">
        <v>981</v>
      </c>
      <c r="G449" s="98"/>
      <c r="H449" s="98"/>
      <c r="I449" s="98"/>
      <c r="J449" s="98"/>
      <c r="K449" s="98"/>
      <c r="L449" s="51">
        <f>F449+H449+I449+J449+K449</f>
        <v>981</v>
      </c>
      <c r="M449" s="51">
        <f>G449+K449</f>
        <v>0</v>
      </c>
      <c r="N449" s="75"/>
      <c r="O449" s="75"/>
      <c r="P449" s="75"/>
      <c r="Q449" s="75"/>
      <c r="R449" s="51">
        <f>L449+N449+O449+P449+Q449</f>
        <v>981</v>
      </c>
      <c r="S449" s="51">
        <f>M449+Q449</f>
        <v>0</v>
      </c>
      <c r="T449" s="75"/>
      <c r="U449" s="75"/>
      <c r="V449" s="75"/>
      <c r="W449" s="75"/>
      <c r="X449" s="51">
        <f>R449+T449+U449+V449+W449</f>
        <v>981</v>
      </c>
      <c r="Y449" s="51">
        <f>S449+W449</f>
        <v>0</v>
      </c>
      <c r="Z449" s="75"/>
      <c r="AA449" s="75"/>
      <c r="AB449" s="75"/>
      <c r="AC449" s="75"/>
      <c r="AD449" s="51">
        <f>X449+Z449+AA449+AB449+AC449</f>
        <v>981</v>
      </c>
      <c r="AE449" s="51">
        <f>Y449+AC449</f>
        <v>0</v>
      </c>
    </row>
    <row r="450" spans="1:31" ht="20.25" customHeight="1">
      <c r="A450" s="77"/>
      <c r="B450" s="78"/>
      <c r="C450" s="78"/>
      <c r="D450" s="79"/>
      <c r="E450" s="78"/>
      <c r="F450" s="50"/>
      <c r="G450" s="50"/>
      <c r="H450" s="50"/>
      <c r="I450" s="50"/>
      <c r="J450" s="50"/>
      <c r="K450" s="50"/>
      <c r="L450" s="50"/>
      <c r="M450" s="50"/>
      <c r="N450" s="51"/>
      <c r="O450" s="51"/>
      <c r="P450" s="51"/>
      <c r="Q450" s="51"/>
      <c r="R450" s="50"/>
      <c r="S450" s="50"/>
      <c r="T450" s="51"/>
      <c r="U450" s="51"/>
      <c r="V450" s="51"/>
      <c r="W450" s="51"/>
      <c r="X450" s="50"/>
      <c r="Y450" s="50"/>
      <c r="Z450" s="51"/>
      <c r="AA450" s="51"/>
      <c r="AB450" s="51"/>
      <c r="AC450" s="51"/>
      <c r="AD450" s="50"/>
      <c r="AE450" s="50"/>
    </row>
    <row r="451" spans="1:31" s="6" customFormat="1" ht="20.25">
      <c r="A451" s="52" t="s">
        <v>13</v>
      </c>
      <c r="B451" s="53" t="s">
        <v>280</v>
      </c>
      <c r="C451" s="53"/>
      <c r="D451" s="54"/>
      <c r="E451" s="53"/>
      <c r="F451" s="55">
        <f aca="true" t="shared" si="404" ref="F451:M451">F453+F485+F505</f>
        <v>257616</v>
      </c>
      <c r="G451" s="55">
        <f t="shared" si="404"/>
        <v>14899</v>
      </c>
      <c r="H451" s="55">
        <f t="shared" si="404"/>
        <v>6000</v>
      </c>
      <c r="I451" s="55">
        <f t="shared" si="404"/>
        <v>-1481</v>
      </c>
      <c r="J451" s="55">
        <f t="shared" si="404"/>
        <v>0</v>
      </c>
      <c r="K451" s="55">
        <f t="shared" si="404"/>
        <v>0</v>
      </c>
      <c r="L451" s="55">
        <f t="shared" si="404"/>
        <v>262135</v>
      </c>
      <c r="M451" s="55">
        <f t="shared" si="404"/>
        <v>14899</v>
      </c>
      <c r="N451" s="56">
        <f aca="true" t="shared" si="405" ref="N451:S451">N453+N485+N505</f>
        <v>0</v>
      </c>
      <c r="O451" s="56">
        <f t="shared" si="405"/>
        <v>0</v>
      </c>
      <c r="P451" s="56">
        <f t="shared" si="405"/>
        <v>0</v>
      </c>
      <c r="Q451" s="56">
        <f t="shared" si="405"/>
        <v>0</v>
      </c>
      <c r="R451" s="55">
        <f t="shared" si="405"/>
        <v>262135</v>
      </c>
      <c r="S451" s="55">
        <f t="shared" si="405"/>
        <v>14899</v>
      </c>
      <c r="T451" s="56">
        <f aca="true" t="shared" si="406" ref="T451:Y451">T453+T485+T505</f>
        <v>0</v>
      </c>
      <c r="U451" s="56">
        <f t="shared" si="406"/>
        <v>0</v>
      </c>
      <c r="V451" s="55">
        <f t="shared" si="406"/>
        <v>4012</v>
      </c>
      <c r="W451" s="56">
        <f t="shared" si="406"/>
        <v>0</v>
      </c>
      <c r="X451" s="55">
        <f t="shared" si="406"/>
        <v>266147</v>
      </c>
      <c r="Y451" s="55">
        <f t="shared" si="406"/>
        <v>14899</v>
      </c>
      <c r="Z451" s="56">
        <f aca="true" t="shared" si="407" ref="Z451:AE451">Z453+Z485+Z505</f>
        <v>0</v>
      </c>
      <c r="AA451" s="56">
        <f t="shared" si="407"/>
        <v>0</v>
      </c>
      <c r="AB451" s="55">
        <f t="shared" si="407"/>
        <v>0</v>
      </c>
      <c r="AC451" s="56">
        <f t="shared" si="407"/>
        <v>0</v>
      </c>
      <c r="AD451" s="55">
        <f t="shared" si="407"/>
        <v>266147</v>
      </c>
      <c r="AE451" s="55">
        <f t="shared" si="407"/>
        <v>14899</v>
      </c>
    </row>
    <row r="452" spans="1:31" s="6" customFormat="1" ht="20.25">
      <c r="A452" s="52"/>
      <c r="B452" s="53"/>
      <c r="C452" s="53"/>
      <c r="D452" s="54"/>
      <c r="E452" s="53"/>
      <c r="F452" s="89"/>
      <c r="G452" s="89"/>
      <c r="H452" s="89"/>
      <c r="I452" s="89"/>
      <c r="J452" s="89"/>
      <c r="K452" s="89"/>
      <c r="L452" s="89"/>
      <c r="M452" s="89"/>
      <c r="N452" s="51"/>
      <c r="O452" s="51"/>
      <c r="P452" s="51"/>
      <c r="Q452" s="51"/>
      <c r="R452" s="89"/>
      <c r="S452" s="89"/>
      <c r="T452" s="51"/>
      <c r="U452" s="51"/>
      <c r="V452" s="51"/>
      <c r="W452" s="51"/>
      <c r="X452" s="89"/>
      <c r="Y452" s="89"/>
      <c r="Z452" s="51"/>
      <c r="AA452" s="51"/>
      <c r="AB452" s="51"/>
      <c r="AC452" s="51"/>
      <c r="AD452" s="89"/>
      <c r="AE452" s="89"/>
    </row>
    <row r="453" spans="1:31" s="6" customFormat="1" ht="20.25">
      <c r="A453" s="58" t="s">
        <v>281</v>
      </c>
      <c r="B453" s="59" t="s">
        <v>351</v>
      </c>
      <c r="C453" s="59" t="s">
        <v>325</v>
      </c>
      <c r="D453" s="67"/>
      <c r="E453" s="59"/>
      <c r="F453" s="68">
        <f aca="true" t="shared" si="408" ref="F453:M453">F454+F456+F467+F470+F473+F476+F481</f>
        <v>232936</v>
      </c>
      <c r="G453" s="68">
        <f t="shared" si="408"/>
        <v>14899</v>
      </c>
      <c r="H453" s="68">
        <f t="shared" si="408"/>
        <v>6000</v>
      </c>
      <c r="I453" s="68">
        <f t="shared" si="408"/>
        <v>-1481</v>
      </c>
      <c r="J453" s="68">
        <f t="shared" si="408"/>
        <v>0</v>
      </c>
      <c r="K453" s="68">
        <f t="shared" si="408"/>
        <v>0</v>
      </c>
      <c r="L453" s="68">
        <f t="shared" si="408"/>
        <v>237455</v>
      </c>
      <c r="M453" s="68">
        <f t="shared" si="408"/>
        <v>14899</v>
      </c>
      <c r="N453" s="69">
        <f aca="true" t="shared" si="409" ref="N453:S453">N454+N456+N467+N470+N473+N476+N481</f>
        <v>0</v>
      </c>
      <c r="O453" s="69">
        <f t="shared" si="409"/>
        <v>0</v>
      </c>
      <c r="P453" s="69">
        <f t="shared" si="409"/>
        <v>0</v>
      </c>
      <c r="Q453" s="69">
        <f t="shared" si="409"/>
        <v>0</v>
      </c>
      <c r="R453" s="68">
        <f t="shared" si="409"/>
        <v>237455</v>
      </c>
      <c r="S453" s="68">
        <f t="shared" si="409"/>
        <v>14899</v>
      </c>
      <c r="T453" s="69">
        <f aca="true" t="shared" si="410" ref="T453:Y453">T454+T456+T467+T470+T473+T476+T481</f>
        <v>0</v>
      </c>
      <c r="U453" s="69">
        <f t="shared" si="410"/>
        <v>0</v>
      </c>
      <c r="V453" s="68">
        <f t="shared" si="410"/>
        <v>4012</v>
      </c>
      <c r="W453" s="69">
        <f t="shared" si="410"/>
        <v>0</v>
      </c>
      <c r="X453" s="68">
        <f t="shared" si="410"/>
        <v>241467</v>
      </c>
      <c r="Y453" s="68">
        <f t="shared" si="410"/>
        <v>14899</v>
      </c>
      <c r="Z453" s="69">
        <f aca="true" t="shared" si="411" ref="Z453:AE453">Z454+Z456+Z467+Z470+Z473+Z476+Z481</f>
        <v>0</v>
      </c>
      <c r="AA453" s="69">
        <f t="shared" si="411"/>
        <v>0</v>
      </c>
      <c r="AB453" s="68">
        <f t="shared" si="411"/>
        <v>0</v>
      </c>
      <c r="AC453" s="69">
        <f t="shared" si="411"/>
        <v>0</v>
      </c>
      <c r="AD453" s="68">
        <f t="shared" si="411"/>
        <v>241467</v>
      </c>
      <c r="AE453" s="68">
        <f t="shared" si="411"/>
        <v>14899</v>
      </c>
    </row>
    <row r="454" spans="1:31" s="6" customFormat="1" ht="50.25">
      <c r="A454" s="64" t="s">
        <v>349</v>
      </c>
      <c r="B454" s="70" t="s">
        <v>351</v>
      </c>
      <c r="C454" s="70" t="s">
        <v>325</v>
      </c>
      <c r="D454" s="71" t="s">
        <v>237</v>
      </c>
      <c r="E454" s="70"/>
      <c r="F454" s="73">
        <f aca="true" t="shared" si="412" ref="F454:AE454">F455</f>
        <v>600</v>
      </c>
      <c r="G454" s="73">
        <f t="shared" si="412"/>
        <v>0</v>
      </c>
      <c r="H454" s="73">
        <f t="shared" si="412"/>
        <v>0</v>
      </c>
      <c r="I454" s="73">
        <f t="shared" si="412"/>
        <v>0</v>
      </c>
      <c r="J454" s="73">
        <f t="shared" si="412"/>
        <v>0</v>
      </c>
      <c r="K454" s="73">
        <f t="shared" si="412"/>
        <v>0</v>
      </c>
      <c r="L454" s="73">
        <f t="shared" si="412"/>
        <v>600</v>
      </c>
      <c r="M454" s="89">
        <f t="shared" si="412"/>
        <v>0</v>
      </c>
      <c r="N454" s="51">
        <f t="shared" si="412"/>
        <v>0</v>
      </c>
      <c r="O454" s="51">
        <f t="shared" si="412"/>
        <v>0</v>
      </c>
      <c r="P454" s="51">
        <f t="shared" si="412"/>
        <v>0</v>
      </c>
      <c r="Q454" s="51">
        <f t="shared" si="412"/>
        <v>0</v>
      </c>
      <c r="R454" s="73">
        <f t="shared" si="412"/>
        <v>600</v>
      </c>
      <c r="S454" s="89">
        <f t="shared" si="412"/>
        <v>0</v>
      </c>
      <c r="T454" s="51">
        <f t="shared" si="412"/>
        <v>0</v>
      </c>
      <c r="U454" s="51">
        <f t="shared" si="412"/>
        <v>0</v>
      </c>
      <c r="V454" s="51">
        <f t="shared" si="412"/>
        <v>0</v>
      </c>
      <c r="W454" s="51">
        <f t="shared" si="412"/>
        <v>0</v>
      </c>
      <c r="X454" s="73">
        <f t="shared" si="412"/>
        <v>600</v>
      </c>
      <c r="Y454" s="89">
        <f t="shared" si="412"/>
        <v>0</v>
      </c>
      <c r="Z454" s="51">
        <f t="shared" si="412"/>
        <v>0</v>
      </c>
      <c r="AA454" s="51">
        <f t="shared" si="412"/>
        <v>0</v>
      </c>
      <c r="AB454" s="51">
        <f t="shared" si="412"/>
        <v>0</v>
      </c>
      <c r="AC454" s="51">
        <f t="shared" si="412"/>
        <v>0</v>
      </c>
      <c r="AD454" s="73">
        <f t="shared" si="412"/>
        <v>600</v>
      </c>
      <c r="AE454" s="89">
        <f t="shared" si="412"/>
        <v>0</v>
      </c>
    </row>
    <row r="455" spans="1:31" s="6" customFormat="1" ht="83.25">
      <c r="A455" s="64" t="s">
        <v>430</v>
      </c>
      <c r="B455" s="70" t="s">
        <v>351</v>
      </c>
      <c r="C455" s="70" t="s">
        <v>325</v>
      </c>
      <c r="D455" s="71" t="s">
        <v>237</v>
      </c>
      <c r="E455" s="70" t="s">
        <v>350</v>
      </c>
      <c r="F455" s="73">
        <v>600</v>
      </c>
      <c r="G455" s="89"/>
      <c r="H455" s="89"/>
      <c r="I455" s="89"/>
      <c r="J455" s="89"/>
      <c r="K455" s="89"/>
      <c r="L455" s="51">
        <f>F455+H455+I455+J455+K455</f>
        <v>600</v>
      </c>
      <c r="M455" s="51">
        <f>G455+K455</f>
        <v>0</v>
      </c>
      <c r="N455" s="51"/>
      <c r="O455" s="51"/>
      <c r="P455" s="51"/>
      <c r="Q455" s="51"/>
      <c r="R455" s="51">
        <f>L455+N455+O455+P455+Q455</f>
        <v>600</v>
      </c>
      <c r="S455" s="51">
        <f>M455+Q455</f>
        <v>0</v>
      </c>
      <c r="T455" s="51"/>
      <c r="U455" s="51"/>
      <c r="V455" s="51"/>
      <c r="W455" s="51"/>
      <c r="X455" s="51">
        <f>R455+T455+U455+V455+W455</f>
        <v>600</v>
      </c>
      <c r="Y455" s="51">
        <f>S455+W455</f>
        <v>0</v>
      </c>
      <c r="Z455" s="51"/>
      <c r="AA455" s="51"/>
      <c r="AB455" s="51"/>
      <c r="AC455" s="51"/>
      <c r="AD455" s="51">
        <f>X455+Z455+AA455+AB455+AC455</f>
        <v>600</v>
      </c>
      <c r="AE455" s="51">
        <f>Y455+AC455</f>
        <v>0</v>
      </c>
    </row>
    <row r="456" spans="1:31" s="6" customFormat="1" ht="45.75" customHeight="1">
      <c r="A456" s="64" t="s">
        <v>148</v>
      </c>
      <c r="B456" s="70" t="s">
        <v>351</v>
      </c>
      <c r="C456" s="70" t="s">
        <v>325</v>
      </c>
      <c r="D456" s="71" t="s">
        <v>282</v>
      </c>
      <c r="E456" s="70"/>
      <c r="F456" s="72">
        <f aca="true" t="shared" si="413" ref="F456:M456">F457+F458+F459</f>
        <v>63027</v>
      </c>
      <c r="G456" s="72">
        <f t="shared" si="413"/>
        <v>14899</v>
      </c>
      <c r="H456" s="72">
        <f t="shared" si="413"/>
        <v>6000</v>
      </c>
      <c r="I456" s="72">
        <f t="shared" si="413"/>
        <v>-56</v>
      </c>
      <c r="J456" s="72">
        <f t="shared" si="413"/>
        <v>0</v>
      </c>
      <c r="K456" s="72">
        <f t="shared" si="413"/>
        <v>0</v>
      </c>
      <c r="L456" s="72">
        <f t="shared" si="413"/>
        <v>68971</v>
      </c>
      <c r="M456" s="72">
        <f t="shared" si="413"/>
        <v>14899</v>
      </c>
      <c r="N456" s="72">
        <f aca="true" t="shared" si="414" ref="N456:S456">N457+N458+N459</f>
        <v>0</v>
      </c>
      <c r="O456" s="72"/>
      <c r="P456" s="72">
        <f t="shared" si="414"/>
        <v>0</v>
      </c>
      <c r="Q456" s="72">
        <f t="shared" si="414"/>
        <v>0</v>
      </c>
      <c r="R456" s="72">
        <f t="shared" si="414"/>
        <v>68971</v>
      </c>
      <c r="S456" s="72">
        <f t="shared" si="414"/>
        <v>14899</v>
      </c>
      <c r="T456" s="72">
        <f>T457+T458+T459</f>
        <v>0</v>
      </c>
      <c r="U456" s="72"/>
      <c r="V456" s="72">
        <f>V457+V458+V459</f>
        <v>202</v>
      </c>
      <c r="W456" s="72">
        <f>W457+W458+W459</f>
        <v>0</v>
      </c>
      <c r="X456" s="72">
        <f>X457+X458+X459</f>
        <v>69173</v>
      </c>
      <c r="Y456" s="72">
        <f>Y457+Y458+Y459</f>
        <v>14899</v>
      </c>
      <c r="Z456" s="72">
        <f>Z457+Z458+Z459</f>
        <v>0</v>
      </c>
      <c r="AA456" s="72"/>
      <c r="AB456" s="72">
        <f>AB457+AB458+AB459</f>
        <v>0</v>
      </c>
      <c r="AC456" s="72">
        <f>AC457+AC458+AC459</f>
        <v>0</v>
      </c>
      <c r="AD456" s="72">
        <f>AD457+AD458+AD459</f>
        <v>69173</v>
      </c>
      <c r="AE456" s="72">
        <f>AE457+AE458+AE459</f>
        <v>14899</v>
      </c>
    </row>
    <row r="457" spans="1:31" s="6" customFormat="1" ht="97.5" customHeight="1">
      <c r="A457" s="64" t="s">
        <v>68</v>
      </c>
      <c r="B457" s="70" t="s">
        <v>351</v>
      </c>
      <c r="C457" s="70" t="s">
        <v>325</v>
      </c>
      <c r="D457" s="71" t="s">
        <v>282</v>
      </c>
      <c r="E457" s="70" t="s">
        <v>56</v>
      </c>
      <c r="F457" s="51">
        <f>9179</f>
        <v>9179</v>
      </c>
      <c r="G457" s="89"/>
      <c r="H457" s="89"/>
      <c r="I457" s="73">
        <v>-56</v>
      </c>
      <c r="J457" s="89"/>
      <c r="K457" s="89"/>
      <c r="L457" s="51">
        <f>F457+H457+I457+J457+K457</f>
        <v>9123</v>
      </c>
      <c r="M457" s="51">
        <f>G457+K457</f>
        <v>0</v>
      </c>
      <c r="N457" s="51"/>
      <c r="O457" s="51"/>
      <c r="P457" s="51"/>
      <c r="Q457" s="51"/>
      <c r="R457" s="51">
        <f>L457+N457+O457+P457+Q457</f>
        <v>9123</v>
      </c>
      <c r="S457" s="51">
        <f>M457+Q457</f>
        <v>0</v>
      </c>
      <c r="T457" s="51"/>
      <c r="U457" s="51"/>
      <c r="V457" s="51">
        <v>202</v>
      </c>
      <c r="W457" s="51"/>
      <c r="X457" s="51">
        <f>R457+T457+U457+V457+W457</f>
        <v>9325</v>
      </c>
      <c r="Y457" s="51">
        <f>S457+W457</f>
        <v>0</v>
      </c>
      <c r="Z457" s="51"/>
      <c r="AA457" s="51"/>
      <c r="AB457" s="51"/>
      <c r="AC457" s="51"/>
      <c r="AD457" s="51">
        <f>X457+Z457+AA457+AB457+AC457</f>
        <v>9325</v>
      </c>
      <c r="AE457" s="51">
        <f>Y457+AC457</f>
        <v>0</v>
      </c>
    </row>
    <row r="458" spans="1:31" s="6" customFormat="1" ht="90.75" customHeight="1">
      <c r="A458" s="64" t="s">
        <v>179</v>
      </c>
      <c r="B458" s="70" t="s">
        <v>351</v>
      </c>
      <c r="C458" s="70" t="s">
        <v>325</v>
      </c>
      <c r="D458" s="71" t="s">
        <v>282</v>
      </c>
      <c r="E458" s="70" t="s">
        <v>55</v>
      </c>
      <c r="F458" s="51">
        <v>11</v>
      </c>
      <c r="G458" s="89"/>
      <c r="H458" s="89"/>
      <c r="I458" s="89"/>
      <c r="J458" s="89"/>
      <c r="K458" s="89"/>
      <c r="L458" s="51">
        <f>F458+H458+I458+J458+K458</f>
        <v>11</v>
      </c>
      <c r="M458" s="51">
        <f>G458+K458</f>
        <v>0</v>
      </c>
      <c r="N458" s="51"/>
      <c r="O458" s="51"/>
      <c r="P458" s="51"/>
      <c r="Q458" s="51"/>
      <c r="R458" s="51">
        <f>L458+N458+O458+P458+Q458</f>
        <v>11</v>
      </c>
      <c r="S458" s="51">
        <f>M458+Q458</f>
        <v>0</v>
      </c>
      <c r="T458" s="51"/>
      <c r="U458" s="51"/>
      <c r="V458" s="51"/>
      <c r="W458" s="51"/>
      <c r="X458" s="51">
        <f>R458+T458+U458+V458+W458</f>
        <v>11</v>
      </c>
      <c r="Y458" s="51">
        <f>S458+W458</f>
        <v>0</v>
      </c>
      <c r="Z458" s="51"/>
      <c r="AA458" s="51"/>
      <c r="AB458" s="51"/>
      <c r="AC458" s="51"/>
      <c r="AD458" s="51">
        <f>X458+Z458+AA458+AB458+AC458</f>
        <v>11</v>
      </c>
      <c r="AE458" s="51">
        <f>Y458+AC458</f>
        <v>0</v>
      </c>
    </row>
    <row r="459" spans="1:31" s="6" customFormat="1" ht="25.5" customHeight="1">
      <c r="A459" s="64" t="s">
        <v>122</v>
      </c>
      <c r="B459" s="70" t="s">
        <v>351</v>
      </c>
      <c r="C459" s="70" t="s">
        <v>325</v>
      </c>
      <c r="D459" s="71" t="s">
        <v>121</v>
      </c>
      <c r="E459" s="70"/>
      <c r="F459" s="51">
        <f aca="true" t="shared" si="415" ref="F459:M459">F460+F461+F462+F463+F465</f>
        <v>53837</v>
      </c>
      <c r="G459" s="51">
        <f t="shared" si="415"/>
        <v>14899</v>
      </c>
      <c r="H459" s="51">
        <f t="shared" si="415"/>
        <v>6000</v>
      </c>
      <c r="I459" s="51">
        <f t="shared" si="415"/>
        <v>0</v>
      </c>
      <c r="J459" s="51">
        <f t="shared" si="415"/>
        <v>0</v>
      </c>
      <c r="K459" s="51">
        <f t="shared" si="415"/>
        <v>0</v>
      </c>
      <c r="L459" s="51">
        <f t="shared" si="415"/>
        <v>59837</v>
      </c>
      <c r="M459" s="51">
        <f t="shared" si="415"/>
        <v>14899</v>
      </c>
      <c r="N459" s="51">
        <f aca="true" t="shared" si="416" ref="N459:S459">N460+N461+N462+N463+N465</f>
        <v>0</v>
      </c>
      <c r="O459" s="51">
        <f t="shared" si="416"/>
        <v>0</v>
      </c>
      <c r="P459" s="51">
        <f t="shared" si="416"/>
        <v>0</v>
      </c>
      <c r="Q459" s="51">
        <f t="shared" si="416"/>
        <v>0</v>
      </c>
      <c r="R459" s="51">
        <f t="shared" si="416"/>
        <v>59837</v>
      </c>
      <c r="S459" s="51">
        <f t="shared" si="416"/>
        <v>14899</v>
      </c>
      <c r="T459" s="51">
        <f aca="true" t="shared" si="417" ref="T459:Y459">T460+T461+T462+T463+T465</f>
        <v>0</v>
      </c>
      <c r="U459" s="51">
        <f t="shared" si="417"/>
        <v>0</v>
      </c>
      <c r="V459" s="51">
        <f t="shared" si="417"/>
        <v>0</v>
      </c>
      <c r="W459" s="51">
        <f t="shared" si="417"/>
        <v>0</v>
      </c>
      <c r="X459" s="51">
        <f t="shared" si="417"/>
        <v>59837</v>
      </c>
      <c r="Y459" s="51">
        <f t="shared" si="417"/>
        <v>14899</v>
      </c>
      <c r="Z459" s="51">
        <f aca="true" t="shared" si="418" ref="Z459:AE459">Z460+Z461+Z462+Z463+Z465</f>
        <v>0</v>
      </c>
      <c r="AA459" s="51">
        <f t="shared" si="418"/>
        <v>0</v>
      </c>
      <c r="AB459" s="51">
        <f t="shared" si="418"/>
        <v>0</v>
      </c>
      <c r="AC459" s="51">
        <f t="shared" si="418"/>
        <v>0</v>
      </c>
      <c r="AD459" s="51">
        <f t="shared" si="418"/>
        <v>59837</v>
      </c>
      <c r="AE459" s="51">
        <f t="shared" si="418"/>
        <v>14899</v>
      </c>
    </row>
    <row r="460" spans="1:31" s="6" customFormat="1" ht="64.5" customHeight="1">
      <c r="A460" s="64" t="s">
        <v>335</v>
      </c>
      <c r="B460" s="70" t="s">
        <v>351</v>
      </c>
      <c r="C460" s="70" t="s">
        <v>325</v>
      </c>
      <c r="D460" s="71" t="s">
        <v>121</v>
      </c>
      <c r="E460" s="70" t="s">
        <v>336</v>
      </c>
      <c r="F460" s="51">
        <v>132</v>
      </c>
      <c r="G460" s="51"/>
      <c r="H460" s="89"/>
      <c r="I460" s="89"/>
      <c r="J460" s="89"/>
      <c r="K460" s="89"/>
      <c r="L460" s="51">
        <f>F460+H460+I460+J460+K460</f>
        <v>132</v>
      </c>
      <c r="M460" s="51">
        <f>G460+K460</f>
        <v>0</v>
      </c>
      <c r="N460" s="51"/>
      <c r="O460" s="51"/>
      <c r="P460" s="51"/>
      <c r="Q460" s="51"/>
      <c r="R460" s="51">
        <f>L460+N460+O460+P460+Q460</f>
        <v>132</v>
      </c>
      <c r="S460" s="51">
        <f>M460+Q460</f>
        <v>0</v>
      </c>
      <c r="T460" s="51"/>
      <c r="U460" s="51"/>
      <c r="V460" s="51"/>
      <c r="W460" s="51"/>
      <c r="X460" s="51">
        <f>R460+T460+U460+V460+W460</f>
        <v>132</v>
      </c>
      <c r="Y460" s="51">
        <f>S460+W460</f>
        <v>0</v>
      </c>
      <c r="Z460" s="51"/>
      <c r="AA460" s="51"/>
      <c r="AB460" s="51"/>
      <c r="AC460" s="51"/>
      <c r="AD460" s="51">
        <f>X460+Z460+AA460+AB460+AC460</f>
        <v>132</v>
      </c>
      <c r="AE460" s="51">
        <f>Y460+AC460</f>
        <v>0</v>
      </c>
    </row>
    <row r="461" spans="1:31" s="6" customFormat="1" ht="50.25" customHeight="1" hidden="1">
      <c r="A461" s="64" t="s">
        <v>68</v>
      </c>
      <c r="B461" s="70" t="s">
        <v>351</v>
      </c>
      <c r="C461" s="70" t="s">
        <v>325</v>
      </c>
      <c r="D461" s="71" t="s">
        <v>121</v>
      </c>
      <c r="E461" s="70" t="s">
        <v>56</v>
      </c>
      <c r="F461" s="51"/>
      <c r="G461" s="51"/>
      <c r="H461" s="89"/>
      <c r="I461" s="89"/>
      <c r="J461" s="89"/>
      <c r="K461" s="89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</row>
    <row r="462" spans="1:31" s="6" customFormat="1" ht="94.5" customHeight="1">
      <c r="A462" s="64" t="s">
        <v>179</v>
      </c>
      <c r="B462" s="70" t="s">
        <v>351</v>
      </c>
      <c r="C462" s="70" t="s">
        <v>325</v>
      </c>
      <c r="D462" s="71" t="s">
        <v>121</v>
      </c>
      <c r="E462" s="70" t="s">
        <v>55</v>
      </c>
      <c r="F462" s="51">
        <v>877</v>
      </c>
      <c r="G462" s="89"/>
      <c r="H462" s="89"/>
      <c r="I462" s="89"/>
      <c r="J462" s="89"/>
      <c r="K462" s="89"/>
      <c r="L462" s="51">
        <f>F462+H462+I462+J462+K462</f>
        <v>877</v>
      </c>
      <c r="M462" s="51">
        <f>G462+K462</f>
        <v>0</v>
      </c>
      <c r="N462" s="51"/>
      <c r="O462" s="51"/>
      <c r="P462" s="51"/>
      <c r="Q462" s="51"/>
      <c r="R462" s="51">
        <f>L462+N462+O462+P462+Q462</f>
        <v>877</v>
      </c>
      <c r="S462" s="51">
        <f>M462+Q462</f>
        <v>0</v>
      </c>
      <c r="T462" s="51"/>
      <c r="U462" s="51"/>
      <c r="V462" s="51"/>
      <c r="W462" s="51"/>
      <c r="X462" s="51">
        <f>R462+T462+U462+V462+W462</f>
        <v>877</v>
      </c>
      <c r="Y462" s="51">
        <f>S462+W462</f>
        <v>0</v>
      </c>
      <c r="Z462" s="51"/>
      <c r="AA462" s="51"/>
      <c r="AB462" s="51"/>
      <c r="AC462" s="51"/>
      <c r="AD462" s="51">
        <f>X462+Z462+AA462+AB462+AC462</f>
        <v>877</v>
      </c>
      <c r="AE462" s="51">
        <f>Y462+AC462</f>
        <v>0</v>
      </c>
    </row>
    <row r="463" spans="1:31" s="6" customFormat="1" ht="108.75" customHeight="1">
      <c r="A463" s="103" t="s">
        <v>490</v>
      </c>
      <c r="B463" s="70" t="s">
        <v>351</v>
      </c>
      <c r="C463" s="70" t="s">
        <v>325</v>
      </c>
      <c r="D463" s="71" t="s">
        <v>120</v>
      </c>
      <c r="E463" s="70"/>
      <c r="F463" s="51">
        <f aca="true" t="shared" si="419" ref="F463:AE463">F464</f>
        <v>52828</v>
      </c>
      <c r="G463" s="51">
        <f t="shared" si="419"/>
        <v>14899</v>
      </c>
      <c r="H463" s="51">
        <f t="shared" si="419"/>
        <v>0</v>
      </c>
      <c r="I463" s="51">
        <f t="shared" si="419"/>
        <v>0</v>
      </c>
      <c r="J463" s="51">
        <f t="shared" si="419"/>
        <v>0</v>
      </c>
      <c r="K463" s="51">
        <f t="shared" si="419"/>
        <v>0</v>
      </c>
      <c r="L463" s="51">
        <f t="shared" si="419"/>
        <v>52828</v>
      </c>
      <c r="M463" s="51">
        <f t="shared" si="419"/>
        <v>14899</v>
      </c>
      <c r="N463" s="51">
        <f t="shared" si="419"/>
        <v>0</v>
      </c>
      <c r="O463" s="51">
        <f t="shared" si="419"/>
        <v>0</v>
      </c>
      <c r="P463" s="51">
        <f t="shared" si="419"/>
        <v>0</v>
      </c>
      <c r="Q463" s="51">
        <f t="shared" si="419"/>
        <v>0</v>
      </c>
      <c r="R463" s="51">
        <f t="shared" si="419"/>
        <v>52828</v>
      </c>
      <c r="S463" s="51">
        <f t="shared" si="419"/>
        <v>14899</v>
      </c>
      <c r="T463" s="51">
        <f t="shared" si="419"/>
        <v>0</v>
      </c>
      <c r="U463" s="51">
        <f t="shared" si="419"/>
        <v>0</v>
      </c>
      <c r="V463" s="51">
        <f t="shared" si="419"/>
        <v>0</v>
      </c>
      <c r="W463" s="51">
        <f t="shared" si="419"/>
        <v>0</v>
      </c>
      <c r="X463" s="51">
        <f t="shared" si="419"/>
        <v>52828</v>
      </c>
      <c r="Y463" s="51">
        <f t="shared" si="419"/>
        <v>14899</v>
      </c>
      <c r="Z463" s="51">
        <f t="shared" si="419"/>
        <v>0</v>
      </c>
      <c r="AA463" s="51">
        <f t="shared" si="419"/>
        <v>0</v>
      </c>
      <c r="AB463" s="51">
        <f t="shared" si="419"/>
        <v>0</v>
      </c>
      <c r="AC463" s="51">
        <f t="shared" si="419"/>
        <v>0</v>
      </c>
      <c r="AD463" s="51">
        <f t="shared" si="419"/>
        <v>52828</v>
      </c>
      <c r="AE463" s="51">
        <f t="shared" si="419"/>
        <v>14899</v>
      </c>
    </row>
    <row r="464" spans="1:31" s="6" customFormat="1" ht="87.75" customHeight="1">
      <c r="A464" s="64" t="s">
        <v>69</v>
      </c>
      <c r="B464" s="70" t="s">
        <v>351</v>
      </c>
      <c r="C464" s="70" t="s">
        <v>325</v>
      </c>
      <c r="D464" s="71" t="s">
        <v>120</v>
      </c>
      <c r="E464" s="70" t="s">
        <v>419</v>
      </c>
      <c r="F464" s="51">
        <f>52838-10</f>
        <v>52828</v>
      </c>
      <c r="G464" s="51">
        <f>14909-10</f>
        <v>14899</v>
      </c>
      <c r="H464" s="89"/>
      <c r="I464" s="89"/>
      <c r="J464" s="89"/>
      <c r="K464" s="89"/>
      <c r="L464" s="51">
        <f>F464+H464+I464+J464+K464</f>
        <v>52828</v>
      </c>
      <c r="M464" s="51">
        <f>G464+K464</f>
        <v>14899</v>
      </c>
      <c r="N464" s="51"/>
      <c r="O464" s="51"/>
      <c r="P464" s="51"/>
      <c r="Q464" s="51"/>
      <c r="R464" s="51">
        <f>L464+N464+O464+P464+Q464</f>
        <v>52828</v>
      </c>
      <c r="S464" s="51">
        <f>M464+Q464</f>
        <v>14899</v>
      </c>
      <c r="T464" s="51"/>
      <c r="U464" s="51"/>
      <c r="V464" s="51"/>
      <c r="W464" s="51"/>
      <c r="X464" s="51">
        <f>R464+T464+U464+V464+W464</f>
        <v>52828</v>
      </c>
      <c r="Y464" s="51">
        <f>S464+W464</f>
        <v>14899</v>
      </c>
      <c r="Z464" s="51"/>
      <c r="AA464" s="51"/>
      <c r="AB464" s="51"/>
      <c r="AC464" s="51"/>
      <c r="AD464" s="51">
        <f>X464+Z464+AA464+AB464+AC464</f>
        <v>52828</v>
      </c>
      <c r="AE464" s="51">
        <f>Y464+AC464</f>
        <v>14899</v>
      </c>
    </row>
    <row r="465" spans="1:31" s="6" customFormat="1" ht="93" customHeight="1">
      <c r="A465" s="64" t="s">
        <v>506</v>
      </c>
      <c r="B465" s="70" t="s">
        <v>351</v>
      </c>
      <c r="C465" s="70" t="s">
        <v>325</v>
      </c>
      <c r="D465" s="71" t="s">
        <v>507</v>
      </c>
      <c r="E465" s="70"/>
      <c r="F465" s="51">
        <f aca="true" t="shared" si="420" ref="F465:AE465">F466</f>
        <v>0</v>
      </c>
      <c r="G465" s="51">
        <f t="shared" si="420"/>
        <v>0</v>
      </c>
      <c r="H465" s="51">
        <f t="shared" si="420"/>
        <v>6000</v>
      </c>
      <c r="I465" s="51">
        <f t="shared" si="420"/>
        <v>0</v>
      </c>
      <c r="J465" s="51">
        <f t="shared" si="420"/>
        <v>0</v>
      </c>
      <c r="K465" s="51">
        <f t="shared" si="420"/>
        <v>0</v>
      </c>
      <c r="L465" s="51">
        <f t="shared" si="420"/>
        <v>6000</v>
      </c>
      <c r="M465" s="51">
        <f t="shared" si="420"/>
        <v>0</v>
      </c>
      <c r="N465" s="51">
        <f t="shared" si="420"/>
        <v>0</v>
      </c>
      <c r="O465" s="51">
        <f t="shared" si="420"/>
        <v>0</v>
      </c>
      <c r="P465" s="51">
        <f t="shared" si="420"/>
        <v>0</v>
      </c>
      <c r="Q465" s="51">
        <f t="shared" si="420"/>
        <v>0</v>
      </c>
      <c r="R465" s="51">
        <f t="shared" si="420"/>
        <v>6000</v>
      </c>
      <c r="S465" s="51">
        <f t="shared" si="420"/>
        <v>0</v>
      </c>
      <c r="T465" s="51">
        <f t="shared" si="420"/>
        <v>0</v>
      </c>
      <c r="U465" s="51">
        <f t="shared" si="420"/>
        <v>0</v>
      </c>
      <c r="V465" s="51">
        <f t="shared" si="420"/>
        <v>0</v>
      </c>
      <c r="W465" s="51">
        <f t="shared" si="420"/>
        <v>0</v>
      </c>
      <c r="X465" s="51">
        <f t="shared" si="420"/>
        <v>6000</v>
      </c>
      <c r="Y465" s="51">
        <f t="shared" si="420"/>
        <v>0</v>
      </c>
      <c r="Z465" s="51">
        <f t="shared" si="420"/>
        <v>0</v>
      </c>
      <c r="AA465" s="51">
        <f t="shared" si="420"/>
        <v>0</v>
      </c>
      <c r="AB465" s="51">
        <f t="shared" si="420"/>
        <v>0</v>
      </c>
      <c r="AC465" s="51">
        <f t="shared" si="420"/>
        <v>0</v>
      </c>
      <c r="AD465" s="51">
        <f t="shared" si="420"/>
        <v>6000</v>
      </c>
      <c r="AE465" s="51">
        <f t="shared" si="420"/>
        <v>0</v>
      </c>
    </row>
    <row r="466" spans="1:31" s="6" customFormat="1" ht="87" customHeight="1">
      <c r="A466" s="64" t="s">
        <v>439</v>
      </c>
      <c r="B466" s="70" t="s">
        <v>351</v>
      </c>
      <c r="C466" s="70" t="s">
        <v>325</v>
      </c>
      <c r="D466" s="71" t="s">
        <v>507</v>
      </c>
      <c r="E466" s="70" t="s">
        <v>341</v>
      </c>
      <c r="F466" s="51"/>
      <c r="G466" s="51"/>
      <c r="H466" s="51">
        <v>6000</v>
      </c>
      <c r="I466" s="89"/>
      <c r="J466" s="89"/>
      <c r="K466" s="89"/>
      <c r="L466" s="51">
        <f>F466+H466+I466+J466+K466</f>
        <v>6000</v>
      </c>
      <c r="M466" s="51">
        <f>G466+K466</f>
        <v>0</v>
      </c>
      <c r="N466" s="51"/>
      <c r="O466" s="51"/>
      <c r="P466" s="51"/>
      <c r="Q466" s="51"/>
      <c r="R466" s="51">
        <f>L466+N466+O466+P466+Q466</f>
        <v>6000</v>
      </c>
      <c r="S466" s="51">
        <f>M466+Q466</f>
        <v>0</v>
      </c>
      <c r="T466" s="51"/>
      <c r="U466" s="51"/>
      <c r="V466" s="51"/>
      <c r="W466" s="51"/>
      <c r="X466" s="51">
        <f>R466+T466+U466+V466+W466</f>
        <v>6000</v>
      </c>
      <c r="Y466" s="51">
        <f>S466+W466</f>
        <v>0</v>
      </c>
      <c r="Z466" s="51"/>
      <c r="AA466" s="51"/>
      <c r="AB466" s="51"/>
      <c r="AC466" s="51"/>
      <c r="AD466" s="51">
        <f>X466+Z466+AA466+AB466+AC466</f>
        <v>6000</v>
      </c>
      <c r="AE466" s="51">
        <f>Y466+AC466</f>
        <v>0</v>
      </c>
    </row>
    <row r="467" spans="1:31" s="6" customFormat="1" ht="19.5" customHeight="1">
      <c r="A467" s="64" t="s">
        <v>283</v>
      </c>
      <c r="B467" s="70" t="s">
        <v>351</v>
      </c>
      <c r="C467" s="70" t="s">
        <v>325</v>
      </c>
      <c r="D467" s="71" t="s">
        <v>284</v>
      </c>
      <c r="E467" s="70"/>
      <c r="F467" s="72">
        <f aca="true" t="shared" si="421" ref="F467:M467">F468+F469</f>
        <v>18836</v>
      </c>
      <c r="G467" s="72">
        <f t="shared" si="421"/>
        <v>0</v>
      </c>
      <c r="H467" s="72">
        <f t="shared" si="421"/>
        <v>0</v>
      </c>
      <c r="I467" s="72">
        <f t="shared" si="421"/>
        <v>-217</v>
      </c>
      <c r="J467" s="72">
        <f t="shared" si="421"/>
        <v>0</v>
      </c>
      <c r="K467" s="72">
        <f t="shared" si="421"/>
        <v>0</v>
      </c>
      <c r="L467" s="72">
        <f t="shared" si="421"/>
        <v>18619</v>
      </c>
      <c r="M467" s="72">
        <f t="shared" si="421"/>
        <v>0</v>
      </c>
      <c r="N467" s="72">
        <f aca="true" t="shared" si="422" ref="N467:S467">N468+N469</f>
        <v>0</v>
      </c>
      <c r="O467" s="72">
        <f t="shared" si="422"/>
        <v>0</v>
      </c>
      <c r="P467" s="72">
        <f t="shared" si="422"/>
        <v>0</v>
      </c>
      <c r="Q467" s="72">
        <f t="shared" si="422"/>
        <v>0</v>
      </c>
      <c r="R467" s="72">
        <f t="shared" si="422"/>
        <v>18619</v>
      </c>
      <c r="S467" s="72">
        <f t="shared" si="422"/>
        <v>0</v>
      </c>
      <c r="T467" s="72">
        <f aca="true" t="shared" si="423" ref="T467:Y467">T468+T469</f>
        <v>0</v>
      </c>
      <c r="U467" s="72">
        <f t="shared" si="423"/>
        <v>0</v>
      </c>
      <c r="V467" s="72">
        <f t="shared" si="423"/>
        <v>433</v>
      </c>
      <c r="W467" s="72">
        <f t="shared" si="423"/>
        <v>0</v>
      </c>
      <c r="X467" s="72">
        <f t="shared" si="423"/>
        <v>19052</v>
      </c>
      <c r="Y467" s="72">
        <f t="shared" si="423"/>
        <v>0</v>
      </c>
      <c r="Z467" s="72">
        <f aca="true" t="shared" si="424" ref="Z467:AE467">Z468+Z469</f>
        <v>0</v>
      </c>
      <c r="AA467" s="72">
        <f t="shared" si="424"/>
        <v>0</v>
      </c>
      <c r="AB467" s="72">
        <f t="shared" si="424"/>
        <v>0</v>
      </c>
      <c r="AC467" s="72">
        <f t="shared" si="424"/>
        <v>0</v>
      </c>
      <c r="AD467" s="72">
        <f t="shared" si="424"/>
        <v>19052</v>
      </c>
      <c r="AE467" s="72">
        <f t="shared" si="424"/>
        <v>0</v>
      </c>
    </row>
    <row r="468" spans="1:31" s="6" customFormat="1" ht="83.25">
      <c r="A468" s="64" t="s">
        <v>68</v>
      </c>
      <c r="B468" s="70" t="s">
        <v>351</v>
      </c>
      <c r="C468" s="70" t="s">
        <v>325</v>
      </c>
      <c r="D468" s="71" t="s">
        <v>284</v>
      </c>
      <c r="E468" s="70" t="s">
        <v>56</v>
      </c>
      <c r="F468" s="51">
        <f>18820</f>
        <v>18820</v>
      </c>
      <c r="G468" s="89"/>
      <c r="H468" s="89"/>
      <c r="I468" s="73">
        <v>-217</v>
      </c>
      <c r="J468" s="89"/>
      <c r="K468" s="89"/>
      <c r="L468" s="51">
        <f>F468+H468+I468+J468+K468</f>
        <v>18603</v>
      </c>
      <c r="M468" s="51">
        <f>G468+K468</f>
        <v>0</v>
      </c>
      <c r="N468" s="51"/>
      <c r="O468" s="51"/>
      <c r="P468" s="51"/>
      <c r="Q468" s="51"/>
      <c r="R468" s="51">
        <f>L468+N468+O468+P468+Q468</f>
        <v>18603</v>
      </c>
      <c r="S468" s="51">
        <f>M468+Q468</f>
        <v>0</v>
      </c>
      <c r="T468" s="51"/>
      <c r="U468" s="51"/>
      <c r="V468" s="51">
        <v>433</v>
      </c>
      <c r="W468" s="51"/>
      <c r="X468" s="51">
        <f>R468+T468+U468+V468+W468</f>
        <v>19036</v>
      </c>
      <c r="Y468" s="51">
        <f>S468+W468</f>
        <v>0</v>
      </c>
      <c r="Z468" s="51"/>
      <c r="AA468" s="51"/>
      <c r="AB468" s="51"/>
      <c r="AC468" s="51"/>
      <c r="AD468" s="51">
        <f>X468+Z468+AA468+AB468+AC468</f>
        <v>19036</v>
      </c>
      <c r="AE468" s="51">
        <f>Y468+AC468</f>
        <v>0</v>
      </c>
    </row>
    <row r="469" spans="1:31" s="6" customFormat="1" ht="86.25" customHeight="1">
      <c r="A469" s="64" t="s">
        <v>179</v>
      </c>
      <c r="B469" s="70" t="s">
        <v>351</v>
      </c>
      <c r="C469" s="70" t="s">
        <v>325</v>
      </c>
      <c r="D469" s="71" t="s">
        <v>284</v>
      </c>
      <c r="E469" s="70" t="s">
        <v>55</v>
      </c>
      <c r="F469" s="51">
        <v>16</v>
      </c>
      <c r="G469" s="89"/>
      <c r="H469" s="89"/>
      <c r="I469" s="89"/>
      <c r="J469" s="89"/>
      <c r="K469" s="89"/>
      <c r="L469" s="51">
        <f>F469+H469+I469+J469+K469</f>
        <v>16</v>
      </c>
      <c r="M469" s="51">
        <f>G469+K469</f>
        <v>0</v>
      </c>
      <c r="N469" s="51"/>
      <c r="O469" s="51"/>
      <c r="P469" s="51"/>
      <c r="Q469" s="51"/>
      <c r="R469" s="51">
        <f>L469+N469+O469+P469+Q469</f>
        <v>16</v>
      </c>
      <c r="S469" s="51">
        <f>M469+Q469</f>
        <v>0</v>
      </c>
      <c r="T469" s="51"/>
      <c r="U469" s="51"/>
      <c r="V469" s="51"/>
      <c r="W469" s="51"/>
      <c r="X469" s="51">
        <f>R469+T469+U469+V469+W469</f>
        <v>16</v>
      </c>
      <c r="Y469" s="51">
        <f>S469+W469</f>
        <v>0</v>
      </c>
      <c r="Z469" s="51"/>
      <c r="AA469" s="51"/>
      <c r="AB469" s="51"/>
      <c r="AC469" s="51"/>
      <c r="AD469" s="51">
        <f>X469+Z469+AA469+AB469+AC469</f>
        <v>16</v>
      </c>
      <c r="AE469" s="51">
        <f>Y469+AC469</f>
        <v>0</v>
      </c>
    </row>
    <row r="470" spans="1:31" s="6" customFormat="1" ht="19.5" customHeight="1">
      <c r="A470" s="64" t="s">
        <v>285</v>
      </c>
      <c r="B470" s="70" t="s">
        <v>351</v>
      </c>
      <c r="C470" s="70" t="s">
        <v>325</v>
      </c>
      <c r="D470" s="71" t="s">
        <v>286</v>
      </c>
      <c r="E470" s="70"/>
      <c r="F470" s="72">
        <f aca="true" t="shared" si="425" ref="F470:M470">F471+F472</f>
        <v>68245</v>
      </c>
      <c r="G470" s="72">
        <f t="shared" si="425"/>
        <v>0</v>
      </c>
      <c r="H470" s="72">
        <f t="shared" si="425"/>
        <v>0</v>
      </c>
      <c r="I470" s="72">
        <f t="shared" si="425"/>
        <v>-860</v>
      </c>
      <c r="J470" s="72">
        <f t="shared" si="425"/>
        <v>0</v>
      </c>
      <c r="K470" s="72">
        <f t="shared" si="425"/>
        <v>0</v>
      </c>
      <c r="L470" s="72">
        <f t="shared" si="425"/>
        <v>67385</v>
      </c>
      <c r="M470" s="72">
        <f t="shared" si="425"/>
        <v>0</v>
      </c>
      <c r="N470" s="72">
        <f aca="true" t="shared" si="426" ref="N470:S470">N471+N472</f>
        <v>0</v>
      </c>
      <c r="O470" s="72">
        <f t="shared" si="426"/>
        <v>0</v>
      </c>
      <c r="P470" s="72">
        <f t="shared" si="426"/>
        <v>0</v>
      </c>
      <c r="Q470" s="72">
        <f t="shared" si="426"/>
        <v>0</v>
      </c>
      <c r="R470" s="72">
        <f t="shared" si="426"/>
        <v>67385</v>
      </c>
      <c r="S470" s="72">
        <f t="shared" si="426"/>
        <v>0</v>
      </c>
      <c r="T470" s="72">
        <f aca="true" t="shared" si="427" ref="T470:Y470">T471+T472</f>
        <v>0</v>
      </c>
      <c r="U470" s="72">
        <f t="shared" si="427"/>
        <v>0</v>
      </c>
      <c r="V470" s="72">
        <f t="shared" si="427"/>
        <v>1447</v>
      </c>
      <c r="W470" s="72">
        <f t="shared" si="427"/>
        <v>0</v>
      </c>
      <c r="X470" s="72">
        <f t="shared" si="427"/>
        <v>68832</v>
      </c>
      <c r="Y470" s="72">
        <f t="shared" si="427"/>
        <v>0</v>
      </c>
      <c r="Z470" s="72">
        <f aca="true" t="shared" si="428" ref="Z470:AE470">Z471+Z472</f>
        <v>0</v>
      </c>
      <c r="AA470" s="72">
        <f t="shared" si="428"/>
        <v>0</v>
      </c>
      <c r="AB470" s="72">
        <f t="shared" si="428"/>
        <v>0</v>
      </c>
      <c r="AC470" s="72">
        <f t="shared" si="428"/>
        <v>0</v>
      </c>
      <c r="AD470" s="72">
        <f t="shared" si="428"/>
        <v>68832</v>
      </c>
      <c r="AE470" s="72">
        <f t="shared" si="428"/>
        <v>0</v>
      </c>
    </row>
    <row r="471" spans="1:31" s="6" customFormat="1" ht="83.25">
      <c r="A471" s="64" t="s">
        <v>68</v>
      </c>
      <c r="B471" s="70" t="s">
        <v>351</v>
      </c>
      <c r="C471" s="70" t="s">
        <v>325</v>
      </c>
      <c r="D471" s="71" t="s">
        <v>286</v>
      </c>
      <c r="E471" s="70" t="s">
        <v>56</v>
      </c>
      <c r="F471" s="51">
        <f>68171</f>
        <v>68171</v>
      </c>
      <c r="G471" s="89"/>
      <c r="H471" s="89"/>
      <c r="I471" s="73">
        <v>-860</v>
      </c>
      <c r="J471" s="89"/>
      <c r="K471" s="89"/>
      <c r="L471" s="51">
        <f>F471+H471+I471+J471+K471</f>
        <v>67311</v>
      </c>
      <c r="M471" s="51">
        <f>G471+K471</f>
        <v>0</v>
      </c>
      <c r="N471" s="51"/>
      <c r="O471" s="51"/>
      <c r="P471" s="51"/>
      <c r="Q471" s="51"/>
      <c r="R471" s="51">
        <f>L471+N471+O471+P471+Q471</f>
        <v>67311</v>
      </c>
      <c r="S471" s="51">
        <f>M471+Q471</f>
        <v>0</v>
      </c>
      <c r="T471" s="51"/>
      <c r="U471" s="51"/>
      <c r="V471" s="51">
        <v>1447</v>
      </c>
      <c r="W471" s="51"/>
      <c r="X471" s="51">
        <f>R471+T471+U471+V471+W471</f>
        <v>68758</v>
      </c>
      <c r="Y471" s="51">
        <f>S471+W471</f>
        <v>0</v>
      </c>
      <c r="Z471" s="51"/>
      <c r="AA471" s="51"/>
      <c r="AB471" s="51"/>
      <c r="AC471" s="51"/>
      <c r="AD471" s="51">
        <f>X471+Z471+AA471+AB471+AC471</f>
        <v>68758</v>
      </c>
      <c r="AE471" s="51">
        <f>Y471+AC471</f>
        <v>0</v>
      </c>
    </row>
    <row r="472" spans="1:31" s="6" customFormat="1" ht="83.25">
      <c r="A472" s="64" t="s">
        <v>179</v>
      </c>
      <c r="B472" s="70" t="s">
        <v>351</v>
      </c>
      <c r="C472" s="70" t="s">
        <v>325</v>
      </c>
      <c r="D472" s="71" t="s">
        <v>286</v>
      </c>
      <c r="E472" s="70" t="s">
        <v>55</v>
      </c>
      <c r="F472" s="51">
        <v>74</v>
      </c>
      <c r="G472" s="89"/>
      <c r="H472" s="89"/>
      <c r="I472" s="89"/>
      <c r="J472" s="89"/>
      <c r="K472" s="89"/>
      <c r="L472" s="51">
        <f>F472+H472+I472+J472+K472</f>
        <v>74</v>
      </c>
      <c r="M472" s="51">
        <f>G472+K472</f>
        <v>0</v>
      </c>
      <c r="N472" s="51"/>
      <c r="O472" s="51"/>
      <c r="P472" s="51"/>
      <c r="Q472" s="51"/>
      <c r="R472" s="51">
        <f>L472+N472+O472+P472+Q472</f>
        <v>74</v>
      </c>
      <c r="S472" s="51">
        <f>M472+Q472</f>
        <v>0</v>
      </c>
      <c r="T472" s="51"/>
      <c r="U472" s="51"/>
      <c r="V472" s="51"/>
      <c r="W472" s="51"/>
      <c r="X472" s="51">
        <f>R472+T472+U472+V472+W472</f>
        <v>74</v>
      </c>
      <c r="Y472" s="51">
        <f>S472+W472</f>
        <v>0</v>
      </c>
      <c r="Z472" s="51"/>
      <c r="AA472" s="51"/>
      <c r="AB472" s="51"/>
      <c r="AC472" s="51"/>
      <c r="AD472" s="51">
        <f>X472+Z472+AA472+AB472+AC472</f>
        <v>74</v>
      </c>
      <c r="AE472" s="51">
        <f>Y472+AC472</f>
        <v>0</v>
      </c>
    </row>
    <row r="473" spans="1:31" s="6" customFormat="1" ht="33.75">
      <c r="A473" s="64" t="s">
        <v>287</v>
      </c>
      <c r="B473" s="70" t="s">
        <v>351</v>
      </c>
      <c r="C473" s="70" t="s">
        <v>325</v>
      </c>
      <c r="D473" s="71" t="s">
        <v>288</v>
      </c>
      <c r="E473" s="70"/>
      <c r="F473" s="72">
        <f aca="true" t="shared" si="429" ref="F473:M473">F474+F475</f>
        <v>82228</v>
      </c>
      <c r="G473" s="72">
        <f t="shared" si="429"/>
        <v>0</v>
      </c>
      <c r="H473" s="72">
        <f t="shared" si="429"/>
        <v>0</v>
      </c>
      <c r="I473" s="72">
        <f t="shared" si="429"/>
        <v>-348</v>
      </c>
      <c r="J473" s="72">
        <f t="shared" si="429"/>
        <v>0</v>
      </c>
      <c r="K473" s="72">
        <f t="shared" si="429"/>
        <v>0</v>
      </c>
      <c r="L473" s="72">
        <f t="shared" si="429"/>
        <v>81880</v>
      </c>
      <c r="M473" s="72">
        <f t="shared" si="429"/>
        <v>0</v>
      </c>
      <c r="N473" s="72">
        <f aca="true" t="shared" si="430" ref="N473:S473">N474+N475</f>
        <v>0</v>
      </c>
      <c r="O473" s="72">
        <f t="shared" si="430"/>
        <v>0</v>
      </c>
      <c r="P473" s="72">
        <f t="shared" si="430"/>
        <v>0</v>
      </c>
      <c r="Q473" s="72">
        <f t="shared" si="430"/>
        <v>0</v>
      </c>
      <c r="R473" s="72">
        <f t="shared" si="430"/>
        <v>81880</v>
      </c>
      <c r="S473" s="72">
        <f t="shared" si="430"/>
        <v>0</v>
      </c>
      <c r="T473" s="72">
        <f aca="true" t="shared" si="431" ref="T473:Y473">T474+T475</f>
        <v>0</v>
      </c>
      <c r="U473" s="72">
        <f t="shared" si="431"/>
        <v>0</v>
      </c>
      <c r="V473" s="72">
        <f t="shared" si="431"/>
        <v>1930</v>
      </c>
      <c r="W473" s="72">
        <f t="shared" si="431"/>
        <v>0</v>
      </c>
      <c r="X473" s="72">
        <f t="shared" si="431"/>
        <v>83810</v>
      </c>
      <c r="Y473" s="72">
        <f t="shared" si="431"/>
        <v>0</v>
      </c>
      <c r="Z473" s="72">
        <f aca="true" t="shared" si="432" ref="Z473:AE473">Z474+Z475</f>
        <v>0</v>
      </c>
      <c r="AA473" s="72">
        <f t="shared" si="432"/>
        <v>0</v>
      </c>
      <c r="AB473" s="72">
        <f t="shared" si="432"/>
        <v>0</v>
      </c>
      <c r="AC473" s="72">
        <f t="shared" si="432"/>
        <v>0</v>
      </c>
      <c r="AD473" s="72">
        <f t="shared" si="432"/>
        <v>83810</v>
      </c>
      <c r="AE473" s="72">
        <f t="shared" si="432"/>
        <v>0</v>
      </c>
    </row>
    <row r="474" spans="1:31" s="6" customFormat="1" ht="83.25">
      <c r="A474" s="64" t="s">
        <v>68</v>
      </c>
      <c r="B474" s="70" t="s">
        <v>351</v>
      </c>
      <c r="C474" s="70" t="s">
        <v>325</v>
      </c>
      <c r="D474" s="71" t="s">
        <v>288</v>
      </c>
      <c r="E474" s="70" t="s">
        <v>56</v>
      </c>
      <c r="F474" s="51">
        <f>82124</f>
        <v>82124</v>
      </c>
      <c r="G474" s="89"/>
      <c r="H474" s="89"/>
      <c r="I474" s="73">
        <v>-348</v>
      </c>
      <c r="J474" s="89"/>
      <c r="K474" s="89"/>
      <c r="L474" s="51">
        <f>F474+H474+I474+J474+K474</f>
        <v>81776</v>
      </c>
      <c r="M474" s="51">
        <f>G474+K474</f>
        <v>0</v>
      </c>
      <c r="N474" s="51"/>
      <c r="O474" s="51"/>
      <c r="P474" s="51"/>
      <c r="Q474" s="51"/>
      <c r="R474" s="51">
        <f>L474+N474+O474+P474+Q474</f>
        <v>81776</v>
      </c>
      <c r="S474" s="51">
        <f>M474+Q474</f>
        <v>0</v>
      </c>
      <c r="T474" s="51"/>
      <c r="U474" s="51"/>
      <c r="V474" s="51">
        <v>1930</v>
      </c>
      <c r="W474" s="51"/>
      <c r="X474" s="51">
        <f>R474+T474+U474+V474+W474</f>
        <v>83706</v>
      </c>
      <c r="Y474" s="51">
        <f>S474+W474</f>
        <v>0</v>
      </c>
      <c r="Z474" s="51"/>
      <c r="AA474" s="51"/>
      <c r="AB474" s="51"/>
      <c r="AC474" s="51"/>
      <c r="AD474" s="51">
        <f>X474+Z474+AA474+AB474+AC474</f>
        <v>83706</v>
      </c>
      <c r="AE474" s="51">
        <f>Y474+AC474</f>
        <v>0</v>
      </c>
    </row>
    <row r="475" spans="1:31" s="6" customFormat="1" ht="89.25" customHeight="1">
      <c r="A475" s="64" t="s">
        <v>179</v>
      </c>
      <c r="B475" s="70" t="s">
        <v>351</v>
      </c>
      <c r="C475" s="70" t="s">
        <v>325</v>
      </c>
      <c r="D475" s="71" t="s">
        <v>288</v>
      </c>
      <c r="E475" s="70" t="s">
        <v>55</v>
      </c>
      <c r="F475" s="51">
        <v>104</v>
      </c>
      <c r="G475" s="89"/>
      <c r="H475" s="89"/>
      <c r="I475" s="89"/>
      <c r="J475" s="89"/>
      <c r="K475" s="89"/>
      <c r="L475" s="51">
        <f>F475+H475+I475+J475+K475</f>
        <v>104</v>
      </c>
      <c r="M475" s="51">
        <f>G475+K475</f>
        <v>0</v>
      </c>
      <c r="N475" s="51"/>
      <c r="O475" s="51"/>
      <c r="P475" s="51"/>
      <c r="Q475" s="51"/>
      <c r="R475" s="51">
        <f>L475+N475+O475+P475+Q475</f>
        <v>104</v>
      </c>
      <c r="S475" s="51">
        <f>M475+Q475</f>
        <v>0</v>
      </c>
      <c r="T475" s="51"/>
      <c r="U475" s="51"/>
      <c r="V475" s="51"/>
      <c r="W475" s="51"/>
      <c r="X475" s="51">
        <f>R475+T475+U475+V475+W475</f>
        <v>104</v>
      </c>
      <c r="Y475" s="51">
        <f>S475+W475</f>
        <v>0</v>
      </c>
      <c r="Z475" s="51"/>
      <c r="AA475" s="51"/>
      <c r="AB475" s="51"/>
      <c r="AC475" s="51"/>
      <c r="AD475" s="51">
        <f>X475+Z475+AA475+AB475+AC475</f>
        <v>104</v>
      </c>
      <c r="AE475" s="51">
        <f>Y475+AC475</f>
        <v>0</v>
      </c>
    </row>
    <row r="476" spans="1:31" s="6" customFormat="1" ht="20.25" customHeight="1" hidden="1">
      <c r="A476" s="64" t="s">
        <v>289</v>
      </c>
      <c r="B476" s="70" t="s">
        <v>351</v>
      </c>
      <c r="C476" s="70" t="s">
        <v>325</v>
      </c>
      <c r="D476" s="71" t="s">
        <v>290</v>
      </c>
      <c r="E476" s="70"/>
      <c r="F476" s="72">
        <f>F477+F478+F479</f>
        <v>0</v>
      </c>
      <c r="G476" s="72">
        <f>G477+G478+G479</f>
        <v>0</v>
      </c>
      <c r="H476" s="89"/>
      <c r="I476" s="89"/>
      <c r="J476" s="89"/>
      <c r="K476" s="89"/>
      <c r="L476" s="72">
        <f>L477+L478+L479</f>
        <v>0</v>
      </c>
      <c r="M476" s="72">
        <f>M477+M478+M479</f>
        <v>0</v>
      </c>
      <c r="N476" s="51"/>
      <c r="O476" s="51"/>
      <c r="P476" s="51"/>
      <c r="Q476" s="51"/>
      <c r="R476" s="72">
        <f>R477+R478+R479</f>
        <v>0</v>
      </c>
      <c r="S476" s="72">
        <f>S477+S478+S479</f>
        <v>0</v>
      </c>
      <c r="T476" s="51"/>
      <c r="U476" s="51"/>
      <c r="V476" s="51"/>
      <c r="W476" s="51"/>
      <c r="X476" s="72">
        <f>X477+X478+X479</f>
        <v>0</v>
      </c>
      <c r="Y476" s="72">
        <f>Y477+Y478+Y479</f>
        <v>0</v>
      </c>
      <c r="Z476" s="51"/>
      <c r="AA476" s="51"/>
      <c r="AB476" s="51"/>
      <c r="AC476" s="51"/>
      <c r="AD476" s="72">
        <f>AD477+AD478+AD479</f>
        <v>0</v>
      </c>
      <c r="AE476" s="72">
        <f>AE477+AE478+AE479</f>
        <v>0</v>
      </c>
    </row>
    <row r="477" spans="1:31" s="6" customFormat="1" ht="33.75" customHeight="1" hidden="1">
      <c r="A477" s="64" t="s">
        <v>335</v>
      </c>
      <c r="B477" s="70" t="s">
        <v>351</v>
      </c>
      <c r="C477" s="70" t="s">
        <v>325</v>
      </c>
      <c r="D477" s="71" t="s">
        <v>290</v>
      </c>
      <c r="E477" s="70" t="s">
        <v>336</v>
      </c>
      <c r="F477" s="51"/>
      <c r="G477" s="89"/>
      <c r="H477" s="89"/>
      <c r="I477" s="89"/>
      <c r="J477" s="89"/>
      <c r="K477" s="89"/>
      <c r="L477" s="51"/>
      <c r="M477" s="89"/>
      <c r="N477" s="51"/>
      <c r="O477" s="51"/>
      <c r="P477" s="51"/>
      <c r="Q477" s="51"/>
      <c r="R477" s="51"/>
      <c r="S477" s="89"/>
      <c r="T477" s="51"/>
      <c r="U477" s="51"/>
      <c r="V477" s="51"/>
      <c r="W477" s="51"/>
      <c r="X477" s="51"/>
      <c r="Y477" s="89"/>
      <c r="Z477" s="51"/>
      <c r="AA477" s="51"/>
      <c r="AB477" s="51"/>
      <c r="AC477" s="51"/>
      <c r="AD477" s="51"/>
      <c r="AE477" s="89"/>
    </row>
    <row r="478" spans="1:31" s="6" customFormat="1" ht="66.75" customHeight="1" hidden="1">
      <c r="A478" s="64" t="s">
        <v>217</v>
      </c>
      <c r="B478" s="70" t="s">
        <v>351</v>
      </c>
      <c r="C478" s="70" t="s">
        <v>325</v>
      </c>
      <c r="D478" s="71" t="s">
        <v>290</v>
      </c>
      <c r="E478" s="70" t="s">
        <v>55</v>
      </c>
      <c r="F478" s="51"/>
      <c r="G478" s="89"/>
      <c r="H478" s="89"/>
      <c r="I478" s="89"/>
      <c r="J478" s="89"/>
      <c r="K478" s="89"/>
      <c r="L478" s="51"/>
      <c r="M478" s="89"/>
      <c r="N478" s="51"/>
      <c r="O478" s="51"/>
      <c r="P478" s="51"/>
      <c r="Q478" s="51"/>
      <c r="R478" s="51"/>
      <c r="S478" s="89"/>
      <c r="T478" s="51"/>
      <c r="U478" s="51"/>
      <c r="V478" s="51"/>
      <c r="W478" s="51"/>
      <c r="X478" s="51"/>
      <c r="Y478" s="89"/>
      <c r="Z478" s="51"/>
      <c r="AA478" s="51"/>
      <c r="AB478" s="51"/>
      <c r="AC478" s="51"/>
      <c r="AD478" s="51"/>
      <c r="AE478" s="89"/>
    </row>
    <row r="479" spans="1:31" s="11" customFormat="1" ht="49.5" customHeight="1" hidden="1">
      <c r="A479" s="103" t="s">
        <v>490</v>
      </c>
      <c r="B479" s="70" t="s">
        <v>351</v>
      </c>
      <c r="C479" s="70" t="s">
        <v>325</v>
      </c>
      <c r="D479" s="71" t="s">
        <v>376</v>
      </c>
      <c r="E479" s="70"/>
      <c r="F479" s="51">
        <f>F480</f>
        <v>0</v>
      </c>
      <c r="G479" s="51">
        <f>G480</f>
        <v>0</v>
      </c>
      <c r="H479" s="65"/>
      <c r="I479" s="65"/>
      <c r="J479" s="65"/>
      <c r="K479" s="65"/>
      <c r="L479" s="51">
        <f>L480</f>
        <v>0</v>
      </c>
      <c r="M479" s="51">
        <f>M480</f>
        <v>0</v>
      </c>
      <c r="N479" s="51"/>
      <c r="O479" s="51"/>
      <c r="P479" s="51"/>
      <c r="Q479" s="51"/>
      <c r="R479" s="51">
        <f>R480</f>
        <v>0</v>
      </c>
      <c r="S479" s="51">
        <f>S480</f>
        <v>0</v>
      </c>
      <c r="T479" s="51"/>
      <c r="U479" s="51"/>
      <c r="V479" s="51"/>
      <c r="W479" s="51"/>
      <c r="X479" s="51">
        <f>X480</f>
        <v>0</v>
      </c>
      <c r="Y479" s="51">
        <f>Y480</f>
        <v>0</v>
      </c>
      <c r="Z479" s="51"/>
      <c r="AA479" s="51"/>
      <c r="AB479" s="51"/>
      <c r="AC479" s="51"/>
      <c r="AD479" s="51">
        <f>AD480</f>
        <v>0</v>
      </c>
      <c r="AE479" s="51">
        <f>AE480</f>
        <v>0</v>
      </c>
    </row>
    <row r="480" spans="1:31" s="11" customFormat="1" ht="49.5" customHeight="1" hidden="1">
      <c r="A480" s="103" t="s">
        <v>181</v>
      </c>
      <c r="B480" s="70" t="s">
        <v>351</v>
      </c>
      <c r="C480" s="70" t="s">
        <v>325</v>
      </c>
      <c r="D480" s="71" t="s">
        <v>376</v>
      </c>
      <c r="E480" s="70" t="s">
        <v>419</v>
      </c>
      <c r="F480" s="51"/>
      <c r="G480" s="51"/>
      <c r="H480" s="65"/>
      <c r="I480" s="65"/>
      <c r="J480" s="65"/>
      <c r="K480" s="65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</row>
    <row r="481" spans="1:31" s="11" customFormat="1" ht="16.5" customHeight="1" hidden="1">
      <c r="A481" s="64" t="s">
        <v>319</v>
      </c>
      <c r="B481" s="70" t="s">
        <v>351</v>
      </c>
      <c r="C481" s="70" t="s">
        <v>325</v>
      </c>
      <c r="D481" s="71" t="s">
        <v>320</v>
      </c>
      <c r="E481" s="70"/>
      <c r="F481" s="51">
        <f>F482</f>
        <v>0</v>
      </c>
      <c r="G481" s="51">
        <f>G482</f>
        <v>0</v>
      </c>
      <c r="H481" s="65"/>
      <c r="I481" s="65"/>
      <c r="J481" s="65"/>
      <c r="K481" s="65"/>
      <c r="L481" s="51">
        <f>L482</f>
        <v>0</v>
      </c>
      <c r="M481" s="51">
        <f>M482</f>
        <v>0</v>
      </c>
      <c r="N481" s="51"/>
      <c r="O481" s="51"/>
      <c r="P481" s="51"/>
      <c r="Q481" s="51"/>
      <c r="R481" s="51">
        <f>R482</f>
        <v>0</v>
      </c>
      <c r="S481" s="51">
        <f>S482</f>
        <v>0</v>
      </c>
      <c r="T481" s="51"/>
      <c r="U481" s="51"/>
      <c r="V481" s="51"/>
      <c r="W481" s="51"/>
      <c r="X481" s="51">
        <f>X482</f>
        <v>0</v>
      </c>
      <c r="Y481" s="51">
        <f>Y482</f>
        <v>0</v>
      </c>
      <c r="Z481" s="51"/>
      <c r="AA481" s="51"/>
      <c r="AB481" s="51"/>
      <c r="AC481" s="51"/>
      <c r="AD481" s="51">
        <f>AD482</f>
        <v>0</v>
      </c>
      <c r="AE481" s="51">
        <f>AE482</f>
        <v>0</v>
      </c>
    </row>
    <row r="482" spans="1:31" s="11" customFormat="1" ht="33" customHeight="1" hidden="1">
      <c r="A482" s="64" t="s">
        <v>35</v>
      </c>
      <c r="B482" s="70" t="s">
        <v>351</v>
      </c>
      <c r="C482" s="70" t="s">
        <v>325</v>
      </c>
      <c r="D482" s="71" t="s">
        <v>36</v>
      </c>
      <c r="E482" s="70"/>
      <c r="F482" s="51">
        <f>F483</f>
        <v>0</v>
      </c>
      <c r="G482" s="51">
        <f>G483</f>
        <v>0</v>
      </c>
      <c r="H482" s="65"/>
      <c r="I482" s="65"/>
      <c r="J482" s="65"/>
      <c r="K482" s="65"/>
      <c r="L482" s="51">
        <f>L483</f>
        <v>0</v>
      </c>
      <c r="M482" s="51">
        <f>M483</f>
        <v>0</v>
      </c>
      <c r="N482" s="51"/>
      <c r="O482" s="51"/>
      <c r="P482" s="51"/>
      <c r="Q482" s="51"/>
      <c r="R482" s="51">
        <f>R483</f>
        <v>0</v>
      </c>
      <c r="S482" s="51">
        <f>S483</f>
        <v>0</v>
      </c>
      <c r="T482" s="51"/>
      <c r="U482" s="51"/>
      <c r="V482" s="51"/>
      <c r="W482" s="51"/>
      <c r="X482" s="51">
        <f>X483</f>
        <v>0</v>
      </c>
      <c r="Y482" s="51">
        <f>Y483</f>
        <v>0</v>
      </c>
      <c r="Z482" s="51"/>
      <c r="AA482" s="51"/>
      <c r="AB482" s="51"/>
      <c r="AC482" s="51"/>
      <c r="AD482" s="51">
        <f>AD483</f>
        <v>0</v>
      </c>
      <c r="AE482" s="51">
        <f>AE483</f>
        <v>0</v>
      </c>
    </row>
    <row r="483" spans="1:31" s="11" customFormat="1" ht="49.5" customHeight="1" hidden="1">
      <c r="A483" s="64" t="s">
        <v>430</v>
      </c>
      <c r="B483" s="70" t="s">
        <v>351</v>
      </c>
      <c r="C483" s="70" t="s">
        <v>325</v>
      </c>
      <c r="D483" s="71" t="s">
        <v>36</v>
      </c>
      <c r="E483" s="70" t="s">
        <v>350</v>
      </c>
      <c r="F483" s="65"/>
      <c r="G483" s="65"/>
      <c r="H483" s="65"/>
      <c r="I483" s="65"/>
      <c r="J483" s="65"/>
      <c r="K483" s="65"/>
      <c r="L483" s="65"/>
      <c r="M483" s="65"/>
      <c r="N483" s="51"/>
      <c r="O483" s="51"/>
      <c r="P483" s="51"/>
      <c r="Q483" s="51"/>
      <c r="R483" s="65"/>
      <c r="S483" s="65"/>
      <c r="T483" s="51"/>
      <c r="U483" s="51"/>
      <c r="V483" s="51"/>
      <c r="W483" s="51"/>
      <c r="X483" s="65"/>
      <c r="Y483" s="65"/>
      <c r="Z483" s="51"/>
      <c r="AA483" s="51"/>
      <c r="AB483" s="51"/>
      <c r="AC483" s="51"/>
      <c r="AD483" s="65"/>
      <c r="AE483" s="65"/>
    </row>
    <row r="484" spans="1:31" s="6" customFormat="1" ht="18.75" customHeight="1">
      <c r="A484" s="64"/>
      <c r="B484" s="70"/>
      <c r="C484" s="70"/>
      <c r="D484" s="71"/>
      <c r="E484" s="70"/>
      <c r="F484" s="89"/>
      <c r="G484" s="89"/>
      <c r="H484" s="89"/>
      <c r="I484" s="89"/>
      <c r="J484" s="89"/>
      <c r="K484" s="89"/>
      <c r="L484" s="89"/>
      <c r="M484" s="89"/>
      <c r="N484" s="51"/>
      <c r="O484" s="51"/>
      <c r="P484" s="51"/>
      <c r="Q484" s="51"/>
      <c r="R484" s="89"/>
      <c r="S484" s="89"/>
      <c r="T484" s="51"/>
      <c r="U484" s="51"/>
      <c r="V484" s="51"/>
      <c r="W484" s="51"/>
      <c r="X484" s="89"/>
      <c r="Y484" s="89"/>
      <c r="Z484" s="51"/>
      <c r="AA484" s="51"/>
      <c r="AB484" s="51"/>
      <c r="AC484" s="51"/>
      <c r="AD484" s="89"/>
      <c r="AE484" s="89"/>
    </row>
    <row r="485" spans="1:31" s="11" customFormat="1" ht="37.5">
      <c r="A485" s="58" t="s">
        <v>37</v>
      </c>
      <c r="B485" s="59" t="s">
        <v>351</v>
      </c>
      <c r="C485" s="59" t="s">
        <v>333</v>
      </c>
      <c r="D485" s="67"/>
      <c r="E485" s="59"/>
      <c r="F485" s="61">
        <f aca="true" t="shared" si="433" ref="F485:AE485">F486</f>
        <v>24680</v>
      </c>
      <c r="G485" s="61">
        <f t="shared" si="433"/>
        <v>0</v>
      </c>
      <c r="H485" s="61">
        <f t="shared" si="433"/>
        <v>0</v>
      </c>
      <c r="I485" s="61">
        <f t="shared" si="433"/>
        <v>0</v>
      </c>
      <c r="J485" s="61">
        <f t="shared" si="433"/>
        <v>0</v>
      </c>
      <c r="K485" s="61">
        <f t="shared" si="433"/>
        <v>0</v>
      </c>
      <c r="L485" s="61">
        <f t="shared" si="433"/>
        <v>24680</v>
      </c>
      <c r="M485" s="61">
        <f t="shared" si="433"/>
        <v>0</v>
      </c>
      <c r="N485" s="56">
        <f t="shared" si="433"/>
        <v>0</v>
      </c>
      <c r="O485" s="56">
        <f t="shared" si="433"/>
        <v>0</v>
      </c>
      <c r="P485" s="56">
        <f t="shared" si="433"/>
        <v>0</v>
      </c>
      <c r="Q485" s="56">
        <f t="shared" si="433"/>
        <v>0</v>
      </c>
      <c r="R485" s="61">
        <f t="shared" si="433"/>
        <v>24680</v>
      </c>
      <c r="S485" s="61">
        <f t="shared" si="433"/>
        <v>0</v>
      </c>
      <c r="T485" s="56">
        <f t="shared" si="433"/>
        <v>0</v>
      </c>
      <c r="U485" s="56">
        <f t="shared" si="433"/>
        <v>0</v>
      </c>
      <c r="V485" s="56">
        <f t="shared" si="433"/>
        <v>0</v>
      </c>
      <c r="W485" s="56">
        <f t="shared" si="433"/>
        <v>0</v>
      </c>
      <c r="X485" s="61">
        <f t="shared" si="433"/>
        <v>24680</v>
      </c>
      <c r="Y485" s="61">
        <f t="shared" si="433"/>
        <v>0</v>
      </c>
      <c r="Z485" s="56">
        <f t="shared" si="433"/>
        <v>0</v>
      </c>
      <c r="AA485" s="56">
        <f t="shared" si="433"/>
        <v>0</v>
      </c>
      <c r="AB485" s="56">
        <f t="shared" si="433"/>
        <v>0</v>
      </c>
      <c r="AC485" s="56">
        <f t="shared" si="433"/>
        <v>0</v>
      </c>
      <c r="AD485" s="61">
        <f t="shared" si="433"/>
        <v>24680</v>
      </c>
      <c r="AE485" s="61">
        <f t="shared" si="433"/>
        <v>0</v>
      </c>
    </row>
    <row r="486" spans="1:31" s="11" customFormat="1" ht="18.75">
      <c r="A486" s="64" t="s">
        <v>319</v>
      </c>
      <c r="B486" s="70" t="s">
        <v>351</v>
      </c>
      <c r="C486" s="70" t="s">
        <v>333</v>
      </c>
      <c r="D486" s="71" t="s">
        <v>320</v>
      </c>
      <c r="E486" s="59"/>
      <c r="F486" s="51">
        <f aca="true" t="shared" si="434" ref="F486:M486">F487+F496+F491+F502</f>
        <v>24680</v>
      </c>
      <c r="G486" s="51">
        <f t="shared" si="434"/>
        <v>0</v>
      </c>
      <c r="H486" s="51">
        <f t="shared" si="434"/>
        <v>0</v>
      </c>
      <c r="I486" s="51">
        <f t="shared" si="434"/>
        <v>0</v>
      </c>
      <c r="J486" s="51">
        <f t="shared" si="434"/>
        <v>0</v>
      </c>
      <c r="K486" s="51">
        <f t="shared" si="434"/>
        <v>0</v>
      </c>
      <c r="L486" s="51">
        <f t="shared" si="434"/>
        <v>24680</v>
      </c>
      <c r="M486" s="51">
        <f t="shared" si="434"/>
        <v>0</v>
      </c>
      <c r="N486" s="51">
        <f aca="true" t="shared" si="435" ref="N486:S486">N487+N496+N491+N502</f>
        <v>0</v>
      </c>
      <c r="O486" s="51">
        <f t="shared" si="435"/>
        <v>0</v>
      </c>
      <c r="P486" s="51">
        <f t="shared" si="435"/>
        <v>0</v>
      </c>
      <c r="Q486" s="51">
        <f t="shared" si="435"/>
        <v>0</v>
      </c>
      <c r="R486" s="51">
        <f t="shared" si="435"/>
        <v>24680</v>
      </c>
      <c r="S486" s="51">
        <f t="shared" si="435"/>
        <v>0</v>
      </c>
      <c r="T486" s="51">
        <f aca="true" t="shared" si="436" ref="T486:Y486">T487+T496+T491+T502</f>
        <v>0</v>
      </c>
      <c r="U486" s="51">
        <f t="shared" si="436"/>
        <v>0</v>
      </c>
      <c r="V486" s="51">
        <f t="shared" si="436"/>
        <v>0</v>
      </c>
      <c r="W486" s="51">
        <f t="shared" si="436"/>
        <v>0</v>
      </c>
      <c r="X486" s="51">
        <f t="shared" si="436"/>
        <v>24680</v>
      </c>
      <c r="Y486" s="51">
        <f t="shared" si="436"/>
        <v>0</v>
      </c>
      <c r="Z486" s="51">
        <f aca="true" t="shared" si="437" ref="Z486:AE486">Z487+Z496+Z491+Z502</f>
        <v>0</v>
      </c>
      <c r="AA486" s="51">
        <f t="shared" si="437"/>
        <v>0</v>
      </c>
      <c r="AB486" s="51">
        <f t="shared" si="437"/>
        <v>0</v>
      </c>
      <c r="AC486" s="51">
        <f t="shared" si="437"/>
        <v>0</v>
      </c>
      <c r="AD486" s="51">
        <f t="shared" si="437"/>
        <v>24680</v>
      </c>
      <c r="AE486" s="51">
        <f t="shared" si="437"/>
        <v>0</v>
      </c>
    </row>
    <row r="487" spans="1:31" s="11" customFormat="1" ht="83.25">
      <c r="A487" s="64" t="s">
        <v>60</v>
      </c>
      <c r="B487" s="70" t="s">
        <v>351</v>
      </c>
      <c r="C487" s="70" t="s">
        <v>333</v>
      </c>
      <c r="D487" s="71" t="s">
        <v>473</v>
      </c>
      <c r="E487" s="59"/>
      <c r="F487" s="51">
        <f aca="true" t="shared" si="438" ref="F487:AE487">F488</f>
        <v>8338</v>
      </c>
      <c r="G487" s="51">
        <f t="shared" si="438"/>
        <v>0</v>
      </c>
      <c r="H487" s="51">
        <f t="shared" si="438"/>
        <v>0</v>
      </c>
      <c r="I487" s="51">
        <f t="shared" si="438"/>
        <v>0</v>
      </c>
      <c r="J487" s="51">
        <f t="shared" si="438"/>
        <v>0</v>
      </c>
      <c r="K487" s="51">
        <f t="shared" si="438"/>
        <v>0</v>
      </c>
      <c r="L487" s="51">
        <f t="shared" si="438"/>
        <v>8338</v>
      </c>
      <c r="M487" s="51">
        <f t="shared" si="438"/>
        <v>0</v>
      </c>
      <c r="N487" s="51">
        <f t="shared" si="438"/>
        <v>0</v>
      </c>
      <c r="O487" s="51">
        <f t="shared" si="438"/>
        <v>0</v>
      </c>
      <c r="P487" s="51">
        <f t="shared" si="438"/>
        <v>0</v>
      </c>
      <c r="Q487" s="51">
        <f t="shared" si="438"/>
        <v>0</v>
      </c>
      <c r="R487" s="51">
        <f t="shared" si="438"/>
        <v>8338</v>
      </c>
      <c r="S487" s="51">
        <f t="shared" si="438"/>
        <v>0</v>
      </c>
      <c r="T487" s="51">
        <f t="shared" si="438"/>
        <v>0</v>
      </c>
      <c r="U487" s="51">
        <f t="shared" si="438"/>
        <v>0</v>
      </c>
      <c r="V487" s="51">
        <f t="shared" si="438"/>
        <v>0</v>
      </c>
      <c r="W487" s="51">
        <f t="shared" si="438"/>
        <v>0</v>
      </c>
      <c r="X487" s="51">
        <f t="shared" si="438"/>
        <v>8338</v>
      </c>
      <c r="Y487" s="51">
        <f t="shared" si="438"/>
        <v>0</v>
      </c>
      <c r="Z487" s="51">
        <f t="shared" si="438"/>
        <v>0</v>
      </c>
      <c r="AA487" s="51">
        <f t="shared" si="438"/>
        <v>0</v>
      </c>
      <c r="AB487" s="51">
        <f t="shared" si="438"/>
        <v>0</v>
      </c>
      <c r="AC487" s="51">
        <f t="shared" si="438"/>
        <v>0</v>
      </c>
      <c r="AD487" s="51">
        <f t="shared" si="438"/>
        <v>8338</v>
      </c>
      <c r="AE487" s="51">
        <f t="shared" si="438"/>
        <v>0</v>
      </c>
    </row>
    <row r="488" spans="1:31" s="11" customFormat="1" ht="83.25">
      <c r="A488" s="64" t="s">
        <v>61</v>
      </c>
      <c r="B488" s="70" t="s">
        <v>351</v>
      </c>
      <c r="C488" s="70" t="s">
        <v>333</v>
      </c>
      <c r="D488" s="71" t="s">
        <v>468</v>
      </c>
      <c r="E488" s="59"/>
      <c r="F488" s="51">
        <f aca="true" t="shared" si="439" ref="F488:M488">F489+F490</f>
        <v>8338</v>
      </c>
      <c r="G488" s="51">
        <f t="shared" si="439"/>
        <v>0</v>
      </c>
      <c r="H488" s="51">
        <f t="shared" si="439"/>
        <v>0</v>
      </c>
      <c r="I488" s="51">
        <f t="shared" si="439"/>
        <v>0</v>
      </c>
      <c r="J488" s="51">
        <f t="shared" si="439"/>
        <v>0</v>
      </c>
      <c r="K488" s="51">
        <f t="shared" si="439"/>
        <v>0</v>
      </c>
      <c r="L488" s="51">
        <f t="shared" si="439"/>
        <v>8338</v>
      </c>
      <c r="M488" s="51">
        <f t="shared" si="439"/>
        <v>0</v>
      </c>
      <c r="N488" s="51">
        <f aca="true" t="shared" si="440" ref="N488:S488">N489+N490</f>
        <v>0</v>
      </c>
      <c r="O488" s="51">
        <f t="shared" si="440"/>
        <v>0</v>
      </c>
      <c r="P488" s="51">
        <f t="shared" si="440"/>
        <v>0</v>
      </c>
      <c r="Q488" s="51">
        <f t="shared" si="440"/>
        <v>0</v>
      </c>
      <c r="R488" s="51">
        <f t="shared" si="440"/>
        <v>8338</v>
      </c>
      <c r="S488" s="51">
        <f t="shared" si="440"/>
        <v>0</v>
      </c>
      <c r="T488" s="51">
        <f aca="true" t="shared" si="441" ref="T488:Y488">T489+T490</f>
        <v>0</v>
      </c>
      <c r="U488" s="51">
        <f t="shared" si="441"/>
        <v>0</v>
      </c>
      <c r="V488" s="51">
        <f t="shared" si="441"/>
        <v>0</v>
      </c>
      <c r="W488" s="51">
        <f t="shared" si="441"/>
        <v>0</v>
      </c>
      <c r="X488" s="51">
        <f t="shared" si="441"/>
        <v>8338</v>
      </c>
      <c r="Y488" s="51">
        <f t="shared" si="441"/>
        <v>0</v>
      </c>
      <c r="Z488" s="51">
        <f aca="true" t="shared" si="442" ref="Z488:AE488">Z489+Z490</f>
        <v>0</v>
      </c>
      <c r="AA488" s="51">
        <f t="shared" si="442"/>
        <v>0</v>
      </c>
      <c r="AB488" s="51">
        <f t="shared" si="442"/>
        <v>0</v>
      </c>
      <c r="AC488" s="51">
        <f t="shared" si="442"/>
        <v>0</v>
      </c>
      <c r="AD488" s="51">
        <f t="shared" si="442"/>
        <v>8338</v>
      </c>
      <c r="AE488" s="51">
        <f t="shared" si="442"/>
        <v>0</v>
      </c>
    </row>
    <row r="489" spans="1:31" s="11" customFormat="1" ht="87.75" customHeight="1">
      <c r="A489" s="64" t="s">
        <v>179</v>
      </c>
      <c r="B489" s="70" t="s">
        <v>351</v>
      </c>
      <c r="C489" s="70" t="s">
        <v>333</v>
      </c>
      <c r="D489" s="71" t="s">
        <v>468</v>
      </c>
      <c r="E489" s="70" t="s">
        <v>55</v>
      </c>
      <c r="F489" s="51">
        <v>8288</v>
      </c>
      <c r="G489" s="51"/>
      <c r="H489" s="65"/>
      <c r="I489" s="65"/>
      <c r="J489" s="65"/>
      <c r="K489" s="65"/>
      <c r="L489" s="51">
        <f>F489+H489+I489+J489+K489</f>
        <v>8288</v>
      </c>
      <c r="M489" s="51">
        <f>G489+K489</f>
        <v>0</v>
      </c>
      <c r="N489" s="51"/>
      <c r="O489" s="51"/>
      <c r="P489" s="51"/>
      <c r="Q489" s="51"/>
      <c r="R489" s="51">
        <f>L489+N489+O489+P489+Q489</f>
        <v>8288</v>
      </c>
      <c r="S489" s="51">
        <f>M489+Q489</f>
        <v>0</v>
      </c>
      <c r="T489" s="51"/>
      <c r="U489" s="51"/>
      <c r="V489" s="51"/>
      <c r="W489" s="51"/>
      <c r="X489" s="51">
        <f>R489+T489+U489+V489+W489</f>
        <v>8288</v>
      </c>
      <c r="Y489" s="51">
        <f>S489+W489</f>
        <v>0</v>
      </c>
      <c r="Z489" s="51"/>
      <c r="AA489" s="51"/>
      <c r="AB489" s="51"/>
      <c r="AC489" s="51"/>
      <c r="AD489" s="51">
        <f>X489+Z489+AA489+AB489+AC489</f>
        <v>8288</v>
      </c>
      <c r="AE489" s="51">
        <f>Y489+AC489</f>
        <v>0</v>
      </c>
    </row>
    <row r="490" spans="1:31" s="11" customFormat="1" ht="88.5" customHeight="1">
      <c r="A490" s="64" t="s">
        <v>178</v>
      </c>
      <c r="B490" s="70" t="s">
        <v>351</v>
      </c>
      <c r="C490" s="70" t="s">
        <v>333</v>
      </c>
      <c r="D490" s="71" t="s">
        <v>468</v>
      </c>
      <c r="E490" s="70" t="s">
        <v>62</v>
      </c>
      <c r="F490" s="51">
        <v>50</v>
      </c>
      <c r="G490" s="51"/>
      <c r="H490" s="65"/>
      <c r="I490" s="65"/>
      <c r="J490" s="65"/>
      <c r="K490" s="65"/>
      <c r="L490" s="51">
        <f>F490+H490+I490+J490+K490</f>
        <v>50</v>
      </c>
      <c r="M490" s="51">
        <f>G490+K490</f>
        <v>0</v>
      </c>
      <c r="N490" s="51"/>
      <c r="O490" s="51"/>
      <c r="P490" s="51"/>
      <c r="Q490" s="51"/>
      <c r="R490" s="51">
        <f>L490+N490+O490+P490+Q490</f>
        <v>50</v>
      </c>
      <c r="S490" s="51">
        <f>M490+Q490</f>
        <v>0</v>
      </c>
      <c r="T490" s="51"/>
      <c r="U490" s="51"/>
      <c r="V490" s="51"/>
      <c r="W490" s="51"/>
      <c r="X490" s="51">
        <f>R490+T490+U490+V490+W490</f>
        <v>50</v>
      </c>
      <c r="Y490" s="51">
        <f>S490+W490</f>
        <v>0</v>
      </c>
      <c r="Z490" s="51"/>
      <c r="AA490" s="51"/>
      <c r="AB490" s="51"/>
      <c r="AC490" s="51"/>
      <c r="AD490" s="51">
        <f>X490+Z490+AA490+AB490+AC490</f>
        <v>50</v>
      </c>
      <c r="AE490" s="51">
        <f>Y490+AC490</f>
        <v>0</v>
      </c>
    </row>
    <row r="491" spans="1:31" s="11" customFormat="1" ht="77.25" customHeight="1">
      <c r="A491" s="64" t="s">
        <v>153</v>
      </c>
      <c r="B491" s="70" t="s">
        <v>351</v>
      </c>
      <c r="C491" s="70" t="s">
        <v>333</v>
      </c>
      <c r="D491" s="71" t="s">
        <v>79</v>
      </c>
      <c r="E491" s="70"/>
      <c r="F491" s="51">
        <f aca="true" t="shared" si="443" ref="F491:M491">F492+F493+F494</f>
        <v>3242</v>
      </c>
      <c r="G491" s="51">
        <f t="shared" si="443"/>
        <v>0</v>
      </c>
      <c r="H491" s="51">
        <f t="shared" si="443"/>
        <v>0</v>
      </c>
      <c r="I491" s="51">
        <f t="shared" si="443"/>
        <v>0</v>
      </c>
      <c r="J491" s="51">
        <f t="shared" si="443"/>
        <v>0</v>
      </c>
      <c r="K491" s="51">
        <f t="shared" si="443"/>
        <v>0</v>
      </c>
      <c r="L491" s="51">
        <f t="shared" si="443"/>
        <v>3242</v>
      </c>
      <c r="M491" s="51">
        <f t="shared" si="443"/>
        <v>0</v>
      </c>
      <c r="N491" s="51">
        <f aca="true" t="shared" si="444" ref="N491:S491">N492+N493+N494</f>
        <v>0</v>
      </c>
      <c r="O491" s="51">
        <f t="shared" si="444"/>
        <v>0</v>
      </c>
      <c r="P491" s="51">
        <f t="shared" si="444"/>
        <v>0</v>
      </c>
      <c r="Q491" s="51">
        <f t="shared" si="444"/>
        <v>0</v>
      </c>
      <c r="R491" s="51">
        <f t="shared" si="444"/>
        <v>3242</v>
      </c>
      <c r="S491" s="51">
        <f t="shared" si="444"/>
        <v>0</v>
      </c>
      <c r="T491" s="51">
        <f aca="true" t="shared" si="445" ref="T491:Y491">T492+T493+T494</f>
        <v>0</v>
      </c>
      <c r="U491" s="51">
        <f t="shared" si="445"/>
        <v>0</v>
      </c>
      <c r="V491" s="51">
        <f t="shared" si="445"/>
        <v>0</v>
      </c>
      <c r="W491" s="51">
        <f t="shared" si="445"/>
        <v>0</v>
      </c>
      <c r="X491" s="51">
        <f t="shared" si="445"/>
        <v>3242</v>
      </c>
      <c r="Y491" s="51">
        <f t="shared" si="445"/>
        <v>0</v>
      </c>
      <c r="Z491" s="51">
        <f aca="true" t="shared" si="446" ref="Z491:AE491">Z492+Z493+Z494</f>
        <v>0</v>
      </c>
      <c r="AA491" s="51">
        <f t="shared" si="446"/>
        <v>0</v>
      </c>
      <c r="AB491" s="51">
        <f t="shared" si="446"/>
        <v>0</v>
      </c>
      <c r="AC491" s="51">
        <f t="shared" si="446"/>
        <v>0</v>
      </c>
      <c r="AD491" s="51">
        <f t="shared" si="446"/>
        <v>3242</v>
      </c>
      <c r="AE491" s="51">
        <f t="shared" si="446"/>
        <v>0</v>
      </c>
    </row>
    <row r="492" spans="1:31" s="11" customFormat="1" ht="49.5" customHeight="1" hidden="1">
      <c r="A492" s="64" t="s">
        <v>173</v>
      </c>
      <c r="B492" s="70" t="s">
        <v>351</v>
      </c>
      <c r="C492" s="70" t="s">
        <v>333</v>
      </c>
      <c r="D492" s="71" t="s">
        <v>79</v>
      </c>
      <c r="E492" s="70" t="s">
        <v>54</v>
      </c>
      <c r="F492" s="51"/>
      <c r="G492" s="51"/>
      <c r="H492" s="65"/>
      <c r="I492" s="65"/>
      <c r="J492" s="65"/>
      <c r="K492" s="65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</row>
    <row r="493" spans="1:31" s="11" customFormat="1" ht="82.5">
      <c r="A493" s="64" t="s">
        <v>179</v>
      </c>
      <c r="B493" s="70" t="s">
        <v>351</v>
      </c>
      <c r="C493" s="70" t="s">
        <v>333</v>
      </c>
      <c r="D493" s="71" t="s">
        <v>79</v>
      </c>
      <c r="E493" s="70" t="s">
        <v>55</v>
      </c>
      <c r="F493" s="51">
        <v>1130</v>
      </c>
      <c r="G493" s="51"/>
      <c r="H493" s="65"/>
      <c r="I493" s="65"/>
      <c r="J493" s="65"/>
      <c r="K493" s="65"/>
      <c r="L493" s="51">
        <f>F493+H493+I493+J493+K493</f>
        <v>1130</v>
      </c>
      <c r="M493" s="51">
        <f>G493+K493</f>
        <v>0</v>
      </c>
      <c r="N493" s="51"/>
      <c r="O493" s="51"/>
      <c r="P493" s="51"/>
      <c r="Q493" s="51"/>
      <c r="R493" s="51">
        <f>L493+N493+O493+P493+Q493</f>
        <v>1130</v>
      </c>
      <c r="S493" s="51">
        <f>M493+Q493</f>
        <v>0</v>
      </c>
      <c r="T493" s="51"/>
      <c r="U493" s="51"/>
      <c r="V493" s="51"/>
      <c r="W493" s="51"/>
      <c r="X493" s="51">
        <f>R493+T493+U493+V493+W493</f>
        <v>1130</v>
      </c>
      <c r="Y493" s="51">
        <f>S493+W493</f>
        <v>0</v>
      </c>
      <c r="Z493" s="51"/>
      <c r="AA493" s="51"/>
      <c r="AB493" s="51"/>
      <c r="AC493" s="51"/>
      <c r="AD493" s="51">
        <f>X493+Z493+AA493+AB493+AC493</f>
        <v>1130</v>
      </c>
      <c r="AE493" s="51">
        <f>Y493+AC493</f>
        <v>0</v>
      </c>
    </row>
    <row r="494" spans="1:31" s="11" customFormat="1" ht="151.5" customHeight="1">
      <c r="A494" s="99" t="s">
        <v>524</v>
      </c>
      <c r="B494" s="70" t="s">
        <v>351</v>
      </c>
      <c r="C494" s="70" t="s">
        <v>333</v>
      </c>
      <c r="D494" s="71" t="s">
        <v>523</v>
      </c>
      <c r="E494" s="70"/>
      <c r="F494" s="51">
        <f aca="true" t="shared" si="447" ref="F494:AE494">F495</f>
        <v>2112</v>
      </c>
      <c r="G494" s="51">
        <f t="shared" si="447"/>
        <v>0</v>
      </c>
      <c r="H494" s="51">
        <f t="shared" si="447"/>
        <v>0</v>
      </c>
      <c r="I494" s="51">
        <f t="shared" si="447"/>
        <v>0</v>
      </c>
      <c r="J494" s="51">
        <f t="shared" si="447"/>
        <v>0</v>
      </c>
      <c r="K494" s="51">
        <f t="shared" si="447"/>
        <v>0</v>
      </c>
      <c r="L494" s="51">
        <f t="shared" si="447"/>
        <v>2112</v>
      </c>
      <c r="M494" s="51">
        <f t="shared" si="447"/>
        <v>0</v>
      </c>
      <c r="N494" s="51">
        <f t="shared" si="447"/>
        <v>0</v>
      </c>
      <c r="O494" s="51">
        <f t="shared" si="447"/>
        <v>0</v>
      </c>
      <c r="P494" s="51">
        <f t="shared" si="447"/>
        <v>0</v>
      </c>
      <c r="Q494" s="51">
        <f t="shared" si="447"/>
        <v>0</v>
      </c>
      <c r="R494" s="51">
        <f t="shared" si="447"/>
        <v>2112</v>
      </c>
      <c r="S494" s="51">
        <f t="shared" si="447"/>
        <v>0</v>
      </c>
      <c r="T494" s="51">
        <f t="shared" si="447"/>
        <v>0</v>
      </c>
      <c r="U494" s="51">
        <f t="shared" si="447"/>
        <v>0</v>
      </c>
      <c r="V494" s="51">
        <f t="shared" si="447"/>
        <v>0</v>
      </c>
      <c r="W494" s="51">
        <f t="shared" si="447"/>
        <v>0</v>
      </c>
      <c r="X494" s="51">
        <f t="shared" si="447"/>
        <v>2112</v>
      </c>
      <c r="Y494" s="51">
        <f t="shared" si="447"/>
        <v>0</v>
      </c>
      <c r="Z494" s="51">
        <f t="shared" si="447"/>
        <v>0</v>
      </c>
      <c r="AA494" s="51">
        <f t="shared" si="447"/>
        <v>0</v>
      </c>
      <c r="AB494" s="51">
        <f t="shared" si="447"/>
        <v>0</v>
      </c>
      <c r="AC494" s="51">
        <f t="shared" si="447"/>
        <v>0</v>
      </c>
      <c r="AD494" s="51">
        <f t="shared" si="447"/>
        <v>2112</v>
      </c>
      <c r="AE494" s="51">
        <f t="shared" si="447"/>
        <v>0</v>
      </c>
    </row>
    <row r="495" spans="1:31" s="11" customFormat="1" ht="86.25" customHeight="1">
      <c r="A495" s="64" t="s">
        <v>173</v>
      </c>
      <c r="B495" s="70" t="s">
        <v>351</v>
      </c>
      <c r="C495" s="70" t="s">
        <v>333</v>
      </c>
      <c r="D495" s="71" t="s">
        <v>523</v>
      </c>
      <c r="E495" s="70" t="s">
        <v>54</v>
      </c>
      <c r="F495" s="51">
        <v>2112</v>
      </c>
      <c r="G495" s="51"/>
      <c r="H495" s="65"/>
      <c r="I495" s="65"/>
      <c r="J495" s="65"/>
      <c r="K495" s="65"/>
      <c r="L495" s="51">
        <f>F495+H495+I495+J495+K495</f>
        <v>2112</v>
      </c>
      <c r="M495" s="51">
        <f>G495+K495</f>
        <v>0</v>
      </c>
      <c r="N495" s="51"/>
      <c r="O495" s="51"/>
      <c r="P495" s="51"/>
      <c r="Q495" s="51"/>
      <c r="R495" s="51">
        <f>L495+N495+O495+P495+Q495</f>
        <v>2112</v>
      </c>
      <c r="S495" s="51">
        <f>M495+Q495</f>
        <v>0</v>
      </c>
      <c r="T495" s="51"/>
      <c r="U495" s="51"/>
      <c r="V495" s="51"/>
      <c r="W495" s="51"/>
      <c r="X495" s="51">
        <f>R495+T495+U495+V495+W495</f>
        <v>2112</v>
      </c>
      <c r="Y495" s="51">
        <f>S495+W495</f>
        <v>0</v>
      </c>
      <c r="Z495" s="51"/>
      <c r="AA495" s="51"/>
      <c r="AB495" s="51"/>
      <c r="AC495" s="51"/>
      <c r="AD495" s="51">
        <f>X495+Z495+AA495+AB495+AC495</f>
        <v>2112</v>
      </c>
      <c r="AE495" s="51">
        <f>Y495+AC495</f>
        <v>0</v>
      </c>
    </row>
    <row r="496" spans="1:31" s="11" customFormat="1" ht="42.75" customHeight="1">
      <c r="A496" s="64" t="s">
        <v>35</v>
      </c>
      <c r="B496" s="70" t="s">
        <v>351</v>
      </c>
      <c r="C496" s="70" t="s">
        <v>333</v>
      </c>
      <c r="D496" s="71" t="s">
        <v>36</v>
      </c>
      <c r="E496" s="70"/>
      <c r="F496" s="51">
        <f aca="true" t="shared" si="448" ref="F496:M496">F497+F498+F499+F500</f>
        <v>10700</v>
      </c>
      <c r="G496" s="51">
        <f t="shared" si="448"/>
        <v>0</v>
      </c>
      <c r="H496" s="51">
        <f t="shared" si="448"/>
        <v>0</v>
      </c>
      <c r="I496" s="51">
        <f t="shared" si="448"/>
        <v>0</v>
      </c>
      <c r="J496" s="51">
        <f t="shared" si="448"/>
        <v>0</v>
      </c>
      <c r="K496" s="51">
        <f t="shared" si="448"/>
        <v>0</v>
      </c>
      <c r="L496" s="51">
        <f t="shared" si="448"/>
        <v>10700</v>
      </c>
      <c r="M496" s="51">
        <f t="shared" si="448"/>
        <v>0</v>
      </c>
      <c r="N496" s="51">
        <f aca="true" t="shared" si="449" ref="N496:S496">N497+N498+N499+N500</f>
        <v>0</v>
      </c>
      <c r="O496" s="51">
        <f t="shared" si="449"/>
        <v>0</v>
      </c>
      <c r="P496" s="51">
        <f t="shared" si="449"/>
        <v>0</v>
      </c>
      <c r="Q496" s="51">
        <f t="shared" si="449"/>
        <v>0</v>
      </c>
      <c r="R496" s="51">
        <f t="shared" si="449"/>
        <v>10700</v>
      </c>
      <c r="S496" s="51">
        <f t="shared" si="449"/>
        <v>0</v>
      </c>
      <c r="T496" s="51">
        <f aca="true" t="shared" si="450" ref="T496:Y496">T497+T498+T499+T500</f>
        <v>0</v>
      </c>
      <c r="U496" s="51">
        <f t="shared" si="450"/>
        <v>0</v>
      </c>
      <c r="V496" s="51">
        <f t="shared" si="450"/>
        <v>0</v>
      </c>
      <c r="W496" s="51">
        <f t="shared" si="450"/>
        <v>0</v>
      </c>
      <c r="X496" s="51">
        <f t="shared" si="450"/>
        <v>10700</v>
      </c>
      <c r="Y496" s="51">
        <f t="shared" si="450"/>
        <v>0</v>
      </c>
      <c r="Z496" s="51">
        <f aca="true" t="shared" si="451" ref="Z496:AE496">Z497+Z498+Z499+Z500</f>
        <v>0</v>
      </c>
      <c r="AA496" s="51">
        <f t="shared" si="451"/>
        <v>0</v>
      </c>
      <c r="AB496" s="51">
        <f t="shared" si="451"/>
        <v>0</v>
      </c>
      <c r="AC496" s="51">
        <f t="shared" si="451"/>
        <v>0</v>
      </c>
      <c r="AD496" s="51">
        <f t="shared" si="451"/>
        <v>10700</v>
      </c>
      <c r="AE496" s="51">
        <f t="shared" si="451"/>
        <v>0</v>
      </c>
    </row>
    <row r="497" spans="1:31" s="11" customFormat="1" ht="33" customHeight="1" hidden="1">
      <c r="A497" s="64" t="s">
        <v>335</v>
      </c>
      <c r="B497" s="70" t="s">
        <v>351</v>
      </c>
      <c r="C497" s="70" t="s">
        <v>333</v>
      </c>
      <c r="D497" s="71" t="s">
        <v>36</v>
      </c>
      <c r="E497" s="70" t="s">
        <v>336</v>
      </c>
      <c r="F497" s="65"/>
      <c r="G497" s="65"/>
      <c r="H497" s="65"/>
      <c r="I497" s="65"/>
      <c r="J497" s="65"/>
      <c r="K497" s="65"/>
      <c r="L497" s="65"/>
      <c r="M497" s="65"/>
      <c r="N497" s="51"/>
      <c r="O497" s="51"/>
      <c r="P497" s="51"/>
      <c r="Q497" s="51"/>
      <c r="R497" s="65"/>
      <c r="S497" s="65"/>
      <c r="T497" s="51"/>
      <c r="U497" s="51"/>
      <c r="V497" s="51"/>
      <c r="W497" s="51"/>
      <c r="X497" s="65"/>
      <c r="Y497" s="65"/>
      <c r="Z497" s="51"/>
      <c r="AA497" s="51"/>
      <c r="AB497" s="51"/>
      <c r="AC497" s="51"/>
      <c r="AD497" s="65"/>
      <c r="AE497" s="65"/>
    </row>
    <row r="498" spans="1:31" s="11" customFormat="1" ht="49.5" customHeight="1" hidden="1">
      <c r="A498" s="64" t="s">
        <v>173</v>
      </c>
      <c r="B498" s="70" t="s">
        <v>351</v>
      </c>
      <c r="C498" s="70" t="s">
        <v>333</v>
      </c>
      <c r="D498" s="71" t="s">
        <v>36</v>
      </c>
      <c r="E498" s="70" t="s">
        <v>54</v>
      </c>
      <c r="F498" s="51"/>
      <c r="G498" s="65"/>
      <c r="H498" s="65"/>
      <c r="I498" s="65"/>
      <c r="J498" s="65"/>
      <c r="K498" s="65"/>
      <c r="L498" s="51"/>
      <c r="M498" s="65"/>
      <c r="N498" s="51"/>
      <c r="O498" s="51"/>
      <c r="P498" s="51"/>
      <c r="Q498" s="51"/>
      <c r="R498" s="51"/>
      <c r="S498" s="65"/>
      <c r="T498" s="51"/>
      <c r="U498" s="51"/>
      <c r="V498" s="51"/>
      <c r="W498" s="51"/>
      <c r="X498" s="51"/>
      <c r="Y498" s="65"/>
      <c r="Z498" s="51"/>
      <c r="AA498" s="51"/>
      <c r="AB498" s="51"/>
      <c r="AC498" s="51"/>
      <c r="AD498" s="51"/>
      <c r="AE498" s="65"/>
    </row>
    <row r="499" spans="1:31" s="11" customFormat="1" ht="82.5">
      <c r="A499" s="64" t="s">
        <v>179</v>
      </c>
      <c r="B499" s="70" t="s">
        <v>351</v>
      </c>
      <c r="C499" s="70" t="s">
        <v>333</v>
      </c>
      <c r="D499" s="71" t="s">
        <v>36</v>
      </c>
      <c r="E499" s="70" t="s">
        <v>55</v>
      </c>
      <c r="F499" s="51">
        <v>6720</v>
      </c>
      <c r="G499" s="65"/>
      <c r="H499" s="65"/>
      <c r="I499" s="65"/>
      <c r="J499" s="65"/>
      <c r="K499" s="65"/>
      <c r="L499" s="51">
        <f>F499+H499+I499+J499+K499</f>
        <v>6720</v>
      </c>
      <c r="M499" s="51">
        <f>G499+K499</f>
        <v>0</v>
      </c>
      <c r="N499" s="51"/>
      <c r="O499" s="51"/>
      <c r="P499" s="51"/>
      <c r="Q499" s="51"/>
      <c r="R499" s="51">
        <f>L499+N499+O499+P499+Q499</f>
        <v>6720</v>
      </c>
      <c r="S499" s="51">
        <f>M499+Q499</f>
        <v>0</v>
      </c>
      <c r="T499" s="51"/>
      <c r="U499" s="51"/>
      <c r="V499" s="51"/>
      <c r="W499" s="51"/>
      <c r="X499" s="51">
        <f>R499+T499+U499+V499+W499</f>
        <v>6720</v>
      </c>
      <c r="Y499" s="51">
        <f>S499+W499</f>
        <v>0</v>
      </c>
      <c r="Z499" s="51"/>
      <c r="AA499" s="51"/>
      <c r="AB499" s="51"/>
      <c r="AC499" s="51"/>
      <c r="AD499" s="51">
        <f>X499+Z499+AA499+AB499+AC499</f>
        <v>6720</v>
      </c>
      <c r="AE499" s="51">
        <f>Y499+AC499</f>
        <v>0</v>
      </c>
    </row>
    <row r="500" spans="1:31" s="11" customFormat="1" ht="144" customHeight="1">
      <c r="A500" s="99" t="s">
        <v>539</v>
      </c>
      <c r="B500" s="70" t="s">
        <v>351</v>
      </c>
      <c r="C500" s="70" t="s">
        <v>333</v>
      </c>
      <c r="D500" s="71" t="s">
        <v>525</v>
      </c>
      <c r="E500" s="70"/>
      <c r="F500" s="51">
        <f aca="true" t="shared" si="452" ref="F500:AE500">F501</f>
        <v>3980</v>
      </c>
      <c r="G500" s="51">
        <f t="shared" si="452"/>
        <v>0</v>
      </c>
      <c r="H500" s="51">
        <f t="shared" si="452"/>
        <v>0</v>
      </c>
      <c r="I500" s="51">
        <f t="shared" si="452"/>
        <v>0</v>
      </c>
      <c r="J500" s="51">
        <f t="shared" si="452"/>
        <v>0</v>
      </c>
      <c r="K500" s="51">
        <f t="shared" si="452"/>
        <v>0</v>
      </c>
      <c r="L500" s="51">
        <f t="shared" si="452"/>
        <v>3980</v>
      </c>
      <c r="M500" s="51">
        <f t="shared" si="452"/>
        <v>0</v>
      </c>
      <c r="N500" s="51">
        <f t="shared" si="452"/>
        <v>0</v>
      </c>
      <c r="O500" s="51">
        <f t="shared" si="452"/>
        <v>0</v>
      </c>
      <c r="P500" s="51">
        <f t="shared" si="452"/>
        <v>0</v>
      </c>
      <c r="Q500" s="51">
        <f t="shared" si="452"/>
        <v>0</v>
      </c>
      <c r="R500" s="51">
        <f t="shared" si="452"/>
        <v>3980</v>
      </c>
      <c r="S500" s="51">
        <f t="shared" si="452"/>
        <v>0</v>
      </c>
      <c r="T500" s="51">
        <f t="shared" si="452"/>
        <v>0</v>
      </c>
      <c r="U500" s="51">
        <f t="shared" si="452"/>
        <v>0</v>
      </c>
      <c r="V500" s="51">
        <f t="shared" si="452"/>
        <v>0</v>
      </c>
      <c r="W500" s="51">
        <f t="shared" si="452"/>
        <v>0</v>
      </c>
      <c r="X500" s="51">
        <f t="shared" si="452"/>
        <v>3980</v>
      </c>
      <c r="Y500" s="51">
        <f t="shared" si="452"/>
        <v>0</v>
      </c>
      <c r="Z500" s="51">
        <f t="shared" si="452"/>
        <v>0</v>
      </c>
      <c r="AA500" s="51">
        <f t="shared" si="452"/>
        <v>0</v>
      </c>
      <c r="AB500" s="51">
        <f t="shared" si="452"/>
        <v>0</v>
      </c>
      <c r="AC500" s="51">
        <f t="shared" si="452"/>
        <v>0</v>
      </c>
      <c r="AD500" s="51">
        <f t="shared" si="452"/>
        <v>3980</v>
      </c>
      <c r="AE500" s="51">
        <f t="shared" si="452"/>
        <v>0</v>
      </c>
    </row>
    <row r="501" spans="1:31" s="11" customFormat="1" ht="85.5" customHeight="1">
      <c r="A501" s="64" t="s">
        <v>173</v>
      </c>
      <c r="B501" s="70" t="s">
        <v>351</v>
      </c>
      <c r="C501" s="70" t="s">
        <v>333</v>
      </c>
      <c r="D501" s="71" t="s">
        <v>525</v>
      </c>
      <c r="E501" s="70" t="s">
        <v>54</v>
      </c>
      <c r="F501" s="51">
        <v>3980</v>
      </c>
      <c r="G501" s="65"/>
      <c r="H501" s="65"/>
      <c r="I501" s="65"/>
      <c r="J501" s="65"/>
      <c r="K501" s="65"/>
      <c r="L501" s="51">
        <f>F501+H501+I501+J501+K501</f>
        <v>3980</v>
      </c>
      <c r="M501" s="51">
        <f>G501+K501</f>
        <v>0</v>
      </c>
      <c r="N501" s="51"/>
      <c r="O501" s="51"/>
      <c r="P501" s="51"/>
      <c r="Q501" s="51"/>
      <c r="R501" s="51">
        <f>L501+N501+O501+P501+Q501</f>
        <v>3980</v>
      </c>
      <c r="S501" s="51">
        <f>M501+Q501</f>
        <v>0</v>
      </c>
      <c r="T501" s="51"/>
      <c r="U501" s="51"/>
      <c r="V501" s="51"/>
      <c r="W501" s="51"/>
      <c r="X501" s="51">
        <f>R501+T501+U501+V501+W501</f>
        <v>3980</v>
      </c>
      <c r="Y501" s="51">
        <f>S501+W501</f>
        <v>0</v>
      </c>
      <c r="Z501" s="51"/>
      <c r="AA501" s="51"/>
      <c r="AB501" s="51"/>
      <c r="AC501" s="51"/>
      <c r="AD501" s="51">
        <f>X501+Z501+AA501+AB501+AC501</f>
        <v>3980</v>
      </c>
      <c r="AE501" s="51">
        <f>Y501+AC501</f>
        <v>0</v>
      </c>
    </row>
    <row r="502" spans="1:31" s="11" customFormat="1" ht="75.75" customHeight="1">
      <c r="A502" s="64" t="s">
        <v>154</v>
      </c>
      <c r="B502" s="70" t="s">
        <v>351</v>
      </c>
      <c r="C502" s="70" t="s">
        <v>333</v>
      </c>
      <c r="D502" s="71" t="s">
        <v>155</v>
      </c>
      <c r="E502" s="70"/>
      <c r="F502" s="51">
        <f aca="true" t="shared" si="453" ref="F502:AE502">F503</f>
        <v>2400</v>
      </c>
      <c r="G502" s="51">
        <f t="shared" si="453"/>
        <v>0</v>
      </c>
      <c r="H502" s="51">
        <f t="shared" si="453"/>
        <v>0</v>
      </c>
      <c r="I502" s="51">
        <f t="shared" si="453"/>
        <v>0</v>
      </c>
      <c r="J502" s="51">
        <f t="shared" si="453"/>
        <v>0</v>
      </c>
      <c r="K502" s="51">
        <f t="shared" si="453"/>
        <v>0</v>
      </c>
      <c r="L502" s="51">
        <f t="shared" si="453"/>
        <v>2400</v>
      </c>
      <c r="M502" s="51">
        <f t="shared" si="453"/>
        <v>0</v>
      </c>
      <c r="N502" s="51">
        <f t="shared" si="453"/>
        <v>0</v>
      </c>
      <c r="O502" s="51">
        <f t="shared" si="453"/>
        <v>0</v>
      </c>
      <c r="P502" s="51">
        <f t="shared" si="453"/>
        <v>0</v>
      </c>
      <c r="Q502" s="51">
        <f t="shared" si="453"/>
        <v>0</v>
      </c>
      <c r="R502" s="51">
        <f t="shared" si="453"/>
        <v>2400</v>
      </c>
      <c r="S502" s="51">
        <f t="shared" si="453"/>
        <v>0</v>
      </c>
      <c r="T502" s="51">
        <f t="shared" si="453"/>
        <v>0</v>
      </c>
      <c r="U502" s="51">
        <f t="shared" si="453"/>
        <v>0</v>
      </c>
      <c r="V502" s="51">
        <f t="shared" si="453"/>
        <v>0</v>
      </c>
      <c r="W502" s="51">
        <f t="shared" si="453"/>
        <v>0</v>
      </c>
      <c r="X502" s="51">
        <f t="shared" si="453"/>
        <v>2400</v>
      </c>
      <c r="Y502" s="51">
        <f t="shared" si="453"/>
        <v>0</v>
      </c>
      <c r="Z502" s="51">
        <f t="shared" si="453"/>
        <v>0</v>
      </c>
      <c r="AA502" s="51">
        <f t="shared" si="453"/>
        <v>0</v>
      </c>
      <c r="AB502" s="51">
        <f t="shared" si="453"/>
        <v>0</v>
      </c>
      <c r="AC502" s="51">
        <f t="shared" si="453"/>
        <v>0</v>
      </c>
      <c r="AD502" s="51">
        <f t="shared" si="453"/>
        <v>2400</v>
      </c>
      <c r="AE502" s="51">
        <f t="shared" si="453"/>
        <v>0</v>
      </c>
    </row>
    <row r="503" spans="1:31" s="11" customFormat="1" ht="89.25" customHeight="1">
      <c r="A503" s="64" t="s">
        <v>178</v>
      </c>
      <c r="B503" s="70" t="s">
        <v>351</v>
      </c>
      <c r="C503" s="70" t="s">
        <v>333</v>
      </c>
      <c r="D503" s="71" t="s">
        <v>155</v>
      </c>
      <c r="E503" s="70" t="s">
        <v>62</v>
      </c>
      <c r="F503" s="51">
        <v>2400</v>
      </c>
      <c r="G503" s="65"/>
      <c r="H503" s="65"/>
      <c r="I503" s="65"/>
      <c r="J503" s="65"/>
      <c r="K503" s="65"/>
      <c r="L503" s="51">
        <f>F503+H503+I503+J503+K503</f>
        <v>2400</v>
      </c>
      <c r="M503" s="51">
        <f>G503+K503</f>
        <v>0</v>
      </c>
      <c r="N503" s="51"/>
      <c r="O503" s="51"/>
      <c r="P503" s="51"/>
      <c r="Q503" s="51"/>
      <c r="R503" s="51">
        <f>L503+N503+O503+P503+Q503</f>
        <v>2400</v>
      </c>
      <c r="S503" s="51">
        <f>M503+Q503</f>
        <v>0</v>
      </c>
      <c r="T503" s="51"/>
      <c r="U503" s="51"/>
      <c r="V503" s="51"/>
      <c r="W503" s="51"/>
      <c r="X503" s="51">
        <f>R503+T503+U503+V503+W503</f>
        <v>2400</v>
      </c>
      <c r="Y503" s="51">
        <f>S503+W503</f>
        <v>0</v>
      </c>
      <c r="Z503" s="51"/>
      <c r="AA503" s="51"/>
      <c r="AB503" s="51"/>
      <c r="AC503" s="51"/>
      <c r="AD503" s="51">
        <f>X503+Z503+AA503+AB503+AC503</f>
        <v>2400</v>
      </c>
      <c r="AE503" s="51">
        <f>Y503+AC503</f>
        <v>0</v>
      </c>
    </row>
    <row r="504" spans="1:31" s="11" customFormat="1" ht="16.5">
      <c r="A504" s="64"/>
      <c r="B504" s="70"/>
      <c r="C504" s="70"/>
      <c r="D504" s="71"/>
      <c r="E504" s="70"/>
      <c r="F504" s="65"/>
      <c r="G504" s="65"/>
      <c r="H504" s="65"/>
      <c r="I504" s="65"/>
      <c r="J504" s="65"/>
      <c r="K504" s="65"/>
      <c r="L504" s="65"/>
      <c r="M504" s="65"/>
      <c r="N504" s="51"/>
      <c r="O504" s="51"/>
      <c r="P504" s="51"/>
      <c r="Q504" s="51"/>
      <c r="R504" s="65"/>
      <c r="S504" s="65"/>
      <c r="T504" s="51"/>
      <c r="U504" s="51"/>
      <c r="V504" s="51"/>
      <c r="W504" s="51"/>
      <c r="X504" s="65"/>
      <c r="Y504" s="65"/>
      <c r="Z504" s="51"/>
      <c r="AA504" s="51"/>
      <c r="AB504" s="51"/>
      <c r="AC504" s="51"/>
      <c r="AD504" s="65"/>
      <c r="AE504" s="65"/>
    </row>
    <row r="505" spans="1:31" s="11" customFormat="1" ht="37.5" customHeight="1" hidden="1">
      <c r="A505" s="58" t="s">
        <v>373</v>
      </c>
      <c r="B505" s="59" t="s">
        <v>351</v>
      </c>
      <c r="C505" s="59" t="s">
        <v>348</v>
      </c>
      <c r="D505" s="67"/>
      <c r="E505" s="59"/>
      <c r="F505" s="65"/>
      <c r="G505" s="65"/>
      <c r="H505" s="65"/>
      <c r="I505" s="65"/>
      <c r="J505" s="65"/>
      <c r="K505" s="65"/>
      <c r="L505" s="65"/>
      <c r="M505" s="65"/>
      <c r="N505" s="51"/>
      <c r="O505" s="51"/>
      <c r="P505" s="51"/>
      <c r="Q505" s="51"/>
      <c r="R505" s="65"/>
      <c r="S505" s="65"/>
      <c r="T505" s="51"/>
      <c r="U505" s="51"/>
      <c r="V505" s="51"/>
      <c r="W505" s="51"/>
      <c r="X505" s="65"/>
      <c r="Y505" s="65"/>
      <c r="Z505" s="51"/>
      <c r="AA505" s="51"/>
      <c r="AB505" s="51"/>
      <c r="AC505" s="51"/>
      <c r="AD505" s="65"/>
      <c r="AE505" s="65"/>
    </row>
    <row r="506" spans="1:31" s="10" customFormat="1" ht="16.5" customHeight="1" hidden="1">
      <c r="A506" s="64" t="s">
        <v>289</v>
      </c>
      <c r="B506" s="70" t="s">
        <v>351</v>
      </c>
      <c r="C506" s="70" t="s">
        <v>348</v>
      </c>
      <c r="D506" s="71" t="s">
        <v>290</v>
      </c>
      <c r="E506" s="70"/>
      <c r="F506" s="76"/>
      <c r="G506" s="76"/>
      <c r="H506" s="76"/>
      <c r="I506" s="76"/>
      <c r="J506" s="76"/>
      <c r="K506" s="76"/>
      <c r="L506" s="76"/>
      <c r="M506" s="76"/>
      <c r="N506" s="56"/>
      <c r="O506" s="56"/>
      <c r="P506" s="56"/>
      <c r="Q506" s="56"/>
      <c r="R506" s="76"/>
      <c r="S506" s="76"/>
      <c r="T506" s="56"/>
      <c r="U506" s="56"/>
      <c r="V506" s="56"/>
      <c r="W506" s="56"/>
      <c r="X506" s="76"/>
      <c r="Y506" s="76"/>
      <c r="Z506" s="56"/>
      <c r="AA506" s="56"/>
      <c r="AB506" s="56"/>
      <c r="AC506" s="56"/>
      <c r="AD506" s="76"/>
      <c r="AE506" s="76"/>
    </row>
    <row r="507" spans="1:31" s="11" customFormat="1" ht="33" customHeight="1" hidden="1">
      <c r="A507" s="64" t="s">
        <v>335</v>
      </c>
      <c r="B507" s="70" t="s">
        <v>351</v>
      </c>
      <c r="C507" s="70" t="s">
        <v>348</v>
      </c>
      <c r="D507" s="71" t="s">
        <v>290</v>
      </c>
      <c r="E507" s="70" t="s">
        <v>336</v>
      </c>
      <c r="F507" s="65"/>
      <c r="G507" s="65"/>
      <c r="H507" s="65"/>
      <c r="I507" s="65"/>
      <c r="J507" s="65"/>
      <c r="K507" s="65"/>
      <c r="L507" s="65"/>
      <c r="M507" s="65"/>
      <c r="N507" s="51"/>
      <c r="O507" s="51"/>
      <c r="P507" s="51"/>
      <c r="Q507" s="51"/>
      <c r="R507" s="65"/>
      <c r="S507" s="65"/>
      <c r="T507" s="51"/>
      <c r="U507" s="51"/>
      <c r="V507" s="51"/>
      <c r="W507" s="51"/>
      <c r="X507" s="65"/>
      <c r="Y507" s="65"/>
      <c r="Z507" s="51"/>
      <c r="AA507" s="51"/>
      <c r="AB507" s="51"/>
      <c r="AC507" s="51"/>
      <c r="AD507" s="65"/>
      <c r="AE507" s="65"/>
    </row>
    <row r="508" spans="1:31" ht="15" customHeight="1" hidden="1">
      <c r="A508" s="77"/>
      <c r="B508" s="78"/>
      <c r="C508" s="78"/>
      <c r="D508" s="79"/>
      <c r="E508" s="78"/>
      <c r="F508" s="50"/>
      <c r="G508" s="50"/>
      <c r="H508" s="50"/>
      <c r="I508" s="50"/>
      <c r="J508" s="50"/>
      <c r="K508" s="50"/>
      <c r="L508" s="50"/>
      <c r="M508" s="50"/>
      <c r="N508" s="51"/>
      <c r="O508" s="51"/>
      <c r="P508" s="51"/>
      <c r="Q508" s="51"/>
      <c r="R508" s="50"/>
      <c r="S508" s="50"/>
      <c r="T508" s="51"/>
      <c r="U508" s="51"/>
      <c r="V508" s="51"/>
      <c r="W508" s="51"/>
      <c r="X508" s="50"/>
      <c r="Y508" s="50"/>
      <c r="Z508" s="51"/>
      <c r="AA508" s="51"/>
      <c r="AB508" s="51"/>
      <c r="AC508" s="51"/>
      <c r="AD508" s="50"/>
      <c r="AE508" s="50"/>
    </row>
    <row r="509" spans="1:31" s="6" customFormat="1" ht="20.25">
      <c r="A509" s="52" t="s">
        <v>27</v>
      </c>
      <c r="B509" s="53" t="s">
        <v>293</v>
      </c>
      <c r="C509" s="53"/>
      <c r="D509" s="54"/>
      <c r="E509" s="53"/>
      <c r="F509" s="111">
        <f aca="true" t="shared" si="454" ref="F509:M509">F511+F528+F540+F550+F555+F569</f>
        <v>1150157</v>
      </c>
      <c r="G509" s="111">
        <f t="shared" si="454"/>
        <v>756693</v>
      </c>
      <c r="H509" s="111">
        <f t="shared" si="454"/>
        <v>948</v>
      </c>
      <c r="I509" s="111">
        <f t="shared" si="454"/>
        <v>-756</v>
      </c>
      <c r="J509" s="111">
        <f t="shared" si="454"/>
        <v>0</v>
      </c>
      <c r="K509" s="111">
        <f t="shared" si="454"/>
        <v>23340</v>
      </c>
      <c r="L509" s="111">
        <f t="shared" si="454"/>
        <v>1173689</v>
      </c>
      <c r="M509" s="111">
        <f t="shared" si="454"/>
        <v>780033</v>
      </c>
      <c r="N509" s="69">
        <f aca="true" t="shared" si="455" ref="N509:S509">N511+N528+N540+N550+N555+N569</f>
        <v>5000</v>
      </c>
      <c r="O509" s="69">
        <f t="shared" si="455"/>
        <v>0</v>
      </c>
      <c r="P509" s="69">
        <f t="shared" si="455"/>
        <v>0</v>
      </c>
      <c r="Q509" s="69">
        <f t="shared" si="455"/>
        <v>0</v>
      </c>
      <c r="R509" s="111">
        <f t="shared" si="455"/>
        <v>1178689</v>
      </c>
      <c r="S509" s="111">
        <f t="shared" si="455"/>
        <v>780033</v>
      </c>
      <c r="T509" s="69">
        <f aca="true" t="shared" si="456" ref="T509:Y509">T511+T528+T540+T550+T555+T569</f>
        <v>0</v>
      </c>
      <c r="U509" s="69">
        <f t="shared" si="456"/>
        <v>0</v>
      </c>
      <c r="V509" s="111">
        <f t="shared" si="456"/>
        <v>8958</v>
      </c>
      <c r="W509" s="69">
        <f t="shared" si="456"/>
        <v>0</v>
      </c>
      <c r="X509" s="111">
        <f t="shared" si="456"/>
        <v>1187647</v>
      </c>
      <c r="Y509" s="111">
        <f t="shared" si="456"/>
        <v>780033</v>
      </c>
      <c r="Z509" s="68">
        <f aca="true" t="shared" si="457" ref="Z509:AE509">Z511+Z528+Z540+Z550+Z555+Z569</f>
        <v>53160</v>
      </c>
      <c r="AA509" s="69">
        <f t="shared" si="457"/>
        <v>0</v>
      </c>
      <c r="AB509" s="111">
        <f t="shared" si="457"/>
        <v>0</v>
      </c>
      <c r="AC509" s="69">
        <f t="shared" si="457"/>
        <v>0</v>
      </c>
      <c r="AD509" s="111">
        <f t="shared" si="457"/>
        <v>1240807</v>
      </c>
      <c r="AE509" s="111">
        <f t="shared" si="457"/>
        <v>780033</v>
      </c>
    </row>
    <row r="510" spans="1:31" ht="19.5" customHeight="1">
      <c r="A510" s="77"/>
      <c r="B510" s="78"/>
      <c r="C510" s="78"/>
      <c r="D510" s="79"/>
      <c r="E510" s="78"/>
      <c r="F510" s="50"/>
      <c r="G510" s="50"/>
      <c r="H510" s="50"/>
      <c r="I510" s="50"/>
      <c r="J510" s="50"/>
      <c r="K510" s="50"/>
      <c r="L510" s="50"/>
      <c r="M510" s="50"/>
      <c r="N510" s="51"/>
      <c r="O510" s="51"/>
      <c r="P510" s="51"/>
      <c r="Q510" s="51"/>
      <c r="R510" s="50"/>
      <c r="S510" s="50"/>
      <c r="T510" s="51"/>
      <c r="U510" s="51"/>
      <c r="V510" s="51"/>
      <c r="W510" s="51"/>
      <c r="X510" s="50"/>
      <c r="Y510" s="50"/>
      <c r="Z510" s="51"/>
      <c r="AA510" s="51"/>
      <c r="AB510" s="51"/>
      <c r="AC510" s="51"/>
      <c r="AD510" s="50"/>
      <c r="AE510" s="50"/>
    </row>
    <row r="511" spans="1:31" s="8" customFormat="1" ht="18.75">
      <c r="A511" s="58" t="s">
        <v>367</v>
      </c>
      <c r="B511" s="59" t="s">
        <v>345</v>
      </c>
      <c r="C511" s="59" t="s">
        <v>325</v>
      </c>
      <c r="D511" s="67"/>
      <c r="E511" s="59"/>
      <c r="F511" s="68">
        <f aca="true" t="shared" si="458" ref="F511:M511">F512+F514+F517+F524+F522</f>
        <v>493994</v>
      </c>
      <c r="G511" s="68">
        <f t="shared" si="458"/>
        <v>383858</v>
      </c>
      <c r="H511" s="68">
        <f t="shared" si="458"/>
        <v>0</v>
      </c>
      <c r="I511" s="68">
        <f t="shared" si="458"/>
        <v>0</v>
      </c>
      <c r="J511" s="68">
        <f t="shared" si="458"/>
        <v>0</v>
      </c>
      <c r="K511" s="68">
        <f t="shared" si="458"/>
        <v>0</v>
      </c>
      <c r="L511" s="68">
        <f t="shared" si="458"/>
        <v>493994</v>
      </c>
      <c r="M511" s="68">
        <f t="shared" si="458"/>
        <v>383858</v>
      </c>
      <c r="N511" s="69">
        <f aca="true" t="shared" si="459" ref="N511:S511">N512+N514+N517+N524+N522</f>
        <v>0</v>
      </c>
      <c r="O511" s="69">
        <f t="shared" si="459"/>
        <v>0</v>
      </c>
      <c r="P511" s="69">
        <f t="shared" si="459"/>
        <v>0</v>
      </c>
      <c r="Q511" s="69">
        <f t="shared" si="459"/>
        <v>0</v>
      </c>
      <c r="R511" s="68">
        <f t="shared" si="459"/>
        <v>493994</v>
      </c>
      <c r="S511" s="68">
        <f t="shared" si="459"/>
        <v>383858</v>
      </c>
      <c r="T511" s="69">
        <f aca="true" t="shared" si="460" ref="T511:Y511">T512+T514+T517+T524+T522</f>
        <v>0</v>
      </c>
      <c r="U511" s="69">
        <f t="shared" si="460"/>
        <v>0</v>
      </c>
      <c r="V511" s="68">
        <f t="shared" si="460"/>
        <v>1684</v>
      </c>
      <c r="W511" s="69">
        <f t="shared" si="460"/>
        <v>0</v>
      </c>
      <c r="X511" s="68">
        <f t="shared" si="460"/>
        <v>495678</v>
      </c>
      <c r="Y511" s="68">
        <f t="shared" si="460"/>
        <v>383858</v>
      </c>
      <c r="Z511" s="69">
        <f aca="true" t="shared" si="461" ref="Z511:AE511">Z512+Z514+Z517+Z524+Z522</f>
        <v>38088</v>
      </c>
      <c r="AA511" s="69">
        <f t="shared" si="461"/>
        <v>0</v>
      </c>
      <c r="AB511" s="68">
        <f t="shared" si="461"/>
        <v>0</v>
      </c>
      <c r="AC511" s="69">
        <f t="shared" si="461"/>
        <v>0</v>
      </c>
      <c r="AD511" s="68">
        <f t="shared" si="461"/>
        <v>533766</v>
      </c>
      <c r="AE511" s="68">
        <f t="shared" si="461"/>
        <v>383858</v>
      </c>
    </row>
    <row r="512" spans="1:31" s="8" customFormat="1" ht="50.25" customHeight="1" hidden="1">
      <c r="A512" s="64" t="s">
        <v>349</v>
      </c>
      <c r="B512" s="70" t="s">
        <v>345</v>
      </c>
      <c r="C512" s="70" t="s">
        <v>325</v>
      </c>
      <c r="D512" s="71" t="s">
        <v>237</v>
      </c>
      <c r="E512" s="70"/>
      <c r="F512" s="92"/>
      <c r="G512" s="92"/>
      <c r="H512" s="92"/>
      <c r="I512" s="92"/>
      <c r="J512" s="92"/>
      <c r="K512" s="92"/>
      <c r="L512" s="92"/>
      <c r="M512" s="92"/>
      <c r="N512" s="51"/>
      <c r="O512" s="51"/>
      <c r="P512" s="51"/>
      <c r="Q512" s="51"/>
      <c r="R512" s="92"/>
      <c r="S512" s="92"/>
      <c r="T512" s="51"/>
      <c r="U512" s="51"/>
      <c r="V512" s="51"/>
      <c r="W512" s="51"/>
      <c r="X512" s="92"/>
      <c r="Y512" s="92"/>
      <c r="Z512" s="51"/>
      <c r="AA512" s="51"/>
      <c r="AB512" s="51"/>
      <c r="AC512" s="51"/>
      <c r="AD512" s="92"/>
      <c r="AE512" s="92"/>
    </row>
    <row r="513" spans="1:31" s="8" customFormat="1" ht="83.25" customHeight="1" hidden="1">
      <c r="A513" s="64" t="s">
        <v>430</v>
      </c>
      <c r="B513" s="70" t="s">
        <v>345</v>
      </c>
      <c r="C513" s="70" t="s">
        <v>325</v>
      </c>
      <c r="D513" s="71" t="s">
        <v>237</v>
      </c>
      <c r="E513" s="70" t="s">
        <v>350</v>
      </c>
      <c r="F513" s="92"/>
      <c r="G513" s="92"/>
      <c r="H513" s="92"/>
      <c r="I513" s="92"/>
      <c r="J513" s="92"/>
      <c r="K513" s="92"/>
      <c r="L513" s="92"/>
      <c r="M513" s="92"/>
      <c r="N513" s="51"/>
      <c r="O513" s="51"/>
      <c r="P513" s="51"/>
      <c r="Q513" s="51"/>
      <c r="R513" s="92"/>
      <c r="S513" s="92"/>
      <c r="T513" s="51"/>
      <c r="U513" s="51"/>
      <c r="V513" s="51"/>
      <c r="W513" s="51"/>
      <c r="X513" s="92"/>
      <c r="Y513" s="92"/>
      <c r="Z513" s="51"/>
      <c r="AA513" s="51"/>
      <c r="AB513" s="51"/>
      <c r="AC513" s="51"/>
      <c r="AD513" s="92"/>
      <c r="AE513" s="92"/>
    </row>
    <row r="514" spans="1:31" s="10" customFormat="1" ht="33">
      <c r="A514" s="64" t="s">
        <v>41</v>
      </c>
      <c r="B514" s="70" t="s">
        <v>345</v>
      </c>
      <c r="C514" s="70" t="s">
        <v>325</v>
      </c>
      <c r="D514" s="71" t="s">
        <v>296</v>
      </c>
      <c r="E514" s="70"/>
      <c r="F514" s="72">
        <f aca="true" t="shared" si="462" ref="F514:M514">F515+F516</f>
        <v>110136</v>
      </c>
      <c r="G514" s="72">
        <f t="shared" si="462"/>
        <v>0</v>
      </c>
      <c r="H514" s="72">
        <f t="shared" si="462"/>
        <v>0</v>
      </c>
      <c r="I514" s="72">
        <f t="shared" si="462"/>
        <v>0</v>
      </c>
      <c r="J514" s="72">
        <f t="shared" si="462"/>
        <v>0</v>
      </c>
      <c r="K514" s="72">
        <f t="shared" si="462"/>
        <v>0</v>
      </c>
      <c r="L514" s="72">
        <f t="shared" si="462"/>
        <v>110136</v>
      </c>
      <c r="M514" s="72">
        <f t="shared" si="462"/>
        <v>0</v>
      </c>
      <c r="N514" s="72">
        <f aca="true" t="shared" si="463" ref="N514:S514">N515+N516</f>
        <v>0</v>
      </c>
      <c r="O514" s="72">
        <f t="shared" si="463"/>
        <v>0</v>
      </c>
      <c r="P514" s="72">
        <f t="shared" si="463"/>
        <v>0</v>
      </c>
      <c r="Q514" s="72">
        <f t="shared" si="463"/>
        <v>0</v>
      </c>
      <c r="R514" s="72">
        <f t="shared" si="463"/>
        <v>110136</v>
      </c>
      <c r="S514" s="72">
        <f t="shared" si="463"/>
        <v>0</v>
      </c>
      <c r="T514" s="72">
        <f aca="true" t="shared" si="464" ref="T514:Y514">T515+T516</f>
        <v>0</v>
      </c>
      <c r="U514" s="72">
        <f t="shared" si="464"/>
        <v>0</v>
      </c>
      <c r="V514" s="72">
        <f t="shared" si="464"/>
        <v>1684</v>
      </c>
      <c r="W514" s="72">
        <f t="shared" si="464"/>
        <v>0</v>
      </c>
      <c r="X514" s="72">
        <f t="shared" si="464"/>
        <v>111820</v>
      </c>
      <c r="Y514" s="72">
        <f t="shared" si="464"/>
        <v>0</v>
      </c>
      <c r="Z514" s="72">
        <f aca="true" t="shared" si="465" ref="Z514:AE514">Z515+Z516</f>
        <v>38088</v>
      </c>
      <c r="AA514" s="72">
        <f t="shared" si="465"/>
        <v>0</v>
      </c>
      <c r="AB514" s="72">
        <f t="shared" si="465"/>
        <v>0</v>
      </c>
      <c r="AC514" s="72">
        <f t="shared" si="465"/>
        <v>0</v>
      </c>
      <c r="AD514" s="72">
        <f t="shared" si="465"/>
        <v>149908</v>
      </c>
      <c r="AE514" s="72">
        <f t="shared" si="465"/>
        <v>0</v>
      </c>
    </row>
    <row r="515" spans="1:31" s="11" customFormat="1" ht="82.5">
      <c r="A515" s="64" t="s">
        <v>68</v>
      </c>
      <c r="B515" s="70" t="s">
        <v>345</v>
      </c>
      <c r="C515" s="70" t="s">
        <v>325</v>
      </c>
      <c r="D515" s="71" t="s">
        <v>296</v>
      </c>
      <c r="E515" s="70" t="s">
        <v>56</v>
      </c>
      <c r="F515" s="51">
        <v>54783</v>
      </c>
      <c r="G515" s="51"/>
      <c r="H515" s="65"/>
      <c r="I515" s="65"/>
      <c r="J515" s="65"/>
      <c r="K515" s="65"/>
      <c r="L515" s="51">
        <f>F515+H515+I515+J515+K515</f>
        <v>54783</v>
      </c>
      <c r="M515" s="51">
        <f>G515+K515</f>
        <v>0</v>
      </c>
      <c r="N515" s="51"/>
      <c r="O515" s="51"/>
      <c r="P515" s="51"/>
      <c r="Q515" s="51"/>
      <c r="R515" s="51">
        <f>L515+N515+O515+P515+Q515</f>
        <v>54783</v>
      </c>
      <c r="S515" s="51">
        <f>M515+Q515</f>
        <v>0</v>
      </c>
      <c r="T515" s="51"/>
      <c r="U515" s="51"/>
      <c r="V515" s="51">
        <v>1684</v>
      </c>
      <c r="W515" s="51"/>
      <c r="X515" s="51">
        <f>R515+T515+U515+V515+W515</f>
        <v>56467</v>
      </c>
      <c r="Y515" s="51">
        <f>S515+W515</f>
        <v>0</v>
      </c>
      <c r="Z515" s="51">
        <v>38088</v>
      </c>
      <c r="AA515" s="51"/>
      <c r="AB515" s="51"/>
      <c r="AC515" s="51"/>
      <c r="AD515" s="51">
        <f>X515+Z515+AA515+AB515+AC515</f>
        <v>94555</v>
      </c>
      <c r="AE515" s="51">
        <f>Y515+AC515</f>
        <v>0</v>
      </c>
    </row>
    <row r="516" spans="1:31" s="11" customFormat="1" ht="88.5" customHeight="1">
      <c r="A516" s="64" t="s">
        <v>179</v>
      </c>
      <c r="B516" s="70" t="s">
        <v>345</v>
      </c>
      <c r="C516" s="70" t="s">
        <v>325</v>
      </c>
      <c r="D516" s="71" t="s">
        <v>296</v>
      </c>
      <c r="E516" s="70" t="s">
        <v>55</v>
      </c>
      <c r="F516" s="51">
        <v>55353</v>
      </c>
      <c r="G516" s="65"/>
      <c r="H516" s="65"/>
      <c r="I516" s="65"/>
      <c r="J516" s="65"/>
      <c r="K516" s="65"/>
      <c r="L516" s="51">
        <f>F516+H516+I516+J516+K516</f>
        <v>55353</v>
      </c>
      <c r="M516" s="51">
        <f>G516+K516</f>
        <v>0</v>
      </c>
      <c r="N516" s="51"/>
      <c r="O516" s="51"/>
      <c r="P516" s="51"/>
      <c r="Q516" s="51"/>
      <c r="R516" s="51">
        <f>L516+N516+O516+P516+Q516</f>
        <v>55353</v>
      </c>
      <c r="S516" s="51">
        <f>M516+Q516</f>
        <v>0</v>
      </c>
      <c r="T516" s="51"/>
      <c r="U516" s="51"/>
      <c r="V516" s="51"/>
      <c r="W516" s="51"/>
      <c r="X516" s="51">
        <f>R516+T516+U516+V516+W516</f>
        <v>55353</v>
      </c>
      <c r="Y516" s="51">
        <f>S516+W516</f>
        <v>0</v>
      </c>
      <c r="Z516" s="51"/>
      <c r="AA516" s="51"/>
      <c r="AB516" s="51"/>
      <c r="AC516" s="51"/>
      <c r="AD516" s="51">
        <f>X516+Z516+AA516+AB516+AC516</f>
        <v>55353</v>
      </c>
      <c r="AE516" s="51">
        <f>Y516+AC516</f>
        <v>0</v>
      </c>
    </row>
    <row r="517" spans="1:31" s="11" customFormat="1" ht="16.5" customHeight="1" hidden="1">
      <c r="A517" s="64" t="s">
        <v>514</v>
      </c>
      <c r="B517" s="70" t="s">
        <v>345</v>
      </c>
      <c r="C517" s="70" t="s">
        <v>325</v>
      </c>
      <c r="D517" s="71" t="s">
        <v>515</v>
      </c>
      <c r="E517" s="70"/>
      <c r="F517" s="51">
        <f>F518+F520</f>
        <v>0</v>
      </c>
      <c r="G517" s="51">
        <f>G518+G520</f>
        <v>0</v>
      </c>
      <c r="H517" s="65"/>
      <c r="I517" s="65"/>
      <c r="J517" s="65"/>
      <c r="K517" s="65"/>
      <c r="L517" s="51">
        <f>L518+L520</f>
        <v>0</v>
      </c>
      <c r="M517" s="51">
        <f>M518+M520</f>
        <v>0</v>
      </c>
      <c r="N517" s="51"/>
      <c r="O517" s="51"/>
      <c r="P517" s="51"/>
      <c r="Q517" s="51"/>
      <c r="R517" s="51">
        <f>R518+R520</f>
        <v>0</v>
      </c>
      <c r="S517" s="51">
        <f>S518+S520</f>
        <v>0</v>
      </c>
      <c r="T517" s="51"/>
      <c r="U517" s="51"/>
      <c r="V517" s="51"/>
      <c r="W517" s="51"/>
      <c r="X517" s="51">
        <f>X518+X520</f>
        <v>0</v>
      </c>
      <c r="Y517" s="51">
        <f>Y518+Y520</f>
        <v>0</v>
      </c>
      <c r="Z517" s="51"/>
      <c r="AA517" s="51"/>
      <c r="AB517" s="51"/>
      <c r="AC517" s="51"/>
      <c r="AD517" s="51">
        <f>AD518+AD520</f>
        <v>0</v>
      </c>
      <c r="AE517" s="51">
        <f>AE518+AE520</f>
        <v>0</v>
      </c>
    </row>
    <row r="518" spans="1:31" s="11" customFormat="1" ht="33" customHeight="1" hidden="1">
      <c r="A518" s="64" t="s">
        <v>132</v>
      </c>
      <c r="B518" s="70" t="s">
        <v>345</v>
      </c>
      <c r="C518" s="70" t="s">
        <v>325</v>
      </c>
      <c r="D518" s="71" t="s">
        <v>123</v>
      </c>
      <c r="E518" s="70"/>
      <c r="F518" s="51">
        <f>F519</f>
        <v>0</v>
      </c>
      <c r="G518" s="51">
        <f>G519</f>
        <v>0</v>
      </c>
      <c r="H518" s="65"/>
      <c r="I518" s="65"/>
      <c r="J518" s="65"/>
      <c r="K518" s="65"/>
      <c r="L518" s="51">
        <f>L519</f>
        <v>0</v>
      </c>
      <c r="M518" s="51">
        <f>M519</f>
        <v>0</v>
      </c>
      <c r="N518" s="51"/>
      <c r="O518" s="51"/>
      <c r="P518" s="51"/>
      <c r="Q518" s="51"/>
      <c r="R518" s="51">
        <f>R519</f>
        <v>0</v>
      </c>
      <c r="S518" s="51">
        <f>S519</f>
        <v>0</v>
      </c>
      <c r="T518" s="51"/>
      <c r="U518" s="51"/>
      <c r="V518" s="51"/>
      <c r="W518" s="51"/>
      <c r="X518" s="51">
        <f>X519</f>
        <v>0</v>
      </c>
      <c r="Y518" s="51">
        <f>Y519</f>
        <v>0</v>
      </c>
      <c r="Z518" s="51"/>
      <c r="AA518" s="51"/>
      <c r="AB518" s="51"/>
      <c r="AC518" s="51"/>
      <c r="AD518" s="51">
        <f>AD519</f>
        <v>0</v>
      </c>
      <c r="AE518" s="51">
        <f>AE519</f>
        <v>0</v>
      </c>
    </row>
    <row r="519" spans="1:31" s="11" customFormat="1" ht="49.5" customHeight="1" hidden="1">
      <c r="A519" s="64" t="s">
        <v>216</v>
      </c>
      <c r="B519" s="70" t="s">
        <v>345</v>
      </c>
      <c r="C519" s="70" t="s">
        <v>325</v>
      </c>
      <c r="D519" s="71" t="s">
        <v>123</v>
      </c>
      <c r="E519" s="70" t="s">
        <v>56</v>
      </c>
      <c r="F519" s="51"/>
      <c r="G519" s="51"/>
      <c r="H519" s="65"/>
      <c r="I519" s="65"/>
      <c r="J519" s="65"/>
      <c r="K519" s="65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</row>
    <row r="520" spans="1:31" s="11" customFormat="1" ht="16.5" customHeight="1" hidden="1">
      <c r="A520" s="64" t="s">
        <v>131</v>
      </c>
      <c r="B520" s="70" t="s">
        <v>345</v>
      </c>
      <c r="C520" s="70" t="s">
        <v>325</v>
      </c>
      <c r="D520" s="71" t="s">
        <v>124</v>
      </c>
      <c r="E520" s="70"/>
      <c r="F520" s="51">
        <f>F521</f>
        <v>0</v>
      </c>
      <c r="G520" s="51">
        <f>G521</f>
        <v>0</v>
      </c>
      <c r="H520" s="65"/>
      <c r="I520" s="65"/>
      <c r="J520" s="65"/>
      <c r="K520" s="65"/>
      <c r="L520" s="51">
        <f>L521</f>
        <v>0</v>
      </c>
      <c r="M520" s="51">
        <f>M521</f>
        <v>0</v>
      </c>
      <c r="N520" s="51"/>
      <c r="O520" s="51"/>
      <c r="P520" s="51"/>
      <c r="Q520" s="51"/>
      <c r="R520" s="51">
        <f>R521</f>
        <v>0</v>
      </c>
      <c r="S520" s="51">
        <f>S521</f>
        <v>0</v>
      </c>
      <c r="T520" s="51"/>
      <c r="U520" s="51"/>
      <c r="V520" s="51"/>
      <c r="W520" s="51"/>
      <c r="X520" s="51">
        <f>X521</f>
        <v>0</v>
      </c>
      <c r="Y520" s="51">
        <f>Y521</f>
        <v>0</v>
      </c>
      <c r="Z520" s="51"/>
      <c r="AA520" s="51"/>
      <c r="AB520" s="51"/>
      <c r="AC520" s="51"/>
      <c r="AD520" s="51">
        <f>AD521</f>
        <v>0</v>
      </c>
      <c r="AE520" s="51">
        <f>AE521</f>
        <v>0</v>
      </c>
    </row>
    <row r="521" spans="1:31" s="11" customFormat="1" ht="49.5" customHeight="1" hidden="1">
      <c r="A521" s="64" t="s">
        <v>216</v>
      </c>
      <c r="B521" s="70" t="s">
        <v>345</v>
      </c>
      <c r="C521" s="70" t="s">
        <v>325</v>
      </c>
      <c r="D521" s="71" t="s">
        <v>124</v>
      </c>
      <c r="E521" s="70" t="s">
        <v>56</v>
      </c>
      <c r="F521" s="51"/>
      <c r="G521" s="51"/>
      <c r="H521" s="65"/>
      <c r="I521" s="65"/>
      <c r="J521" s="65"/>
      <c r="K521" s="65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</row>
    <row r="522" spans="1:31" s="11" customFormat="1" ht="39.75" customHeight="1">
      <c r="A522" s="64" t="s">
        <v>176</v>
      </c>
      <c r="B522" s="70" t="s">
        <v>345</v>
      </c>
      <c r="C522" s="70" t="s">
        <v>325</v>
      </c>
      <c r="D522" s="71" t="s">
        <v>174</v>
      </c>
      <c r="E522" s="70"/>
      <c r="F522" s="51">
        <f aca="true" t="shared" si="466" ref="F522:AE522">F523</f>
        <v>383858</v>
      </c>
      <c r="G522" s="51">
        <f t="shared" si="466"/>
        <v>383858</v>
      </c>
      <c r="H522" s="51">
        <f t="shared" si="466"/>
        <v>0</v>
      </c>
      <c r="I522" s="51">
        <f t="shared" si="466"/>
        <v>0</v>
      </c>
      <c r="J522" s="51">
        <f t="shared" si="466"/>
        <v>0</v>
      </c>
      <c r="K522" s="51">
        <f t="shared" si="466"/>
        <v>0</v>
      </c>
      <c r="L522" s="51">
        <f t="shared" si="466"/>
        <v>383858</v>
      </c>
      <c r="M522" s="51">
        <f t="shared" si="466"/>
        <v>383858</v>
      </c>
      <c r="N522" s="51">
        <f t="shared" si="466"/>
        <v>0</v>
      </c>
      <c r="O522" s="51">
        <f t="shared" si="466"/>
        <v>0</v>
      </c>
      <c r="P522" s="51">
        <f t="shared" si="466"/>
        <v>0</v>
      </c>
      <c r="Q522" s="51">
        <f t="shared" si="466"/>
        <v>0</v>
      </c>
      <c r="R522" s="51">
        <f t="shared" si="466"/>
        <v>383858</v>
      </c>
      <c r="S522" s="51">
        <f t="shared" si="466"/>
        <v>383858</v>
      </c>
      <c r="T522" s="51">
        <f t="shared" si="466"/>
        <v>0</v>
      </c>
      <c r="U522" s="51">
        <f t="shared" si="466"/>
        <v>0</v>
      </c>
      <c r="V522" s="51">
        <f t="shared" si="466"/>
        <v>0</v>
      </c>
      <c r="W522" s="51">
        <f t="shared" si="466"/>
        <v>0</v>
      </c>
      <c r="X522" s="51">
        <f t="shared" si="466"/>
        <v>383858</v>
      </c>
      <c r="Y522" s="51">
        <f t="shared" si="466"/>
        <v>383858</v>
      </c>
      <c r="Z522" s="51">
        <f t="shared" si="466"/>
        <v>0</v>
      </c>
      <c r="AA522" s="51">
        <f t="shared" si="466"/>
        <v>0</v>
      </c>
      <c r="AB522" s="51">
        <f t="shared" si="466"/>
        <v>0</v>
      </c>
      <c r="AC522" s="51">
        <f t="shared" si="466"/>
        <v>0</v>
      </c>
      <c r="AD522" s="51">
        <f t="shared" si="466"/>
        <v>383858</v>
      </c>
      <c r="AE522" s="51">
        <f t="shared" si="466"/>
        <v>383858</v>
      </c>
    </row>
    <row r="523" spans="1:31" s="11" customFormat="1" ht="91.5" customHeight="1">
      <c r="A523" s="64" t="s">
        <v>68</v>
      </c>
      <c r="B523" s="70" t="s">
        <v>345</v>
      </c>
      <c r="C523" s="70" t="s">
        <v>325</v>
      </c>
      <c r="D523" s="71" t="s">
        <v>174</v>
      </c>
      <c r="E523" s="70" t="s">
        <v>56</v>
      </c>
      <c r="F523" s="51">
        <v>383858</v>
      </c>
      <c r="G523" s="51">
        <v>383858</v>
      </c>
      <c r="H523" s="65"/>
      <c r="I523" s="65"/>
      <c r="J523" s="65"/>
      <c r="K523" s="65"/>
      <c r="L523" s="51">
        <f>F523+H523+I523+J523+K523</f>
        <v>383858</v>
      </c>
      <c r="M523" s="51">
        <f>G523+K523</f>
        <v>383858</v>
      </c>
      <c r="N523" s="51"/>
      <c r="O523" s="51"/>
      <c r="P523" s="51"/>
      <c r="Q523" s="51"/>
      <c r="R523" s="51">
        <f>L523+N523+O523+P523+Q523</f>
        <v>383858</v>
      </c>
      <c r="S523" s="51">
        <f>M523+Q523</f>
        <v>383858</v>
      </c>
      <c r="T523" s="51"/>
      <c r="U523" s="51"/>
      <c r="V523" s="51"/>
      <c r="W523" s="51"/>
      <c r="X523" s="51">
        <f>R523+T523+U523+V523+W523</f>
        <v>383858</v>
      </c>
      <c r="Y523" s="51">
        <f>S523+W523</f>
        <v>383858</v>
      </c>
      <c r="Z523" s="51"/>
      <c r="AA523" s="51"/>
      <c r="AB523" s="51"/>
      <c r="AC523" s="51"/>
      <c r="AD523" s="51">
        <f>X523+Z523+AA523+AB523+AC523</f>
        <v>383858</v>
      </c>
      <c r="AE523" s="51">
        <f>Y523+AC523</f>
        <v>383858</v>
      </c>
    </row>
    <row r="524" spans="1:31" s="11" customFormat="1" ht="16.5" customHeight="1" hidden="1">
      <c r="A524" s="64" t="s">
        <v>319</v>
      </c>
      <c r="B524" s="70" t="s">
        <v>345</v>
      </c>
      <c r="C524" s="70" t="s">
        <v>325</v>
      </c>
      <c r="D524" s="71" t="s">
        <v>320</v>
      </c>
      <c r="E524" s="70"/>
      <c r="F524" s="51">
        <f>F525</f>
        <v>0</v>
      </c>
      <c r="G524" s="51">
        <f>G525</f>
        <v>0</v>
      </c>
      <c r="H524" s="65"/>
      <c r="I524" s="65"/>
      <c r="J524" s="65"/>
      <c r="K524" s="65"/>
      <c r="L524" s="51">
        <f>L525</f>
        <v>0</v>
      </c>
      <c r="M524" s="51">
        <f>M525</f>
        <v>0</v>
      </c>
      <c r="N524" s="51"/>
      <c r="O524" s="51"/>
      <c r="P524" s="51"/>
      <c r="Q524" s="51"/>
      <c r="R524" s="51">
        <f>R525</f>
        <v>0</v>
      </c>
      <c r="S524" s="51">
        <f>S525</f>
        <v>0</v>
      </c>
      <c r="T524" s="51"/>
      <c r="U524" s="51"/>
      <c r="V524" s="51"/>
      <c r="W524" s="51"/>
      <c r="X524" s="51">
        <f>X525</f>
        <v>0</v>
      </c>
      <c r="Y524" s="51">
        <f>Y525</f>
        <v>0</v>
      </c>
      <c r="Z524" s="51"/>
      <c r="AA524" s="51"/>
      <c r="AB524" s="51"/>
      <c r="AC524" s="51"/>
      <c r="AD524" s="51">
        <f>AD525</f>
        <v>0</v>
      </c>
      <c r="AE524" s="51">
        <f>AE525</f>
        <v>0</v>
      </c>
    </row>
    <row r="525" spans="1:31" s="11" customFormat="1" ht="49.5" customHeight="1" hidden="1">
      <c r="A525" s="64" t="s">
        <v>29</v>
      </c>
      <c r="B525" s="70" t="s">
        <v>345</v>
      </c>
      <c r="C525" s="70" t="s">
        <v>325</v>
      </c>
      <c r="D525" s="71" t="s">
        <v>30</v>
      </c>
      <c r="E525" s="70"/>
      <c r="F525" s="51">
        <f>F526</f>
        <v>0</v>
      </c>
      <c r="G525" s="51">
        <f>G526</f>
        <v>0</v>
      </c>
      <c r="H525" s="65"/>
      <c r="I525" s="65"/>
      <c r="J525" s="65"/>
      <c r="K525" s="65"/>
      <c r="L525" s="51">
        <f>L526</f>
        <v>0</v>
      </c>
      <c r="M525" s="51">
        <f>M526</f>
        <v>0</v>
      </c>
      <c r="N525" s="51"/>
      <c r="O525" s="51"/>
      <c r="P525" s="51"/>
      <c r="Q525" s="51"/>
      <c r="R525" s="51">
        <f>R526</f>
        <v>0</v>
      </c>
      <c r="S525" s="51">
        <f>S526</f>
        <v>0</v>
      </c>
      <c r="T525" s="51"/>
      <c r="U525" s="51"/>
      <c r="V525" s="51"/>
      <c r="W525" s="51"/>
      <c r="X525" s="51">
        <f>X526</f>
        <v>0</v>
      </c>
      <c r="Y525" s="51">
        <f>Y526</f>
        <v>0</v>
      </c>
      <c r="Z525" s="51"/>
      <c r="AA525" s="51"/>
      <c r="AB525" s="51"/>
      <c r="AC525" s="51"/>
      <c r="AD525" s="51">
        <f>AD526</f>
        <v>0</v>
      </c>
      <c r="AE525" s="51">
        <f>AE526</f>
        <v>0</v>
      </c>
    </row>
    <row r="526" spans="1:31" s="11" customFormat="1" ht="82.5" customHeight="1" hidden="1">
      <c r="A526" s="64" t="s">
        <v>430</v>
      </c>
      <c r="B526" s="70" t="s">
        <v>345</v>
      </c>
      <c r="C526" s="70" t="s">
        <v>325</v>
      </c>
      <c r="D526" s="71" t="s">
        <v>30</v>
      </c>
      <c r="E526" s="70" t="s">
        <v>350</v>
      </c>
      <c r="F526" s="51"/>
      <c r="G526" s="65"/>
      <c r="H526" s="65"/>
      <c r="I526" s="65"/>
      <c r="J526" s="65"/>
      <c r="K526" s="65"/>
      <c r="L526" s="51"/>
      <c r="M526" s="65"/>
      <c r="N526" s="51"/>
      <c r="O526" s="51"/>
      <c r="P526" s="51"/>
      <c r="Q526" s="51"/>
      <c r="R526" s="51"/>
      <c r="S526" s="65"/>
      <c r="T526" s="51"/>
      <c r="U526" s="51"/>
      <c r="V526" s="51"/>
      <c r="W526" s="51"/>
      <c r="X526" s="51"/>
      <c r="Y526" s="65"/>
      <c r="Z526" s="51"/>
      <c r="AA526" s="51"/>
      <c r="AB526" s="51"/>
      <c r="AC526" s="51"/>
      <c r="AD526" s="51"/>
      <c r="AE526" s="65"/>
    </row>
    <row r="527" spans="1:31" s="11" customFormat="1" ht="21.75" customHeight="1">
      <c r="A527" s="64"/>
      <c r="B527" s="70"/>
      <c r="C527" s="70"/>
      <c r="D527" s="71"/>
      <c r="E527" s="70"/>
      <c r="F527" s="65"/>
      <c r="G527" s="65"/>
      <c r="H527" s="65"/>
      <c r="I527" s="65"/>
      <c r="J527" s="65"/>
      <c r="K527" s="65"/>
      <c r="L527" s="65"/>
      <c r="M527" s="65"/>
      <c r="N527" s="51"/>
      <c r="O527" s="51"/>
      <c r="P527" s="51"/>
      <c r="Q527" s="51"/>
      <c r="R527" s="65"/>
      <c r="S527" s="65"/>
      <c r="T527" s="51"/>
      <c r="U527" s="51"/>
      <c r="V527" s="51"/>
      <c r="W527" s="51"/>
      <c r="X527" s="65"/>
      <c r="Y527" s="65"/>
      <c r="Z527" s="51"/>
      <c r="AA527" s="51"/>
      <c r="AB527" s="51"/>
      <c r="AC527" s="51"/>
      <c r="AD527" s="65"/>
      <c r="AE527" s="65"/>
    </row>
    <row r="528" spans="1:31" s="7" customFormat="1" ht="18.75">
      <c r="A528" s="58" t="s">
        <v>368</v>
      </c>
      <c r="B528" s="59" t="s">
        <v>345</v>
      </c>
      <c r="C528" s="59" t="s">
        <v>326</v>
      </c>
      <c r="D528" s="67"/>
      <c r="E528" s="59"/>
      <c r="F528" s="68">
        <f aca="true" t="shared" si="467" ref="F528:M528">F531+F529+F536+F534</f>
        <v>164363</v>
      </c>
      <c r="G528" s="68">
        <f t="shared" si="467"/>
        <v>111568</v>
      </c>
      <c r="H528" s="68">
        <f t="shared" si="467"/>
        <v>0</v>
      </c>
      <c r="I528" s="68">
        <f t="shared" si="467"/>
        <v>0</v>
      </c>
      <c r="J528" s="68">
        <f t="shared" si="467"/>
        <v>0</v>
      </c>
      <c r="K528" s="68">
        <f t="shared" si="467"/>
        <v>0</v>
      </c>
      <c r="L528" s="68">
        <f t="shared" si="467"/>
        <v>164363</v>
      </c>
      <c r="M528" s="68">
        <f t="shared" si="467"/>
        <v>111568</v>
      </c>
      <c r="N528" s="69">
        <f aca="true" t="shared" si="468" ref="N528:S528">N531+N529+N536+N534</f>
        <v>0</v>
      </c>
      <c r="O528" s="69">
        <f t="shared" si="468"/>
        <v>0</v>
      </c>
      <c r="P528" s="69">
        <f t="shared" si="468"/>
        <v>0</v>
      </c>
      <c r="Q528" s="69">
        <f t="shared" si="468"/>
        <v>0</v>
      </c>
      <c r="R528" s="68">
        <f t="shared" si="468"/>
        <v>164363</v>
      </c>
      <c r="S528" s="68">
        <f t="shared" si="468"/>
        <v>111568</v>
      </c>
      <c r="T528" s="69">
        <f aca="true" t="shared" si="469" ref="T528:Y528">T531+T529+T536+T534</f>
        <v>0</v>
      </c>
      <c r="U528" s="69">
        <f t="shared" si="469"/>
        <v>0</v>
      </c>
      <c r="V528" s="68">
        <f t="shared" si="469"/>
        <v>4122</v>
      </c>
      <c r="W528" s="69">
        <f t="shared" si="469"/>
        <v>0</v>
      </c>
      <c r="X528" s="68">
        <f t="shared" si="469"/>
        <v>168485</v>
      </c>
      <c r="Y528" s="68">
        <f t="shared" si="469"/>
        <v>111568</v>
      </c>
      <c r="Z528" s="69">
        <f aca="true" t="shared" si="470" ref="Z528:AE528">Z531+Z529+Z536+Z534</f>
        <v>6237</v>
      </c>
      <c r="AA528" s="69">
        <f t="shared" si="470"/>
        <v>0</v>
      </c>
      <c r="AB528" s="68">
        <f t="shared" si="470"/>
        <v>0</v>
      </c>
      <c r="AC528" s="69">
        <f t="shared" si="470"/>
        <v>0</v>
      </c>
      <c r="AD528" s="68">
        <f t="shared" si="470"/>
        <v>174722</v>
      </c>
      <c r="AE528" s="68">
        <f t="shared" si="470"/>
        <v>111568</v>
      </c>
    </row>
    <row r="529" spans="1:31" s="7" customFormat="1" ht="49.5">
      <c r="A529" s="64" t="s">
        <v>349</v>
      </c>
      <c r="B529" s="70" t="s">
        <v>345</v>
      </c>
      <c r="C529" s="70" t="s">
        <v>326</v>
      </c>
      <c r="D529" s="71" t="s">
        <v>237</v>
      </c>
      <c r="E529" s="70"/>
      <c r="F529" s="72">
        <f aca="true" t="shared" si="471" ref="F529:AE529">F530</f>
        <v>5490</v>
      </c>
      <c r="G529" s="72">
        <f t="shared" si="471"/>
        <v>0</v>
      </c>
      <c r="H529" s="72">
        <f t="shared" si="471"/>
        <v>0</v>
      </c>
      <c r="I529" s="72">
        <f t="shared" si="471"/>
        <v>0</v>
      </c>
      <c r="J529" s="72">
        <f t="shared" si="471"/>
        <v>0</v>
      </c>
      <c r="K529" s="72">
        <f t="shared" si="471"/>
        <v>0</v>
      </c>
      <c r="L529" s="72">
        <f t="shared" si="471"/>
        <v>5490</v>
      </c>
      <c r="M529" s="72">
        <f t="shared" si="471"/>
        <v>0</v>
      </c>
      <c r="N529" s="72">
        <f t="shared" si="471"/>
        <v>0</v>
      </c>
      <c r="O529" s="72">
        <f t="shared" si="471"/>
        <v>0</v>
      </c>
      <c r="P529" s="72">
        <f t="shared" si="471"/>
        <v>0</v>
      </c>
      <c r="Q529" s="72">
        <f t="shared" si="471"/>
        <v>0</v>
      </c>
      <c r="R529" s="72">
        <f t="shared" si="471"/>
        <v>5490</v>
      </c>
      <c r="S529" s="72">
        <f t="shared" si="471"/>
        <v>0</v>
      </c>
      <c r="T529" s="72">
        <f t="shared" si="471"/>
        <v>0</v>
      </c>
      <c r="U529" s="72">
        <f t="shared" si="471"/>
        <v>0</v>
      </c>
      <c r="V529" s="72">
        <f t="shared" si="471"/>
        <v>0</v>
      </c>
      <c r="W529" s="72">
        <f t="shared" si="471"/>
        <v>0</v>
      </c>
      <c r="X529" s="72">
        <f t="shared" si="471"/>
        <v>5490</v>
      </c>
      <c r="Y529" s="72">
        <f t="shared" si="471"/>
        <v>0</v>
      </c>
      <c r="Z529" s="72">
        <f t="shared" si="471"/>
        <v>0</v>
      </c>
      <c r="AA529" s="72">
        <f t="shared" si="471"/>
        <v>0</v>
      </c>
      <c r="AB529" s="72">
        <f t="shared" si="471"/>
        <v>0</v>
      </c>
      <c r="AC529" s="72">
        <f t="shared" si="471"/>
        <v>0</v>
      </c>
      <c r="AD529" s="72">
        <f t="shared" si="471"/>
        <v>5490</v>
      </c>
      <c r="AE529" s="72">
        <f t="shared" si="471"/>
        <v>0</v>
      </c>
    </row>
    <row r="530" spans="1:31" s="7" customFormat="1" ht="82.5">
      <c r="A530" s="64" t="s">
        <v>430</v>
      </c>
      <c r="B530" s="70" t="s">
        <v>345</v>
      </c>
      <c r="C530" s="70" t="s">
        <v>326</v>
      </c>
      <c r="D530" s="71" t="s">
        <v>237</v>
      </c>
      <c r="E530" s="70" t="s">
        <v>350</v>
      </c>
      <c r="F530" s="51">
        <v>5490</v>
      </c>
      <c r="G530" s="57"/>
      <c r="H530" s="57"/>
      <c r="I530" s="57"/>
      <c r="J530" s="57"/>
      <c r="K530" s="57"/>
      <c r="L530" s="51">
        <f>F530+H530+I530+J530+K530</f>
        <v>5490</v>
      </c>
      <c r="M530" s="51">
        <f>G530+K530</f>
        <v>0</v>
      </c>
      <c r="N530" s="51"/>
      <c r="O530" s="51"/>
      <c r="P530" s="51"/>
      <c r="Q530" s="51"/>
      <c r="R530" s="51">
        <f>L530+N530+O530+P530+Q530</f>
        <v>5490</v>
      </c>
      <c r="S530" s="51">
        <f>M530+Q530</f>
        <v>0</v>
      </c>
      <c r="T530" s="51"/>
      <c r="U530" s="51"/>
      <c r="V530" s="51"/>
      <c r="W530" s="51"/>
      <c r="X530" s="51">
        <f>R530+T530+U530+V530+W530</f>
        <v>5490</v>
      </c>
      <c r="Y530" s="51">
        <f>S530+W530</f>
        <v>0</v>
      </c>
      <c r="Z530" s="51"/>
      <c r="AA530" s="51"/>
      <c r="AB530" s="51"/>
      <c r="AC530" s="51"/>
      <c r="AD530" s="51">
        <f>X530+Z530+AA530+AB530+AC530</f>
        <v>5490</v>
      </c>
      <c r="AE530" s="51">
        <f>Y530+AC530</f>
        <v>0</v>
      </c>
    </row>
    <row r="531" spans="1:31" s="10" customFormat="1" ht="30.75" customHeight="1">
      <c r="A531" s="64" t="s">
        <v>297</v>
      </c>
      <c r="B531" s="70" t="s">
        <v>345</v>
      </c>
      <c r="C531" s="70" t="s">
        <v>326</v>
      </c>
      <c r="D531" s="71" t="s">
        <v>298</v>
      </c>
      <c r="E531" s="70"/>
      <c r="F531" s="72">
        <f aca="true" t="shared" si="472" ref="F531:M531">F532+F533</f>
        <v>40611</v>
      </c>
      <c r="G531" s="72">
        <f t="shared" si="472"/>
        <v>0</v>
      </c>
      <c r="H531" s="72">
        <f t="shared" si="472"/>
        <v>0</v>
      </c>
      <c r="I531" s="72">
        <f t="shared" si="472"/>
        <v>0</v>
      </c>
      <c r="J531" s="72">
        <f t="shared" si="472"/>
        <v>0</v>
      </c>
      <c r="K531" s="72">
        <f t="shared" si="472"/>
        <v>0</v>
      </c>
      <c r="L531" s="72">
        <f t="shared" si="472"/>
        <v>40611</v>
      </c>
      <c r="M531" s="72">
        <f t="shared" si="472"/>
        <v>0</v>
      </c>
      <c r="N531" s="72">
        <f aca="true" t="shared" si="473" ref="N531:S531">N532+N533</f>
        <v>0</v>
      </c>
      <c r="O531" s="72">
        <f t="shared" si="473"/>
        <v>0</v>
      </c>
      <c r="P531" s="72">
        <f t="shared" si="473"/>
        <v>0</v>
      </c>
      <c r="Q531" s="72">
        <f t="shared" si="473"/>
        <v>0</v>
      </c>
      <c r="R531" s="72">
        <f t="shared" si="473"/>
        <v>40611</v>
      </c>
      <c r="S531" s="72">
        <f t="shared" si="473"/>
        <v>0</v>
      </c>
      <c r="T531" s="72">
        <f aca="true" t="shared" si="474" ref="T531:Y531">T532+T533</f>
        <v>0</v>
      </c>
      <c r="U531" s="72">
        <f t="shared" si="474"/>
        <v>0</v>
      </c>
      <c r="V531" s="72">
        <f t="shared" si="474"/>
        <v>4122</v>
      </c>
      <c r="W531" s="72">
        <f t="shared" si="474"/>
        <v>0</v>
      </c>
      <c r="X531" s="72">
        <f t="shared" si="474"/>
        <v>44733</v>
      </c>
      <c r="Y531" s="72">
        <f t="shared" si="474"/>
        <v>0</v>
      </c>
      <c r="Z531" s="72">
        <f aca="true" t="shared" si="475" ref="Z531:AE531">Z532+Z533</f>
        <v>6237</v>
      </c>
      <c r="AA531" s="72">
        <f t="shared" si="475"/>
        <v>0</v>
      </c>
      <c r="AB531" s="72">
        <f t="shared" si="475"/>
        <v>0</v>
      </c>
      <c r="AC531" s="72">
        <f t="shared" si="475"/>
        <v>0</v>
      </c>
      <c r="AD531" s="72">
        <f t="shared" si="475"/>
        <v>50970</v>
      </c>
      <c r="AE531" s="72">
        <f t="shared" si="475"/>
        <v>0</v>
      </c>
    </row>
    <row r="532" spans="1:31" s="11" customFormat="1" ht="91.5" customHeight="1">
      <c r="A532" s="64" t="s">
        <v>68</v>
      </c>
      <c r="B532" s="70" t="s">
        <v>345</v>
      </c>
      <c r="C532" s="70" t="s">
        <v>326</v>
      </c>
      <c r="D532" s="71" t="s">
        <v>298</v>
      </c>
      <c r="E532" s="70" t="s">
        <v>56</v>
      </c>
      <c r="F532" s="51">
        <v>38365</v>
      </c>
      <c r="G532" s="51"/>
      <c r="H532" s="65"/>
      <c r="I532" s="65"/>
      <c r="J532" s="65"/>
      <c r="K532" s="65"/>
      <c r="L532" s="51">
        <f>F532+H532+I532+J532+K532</f>
        <v>38365</v>
      </c>
      <c r="M532" s="51">
        <f>G532+K532</f>
        <v>0</v>
      </c>
      <c r="N532" s="51"/>
      <c r="O532" s="51"/>
      <c r="P532" s="51"/>
      <c r="Q532" s="51"/>
      <c r="R532" s="51">
        <f>L532+N532+O532+P532+Q532</f>
        <v>38365</v>
      </c>
      <c r="S532" s="51">
        <f>M532+Q532</f>
        <v>0</v>
      </c>
      <c r="T532" s="51"/>
      <c r="U532" s="51"/>
      <c r="V532" s="51">
        <v>4122</v>
      </c>
      <c r="W532" s="51"/>
      <c r="X532" s="51">
        <f>R532+T532+U532+V532+W532</f>
        <v>42487</v>
      </c>
      <c r="Y532" s="51">
        <f>S532+W532</f>
        <v>0</v>
      </c>
      <c r="Z532" s="51">
        <v>6237</v>
      </c>
      <c r="AA532" s="51"/>
      <c r="AB532" s="51"/>
      <c r="AC532" s="51"/>
      <c r="AD532" s="51">
        <f>X532+Z532+AA532+AB532+AC532</f>
        <v>48724</v>
      </c>
      <c r="AE532" s="51">
        <f>Y532+AC532</f>
        <v>0</v>
      </c>
    </row>
    <row r="533" spans="1:31" s="11" customFormat="1" ht="90" customHeight="1">
      <c r="A533" s="64" t="s">
        <v>179</v>
      </c>
      <c r="B533" s="70" t="s">
        <v>345</v>
      </c>
      <c r="C533" s="70" t="s">
        <v>326</v>
      </c>
      <c r="D533" s="71" t="s">
        <v>298</v>
      </c>
      <c r="E533" s="70" t="s">
        <v>55</v>
      </c>
      <c r="F533" s="51">
        <v>2246</v>
      </c>
      <c r="G533" s="65"/>
      <c r="H533" s="65"/>
      <c r="I533" s="65"/>
      <c r="J533" s="65"/>
      <c r="K533" s="65"/>
      <c r="L533" s="51">
        <f>F533+H533+I533+J533+K533</f>
        <v>2246</v>
      </c>
      <c r="M533" s="51">
        <f>G533+K533</f>
        <v>0</v>
      </c>
      <c r="N533" s="51"/>
      <c r="O533" s="51"/>
      <c r="P533" s="51"/>
      <c r="Q533" s="51"/>
      <c r="R533" s="51">
        <f>L533+N533+O533+P533+Q533</f>
        <v>2246</v>
      </c>
      <c r="S533" s="51">
        <f>M533+Q533</f>
        <v>0</v>
      </c>
      <c r="T533" s="51"/>
      <c r="U533" s="51"/>
      <c r="V533" s="51"/>
      <c r="W533" s="51"/>
      <c r="X533" s="51">
        <f>R533+T533+U533+V533+W533</f>
        <v>2246</v>
      </c>
      <c r="Y533" s="51">
        <f>S533+W533</f>
        <v>0</v>
      </c>
      <c r="Z533" s="51"/>
      <c r="AA533" s="51"/>
      <c r="AB533" s="51"/>
      <c r="AC533" s="51"/>
      <c r="AD533" s="51">
        <f>X533+Z533+AA533+AB533+AC533</f>
        <v>2246</v>
      </c>
      <c r="AE533" s="51">
        <f>Y533+AC533</f>
        <v>0</v>
      </c>
    </row>
    <row r="534" spans="1:31" s="11" customFormat="1" ht="42" customHeight="1">
      <c r="A534" s="64" t="s">
        <v>176</v>
      </c>
      <c r="B534" s="70" t="s">
        <v>345</v>
      </c>
      <c r="C534" s="70" t="s">
        <v>326</v>
      </c>
      <c r="D534" s="71" t="s">
        <v>174</v>
      </c>
      <c r="E534" s="70"/>
      <c r="F534" s="51">
        <f aca="true" t="shared" si="476" ref="F534:AE534">F535</f>
        <v>111568</v>
      </c>
      <c r="G534" s="51">
        <f t="shared" si="476"/>
        <v>111568</v>
      </c>
      <c r="H534" s="51">
        <f t="shared" si="476"/>
        <v>0</v>
      </c>
      <c r="I534" s="51">
        <f t="shared" si="476"/>
        <v>0</v>
      </c>
      <c r="J534" s="51">
        <f t="shared" si="476"/>
        <v>0</v>
      </c>
      <c r="K534" s="51">
        <f t="shared" si="476"/>
        <v>0</v>
      </c>
      <c r="L534" s="51">
        <f t="shared" si="476"/>
        <v>111568</v>
      </c>
      <c r="M534" s="51">
        <f t="shared" si="476"/>
        <v>111568</v>
      </c>
      <c r="N534" s="51">
        <f t="shared" si="476"/>
        <v>0</v>
      </c>
      <c r="O534" s="51">
        <f t="shared" si="476"/>
        <v>0</v>
      </c>
      <c r="P534" s="51">
        <f t="shared" si="476"/>
        <v>0</v>
      </c>
      <c r="Q534" s="51">
        <f t="shared" si="476"/>
        <v>0</v>
      </c>
      <c r="R534" s="51">
        <f t="shared" si="476"/>
        <v>111568</v>
      </c>
      <c r="S534" s="51">
        <f t="shared" si="476"/>
        <v>111568</v>
      </c>
      <c r="T534" s="51">
        <f t="shared" si="476"/>
        <v>0</v>
      </c>
      <c r="U534" s="51">
        <f t="shared" si="476"/>
        <v>0</v>
      </c>
      <c r="V534" s="51">
        <f t="shared" si="476"/>
        <v>0</v>
      </c>
      <c r="W534" s="51">
        <f t="shared" si="476"/>
        <v>0</v>
      </c>
      <c r="X534" s="51">
        <f t="shared" si="476"/>
        <v>111568</v>
      </c>
      <c r="Y534" s="51">
        <f t="shared" si="476"/>
        <v>111568</v>
      </c>
      <c r="Z534" s="51">
        <f t="shared" si="476"/>
        <v>0</v>
      </c>
      <c r="AA534" s="51">
        <f t="shared" si="476"/>
        <v>0</v>
      </c>
      <c r="AB534" s="51">
        <f t="shared" si="476"/>
        <v>0</v>
      </c>
      <c r="AC534" s="51">
        <f t="shared" si="476"/>
        <v>0</v>
      </c>
      <c r="AD534" s="51">
        <f t="shared" si="476"/>
        <v>111568</v>
      </c>
      <c r="AE534" s="51">
        <f t="shared" si="476"/>
        <v>111568</v>
      </c>
    </row>
    <row r="535" spans="1:31" s="11" customFormat="1" ht="82.5">
      <c r="A535" s="64" t="s">
        <v>68</v>
      </c>
      <c r="B535" s="70" t="s">
        <v>345</v>
      </c>
      <c r="C535" s="70" t="s">
        <v>326</v>
      </c>
      <c r="D535" s="71" t="s">
        <v>174</v>
      </c>
      <c r="E535" s="70" t="s">
        <v>56</v>
      </c>
      <c r="F535" s="51">
        <v>111568</v>
      </c>
      <c r="G535" s="51">
        <v>111568</v>
      </c>
      <c r="H535" s="65"/>
      <c r="I535" s="65"/>
      <c r="J535" s="65"/>
      <c r="K535" s="65"/>
      <c r="L535" s="51">
        <f>F535+H535+I535+J535+K535</f>
        <v>111568</v>
      </c>
      <c r="M535" s="51">
        <f>G535+K535</f>
        <v>111568</v>
      </c>
      <c r="N535" s="51"/>
      <c r="O535" s="51"/>
      <c r="P535" s="51"/>
      <c r="Q535" s="51"/>
      <c r="R535" s="51">
        <f>L535+N535+O535+P535+Q535</f>
        <v>111568</v>
      </c>
      <c r="S535" s="51">
        <f>M535+Q535</f>
        <v>111568</v>
      </c>
      <c r="T535" s="51"/>
      <c r="U535" s="51"/>
      <c r="V535" s="51"/>
      <c r="W535" s="51"/>
      <c r="X535" s="51">
        <f>R535+T535+U535+V535+W535</f>
        <v>111568</v>
      </c>
      <c r="Y535" s="51">
        <f>S535+W535</f>
        <v>111568</v>
      </c>
      <c r="Z535" s="51"/>
      <c r="AA535" s="51"/>
      <c r="AB535" s="51"/>
      <c r="AC535" s="51"/>
      <c r="AD535" s="51">
        <f>X535+Z535+AA535+AB535+AC535</f>
        <v>111568</v>
      </c>
      <c r="AE535" s="51">
        <f>Y535+AC535</f>
        <v>111568</v>
      </c>
    </row>
    <row r="536" spans="1:31" s="11" customFormat="1" ht="23.25" customHeight="1">
      <c r="A536" s="64" t="s">
        <v>319</v>
      </c>
      <c r="B536" s="70" t="s">
        <v>345</v>
      </c>
      <c r="C536" s="70" t="s">
        <v>326</v>
      </c>
      <c r="D536" s="71" t="s">
        <v>320</v>
      </c>
      <c r="E536" s="70"/>
      <c r="F536" s="51">
        <f>F537</f>
        <v>6694</v>
      </c>
      <c r="G536" s="51">
        <f aca="true" t="shared" si="477" ref="G536:K537">G537</f>
        <v>0</v>
      </c>
      <c r="H536" s="51">
        <f t="shared" si="477"/>
        <v>0</v>
      </c>
      <c r="I536" s="51">
        <f t="shared" si="477"/>
        <v>0</v>
      </c>
      <c r="J536" s="51">
        <f t="shared" si="477"/>
        <v>0</v>
      </c>
      <c r="K536" s="51">
        <f t="shared" si="477"/>
        <v>0</v>
      </c>
      <c r="L536" s="51">
        <f>L537</f>
        <v>6694</v>
      </c>
      <c r="M536" s="51">
        <f>M537</f>
        <v>0</v>
      </c>
      <c r="N536" s="51">
        <f aca="true" t="shared" si="478" ref="N536:Q537">N537</f>
        <v>0</v>
      </c>
      <c r="O536" s="51">
        <f t="shared" si="478"/>
        <v>0</v>
      </c>
      <c r="P536" s="51">
        <f t="shared" si="478"/>
        <v>0</v>
      </c>
      <c r="Q536" s="51">
        <f t="shared" si="478"/>
        <v>0</v>
      </c>
      <c r="R536" s="51">
        <f>R537</f>
        <v>6694</v>
      </c>
      <c r="S536" s="51">
        <f>S537</f>
        <v>0</v>
      </c>
      <c r="T536" s="51">
        <f aca="true" t="shared" si="479" ref="T536:W537">T537</f>
        <v>0</v>
      </c>
      <c r="U536" s="51">
        <f t="shared" si="479"/>
        <v>0</v>
      </c>
      <c r="V536" s="51">
        <f t="shared" si="479"/>
        <v>0</v>
      </c>
      <c r="W536" s="51">
        <f t="shared" si="479"/>
        <v>0</v>
      </c>
      <c r="X536" s="51">
        <f>X537</f>
        <v>6694</v>
      </c>
      <c r="Y536" s="51">
        <f>Y537</f>
        <v>0</v>
      </c>
      <c r="Z536" s="51">
        <f aca="true" t="shared" si="480" ref="Z536:AC537">Z537</f>
        <v>0</v>
      </c>
      <c r="AA536" s="51">
        <f t="shared" si="480"/>
        <v>0</v>
      </c>
      <c r="AB536" s="51">
        <f t="shared" si="480"/>
        <v>0</v>
      </c>
      <c r="AC536" s="51">
        <f t="shared" si="480"/>
        <v>0</v>
      </c>
      <c r="AD536" s="51">
        <f>AD537</f>
        <v>6694</v>
      </c>
      <c r="AE536" s="51">
        <f>AE537</f>
        <v>0</v>
      </c>
    </row>
    <row r="537" spans="1:31" s="11" customFormat="1" ht="54.75" customHeight="1">
      <c r="A537" s="64" t="s">
        <v>29</v>
      </c>
      <c r="B537" s="70" t="s">
        <v>345</v>
      </c>
      <c r="C537" s="70" t="s">
        <v>326</v>
      </c>
      <c r="D537" s="71" t="s">
        <v>30</v>
      </c>
      <c r="E537" s="70"/>
      <c r="F537" s="51">
        <f>F538</f>
        <v>6694</v>
      </c>
      <c r="G537" s="51">
        <f t="shared" si="477"/>
        <v>0</v>
      </c>
      <c r="H537" s="51">
        <f t="shared" si="477"/>
        <v>0</v>
      </c>
      <c r="I537" s="51">
        <f t="shared" si="477"/>
        <v>0</v>
      </c>
      <c r="J537" s="51">
        <f t="shared" si="477"/>
        <v>0</v>
      </c>
      <c r="K537" s="51">
        <f t="shared" si="477"/>
        <v>0</v>
      </c>
      <c r="L537" s="51">
        <f>L538</f>
        <v>6694</v>
      </c>
      <c r="M537" s="51">
        <f>M538</f>
        <v>0</v>
      </c>
      <c r="N537" s="51">
        <f t="shared" si="478"/>
        <v>0</v>
      </c>
      <c r="O537" s="51">
        <f t="shared" si="478"/>
        <v>0</v>
      </c>
      <c r="P537" s="51">
        <f t="shared" si="478"/>
        <v>0</v>
      </c>
      <c r="Q537" s="51">
        <f t="shared" si="478"/>
        <v>0</v>
      </c>
      <c r="R537" s="51">
        <f>R538</f>
        <v>6694</v>
      </c>
      <c r="S537" s="51">
        <f>S538</f>
        <v>0</v>
      </c>
      <c r="T537" s="51">
        <f t="shared" si="479"/>
        <v>0</v>
      </c>
      <c r="U537" s="51">
        <f t="shared" si="479"/>
        <v>0</v>
      </c>
      <c r="V537" s="51">
        <f t="shared" si="479"/>
        <v>0</v>
      </c>
      <c r="W537" s="51">
        <f t="shared" si="479"/>
        <v>0</v>
      </c>
      <c r="X537" s="51">
        <f>X538</f>
        <v>6694</v>
      </c>
      <c r="Y537" s="51">
        <f>Y538</f>
        <v>0</v>
      </c>
      <c r="Z537" s="51">
        <f t="shared" si="480"/>
        <v>0</v>
      </c>
      <c r="AA537" s="51">
        <f t="shared" si="480"/>
        <v>0</v>
      </c>
      <c r="AB537" s="51">
        <f t="shared" si="480"/>
        <v>0</v>
      </c>
      <c r="AC537" s="51">
        <f t="shared" si="480"/>
        <v>0</v>
      </c>
      <c r="AD537" s="51">
        <f>AD538</f>
        <v>6694</v>
      </c>
      <c r="AE537" s="51">
        <f>AE538</f>
        <v>0</v>
      </c>
    </row>
    <row r="538" spans="1:31" s="11" customFormat="1" ht="82.5">
      <c r="A538" s="64" t="s">
        <v>430</v>
      </c>
      <c r="B538" s="70" t="s">
        <v>345</v>
      </c>
      <c r="C538" s="70" t="s">
        <v>326</v>
      </c>
      <c r="D538" s="71" t="s">
        <v>30</v>
      </c>
      <c r="E538" s="70" t="s">
        <v>350</v>
      </c>
      <c r="F538" s="51">
        <v>6694</v>
      </c>
      <c r="G538" s="51"/>
      <c r="H538" s="65"/>
      <c r="I538" s="65"/>
      <c r="J538" s="65"/>
      <c r="K538" s="65"/>
      <c r="L538" s="51">
        <f>F538+H538+I538+J538+K538</f>
        <v>6694</v>
      </c>
      <c r="M538" s="51">
        <f>G538+K538</f>
        <v>0</v>
      </c>
      <c r="N538" s="51"/>
      <c r="O538" s="51"/>
      <c r="P538" s="51"/>
      <c r="Q538" s="51"/>
      <c r="R538" s="51">
        <f>L538+N538+O538+P538+Q538</f>
        <v>6694</v>
      </c>
      <c r="S538" s="51">
        <f>M538+Q538</f>
        <v>0</v>
      </c>
      <c r="T538" s="51"/>
      <c r="U538" s="51"/>
      <c r="V538" s="51"/>
      <c r="W538" s="51"/>
      <c r="X538" s="51">
        <f>R538+T538+U538+V538+W538</f>
        <v>6694</v>
      </c>
      <c r="Y538" s="51">
        <f>S538+W538</f>
        <v>0</v>
      </c>
      <c r="Z538" s="51"/>
      <c r="AA538" s="51"/>
      <c r="AB538" s="51"/>
      <c r="AC538" s="51"/>
      <c r="AD538" s="51">
        <f>X538+Z538+AA538+AB538+AC538</f>
        <v>6694</v>
      </c>
      <c r="AE538" s="51">
        <f>Y538+AC538</f>
        <v>0</v>
      </c>
    </row>
    <row r="539" spans="1:31" s="11" customFormat="1" ht="16.5">
      <c r="A539" s="64"/>
      <c r="B539" s="70"/>
      <c r="C539" s="70"/>
      <c r="D539" s="71"/>
      <c r="E539" s="70"/>
      <c r="F539" s="65"/>
      <c r="G539" s="65"/>
      <c r="H539" s="65"/>
      <c r="I539" s="65"/>
      <c r="J539" s="65"/>
      <c r="K539" s="65"/>
      <c r="L539" s="65"/>
      <c r="M539" s="65"/>
      <c r="N539" s="51"/>
      <c r="O539" s="51"/>
      <c r="P539" s="51"/>
      <c r="Q539" s="51"/>
      <c r="R539" s="65"/>
      <c r="S539" s="65"/>
      <c r="T539" s="51"/>
      <c r="U539" s="51"/>
      <c r="V539" s="51"/>
      <c r="W539" s="51"/>
      <c r="X539" s="65"/>
      <c r="Y539" s="65"/>
      <c r="Z539" s="51"/>
      <c r="AA539" s="51"/>
      <c r="AB539" s="51"/>
      <c r="AC539" s="51"/>
      <c r="AD539" s="65"/>
      <c r="AE539" s="65"/>
    </row>
    <row r="540" spans="1:31" s="11" customFormat="1" ht="18.75">
      <c r="A540" s="58" t="s">
        <v>199</v>
      </c>
      <c r="B540" s="59" t="s">
        <v>345</v>
      </c>
      <c r="C540" s="59" t="s">
        <v>333</v>
      </c>
      <c r="D540" s="67"/>
      <c r="E540" s="59"/>
      <c r="F540" s="68">
        <f>F541+F544+F547</f>
        <v>259206</v>
      </c>
      <c r="G540" s="68">
        <f aca="true" t="shared" si="481" ref="G540:M540">G541+G544+G547</f>
        <v>257616</v>
      </c>
      <c r="H540" s="68">
        <f>H541+H544+H547</f>
        <v>0</v>
      </c>
      <c r="I540" s="68">
        <f>I541+I544+I547</f>
        <v>0</v>
      </c>
      <c r="J540" s="68">
        <f>J541+J544+J547</f>
        <v>0</v>
      </c>
      <c r="K540" s="68">
        <f t="shared" si="481"/>
        <v>23340</v>
      </c>
      <c r="L540" s="68">
        <f t="shared" si="481"/>
        <v>282546</v>
      </c>
      <c r="M540" s="68">
        <f t="shared" si="481"/>
        <v>280956</v>
      </c>
      <c r="N540" s="69">
        <f aca="true" t="shared" si="482" ref="N540:S540">N541+N544+N547</f>
        <v>0</v>
      </c>
      <c r="O540" s="69">
        <f t="shared" si="482"/>
        <v>0</v>
      </c>
      <c r="P540" s="69">
        <f t="shared" si="482"/>
        <v>0</v>
      </c>
      <c r="Q540" s="69">
        <f t="shared" si="482"/>
        <v>0</v>
      </c>
      <c r="R540" s="68">
        <f t="shared" si="482"/>
        <v>282546</v>
      </c>
      <c r="S540" s="68">
        <f t="shared" si="482"/>
        <v>280956</v>
      </c>
      <c r="T540" s="69">
        <f aca="true" t="shared" si="483" ref="T540:Y540">T541+T544+T547</f>
        <v>0</v>
      </c>
      <c r="U540" s="69">
        <f t="shared" si="483"/>
        <v>0</v>
      </c>
      <c r="V540" s="69">
        <f t="shared" si="483"/>
        <v>0</v>
      </c>
      <c r="W540" s="69">
        <f t="shared" si="483"/>
        <v>0</v>
      </c>
      <c r="X540" s="68">
        <f t="shared" si="483"/>
        <v>282546</v>
      </c>
      <c r="Y540" s="68">
        <f t="shared" si="483"/>
        <v>280956</v>
      </c>
      <c r="Z540" s="68">
        <f aca="true" t="shared" si="484" ref="Z540:AE540">Z541+Z544+Z547</f>
        <v>484</v>
      </c>
      <c r="AA540" s="69">
        <f t="shared" si="484"/>
        <v>0</v>
      </c>
      <c r="AB540" s="69">
        <f t="shared" si="484"/>
        <v>0</v>
      </c>
      <c r="AC540" s="69">
        <f t="shared" si="484"/>
        <v>0</v>
      </c>
      <c r="AD540" s="68">
        <f t="shared" si="484"/>
        <v>283030</v>
      </c>
      <c r="AE540" s="68">
        <f t="shared" si="484"/>
        <v>280956</v>
      </c>
    </row>
    <row r="541" spans="1:31" s="11" customFormat="1" ht="19.5" customHeight="1">
      <c r="A541" s="64" t="s">
        <v>301</v>
      </c>
      <c r="B541" s="70" t="s">
        <v>345</v>
      </c>
      <c r="C541" s="70" t="s">
        <v>333</v>
      </c>
      <c r="D541" s="71" t="s">
        <v>302</v>
      </c>
      <c r="E541" s="70"/>
      <c r="F541" s="72">
        <f>F542+F543</f>
        <v>1590</v>
      </c>
      <c r="G541" s="72">
        <f aca="true" t="shared" si="485" ref="G541:M541">G542+G543</f>
        <v>0</v>
      </c>
      <c r="H541" s="72">
        <f>H542+H543</f>
        <v>0</v>
      </c>
      <c r="I541" s="72">
        <f>I542+I543</f>
        <v>0</v>
      </c>
      <c r="J541" s="72">
        <f>J542+J543</f>
        <v>0</v>
      </c>
      <c r="K541" s="72">
        <f t="shared" si="485"/>
        <v>0</v>
      </c>
      <c r="L541" s="72">
        <f t="shared" si="485"/>
        <v>1590</v>
      </c>
      <c r="M541" s="72">
        <f t="shared" si="485"/>
        <v>0</v>
      </c>
      <c r="N541" s="72">
        <f aca="true" t="shared" si="486" ref="N541:S541">N542+N543</f>
        <v>0</v>
      </c>
      <c r="O541" s="72">
        <f t="shared" si="486"/>
        <v>0</v>
      </c>
      <c r="P541" s="72">
        <f t="shared" si="486"/>
        <v>0</v>
      </c>
      <c r="Q541" s="72">
        <f t="shared" si="486"/>
        <v>0</v>
      </c>
      <c r="R541" s="72">
        <f t="shared" si="486"/>
        <v>1590</v>
      </c>
      <c r="S541" s="72">
        <f t="shared" si="486"/>
        <v>0</v>
      </c>
      <c r="T541" s="72">
        <f aca="true" t="shared" si="487" ref="T541:Y541">T542+T543</f>
        <v>0</v>
      </c>
      <c r="U541" s="72">
        <f t="shared" si="487"/>
        <v>0</v>
      </c>
      <c r="V541" s="72">
        <f t="shared" si="487"/>
        <v>0</v>
      </c>
      <c r="W541" s="72">
        <f t="shared" si="487"/>
        <v>0</v>
      </c>
      <c r="X541" s="72">
        <f t="shared" si="487"/>
        <v>1590</v>
      </c>
      <c r="Y541" s="72">
        <f t="shared" si="487"/>
        <v>0</v>
      </c>
      <c r="Z541" s="72">
        <f aca="true" t="shared" si="488" ref="Z541:AE541">Z542+Z543</f>
        <v>484</v>
      </c>
      <c r="AA541" s="72">
        <f t="shared" si="488"/>
        <v>0</v>
      </c>
      <c r="AB541" s="72">
        <f t="shared" si="488"/>
        <v>0</v>
      </c>
      <c r="AC541" s="72">
        <f t="shared" si="488"/>
        <v>0</v>
      </c>
      <c r="AD541" s="72">
        <f t="shared" si="488"/>
        <v>2074</v>
      </c>
      <c r="AE541" s="72">
        <f t="shared" si="488"/>
        <v>0</v>
      </c>
    </row>
    <row r="542" spans="1:31" s="11" customFormat="1" ht="87.75" customHeight="1">
      <c r="A542" s="64" t="s">
        <v>68</v>
      </c>
      <c r="B542" s="70" t="s">
        <v>345</v>
      </c>
      <c r="C542" s="70" t="s">
        <v>333</v>
      </c>
      <c r="D542" s="71" t="s">
        <v>302</v>
      </c>
      <c r="E542" s="70" t="s">
        <v>56</v>
      </c>
      <c r="F542" s="51">
        <v>1194</v>
      </c>
      <c r="G542" s="51"/>
      <c r="H542" s="65"/>
      <c r="I542" s="65"/>
      <c r="J542" s="65"/>
      <c r="K542" s="65"/>
      <c r="L542" s="51">
        <f>F542+H542+I542+J542+K542</f>
        <v>1194</v>
      </c>
      <c r="M542" s="51">
        <f>G542+K542</f>
        <v>0</v>
      </c>
      <c r="N542" s="51"/>
      <c r="O542" s="51"/>
      <c r="P542" s="51"/>
      <c r="Q542" s="51"/>
      <c r="R542" s="51">
        <f>L542+N542+O542+P542+Q542</f>
        <v>1194</v>
      </c>
      <c r="S542" s="51">
        <f>M542+Q542</f>
        <v>0</v>
      </c>
      <c r="T542" s="51"/>
      <c r="U542" s="51"/>
      <c r="V542" s="51"/>
      <c r="W542" s="51"/>
      <c r="X542" s="51">
        <f>R542+T542+U542+V542+W542</f>
        <v>1194</v>
      </c>
      <c r="Y542" s="51">
        <f>S542+W542</f>
        <v>0</v>
      </c>
      <c r="Z542" s="51">
        <v>484</v>
      </c>
      <c r="AA542" s="51"/>
      <c r="AB542" s="51"/>
      <c r="AC542" s="51"/>
      <c r="AD542" s="51">
        <f>X542+Z542+AA542+AB542+AC542</f>
        <v>1678</v>
      </c>
      <c r="AE542" s="51">
        <f>Y542+AC542</f>
        <v>0</v>
      </c>
    </row>
    <row r="543" spans="1:31" s="11" customFormat="1" ht="91.5" customHeight="1">
      <c r="A543" s="64" t="s">
        <v>179</v>
      </c>
      <c r="B543" s="70" t="s">
        <v>345</v>
      </c>
      <c r="C543" s="70" t="s">
        <v>333</v>
      </c>
      <c r="D543" s="71" t="s">
        <v>302</v>
      </c>
      <c r="E543" s="70" t="s">
        <v>55</v>
      </c>
      <c r="F543" s="51">
        <v>396</v>
      </c>
      <c r="G543" s="65"/>
      <c r="H543" s="65"/>
      <c r="I543" s="65"/>
      <c r="J543" s="65"/>
      <c r="K543" s="65"/>
      <c r="L543" s="51">
        <f>F543+H543+I543+J543+K543</f>
        <v>396</v>
      </c>
      <c r="M543" s="51">
        <f>G543+K543</f>
        <v>0</v>
      </c>
      <c r="N543" s="51"/>
      <c r="O543" s="51"/>
      <c r="P543" s="51"/>
      <c r="Q543" s="51"/>
      <c r="R543" s="51">
        <f>L543+N543+O543+P543+Q543</f>
        <v>396</v>
      </c>
      <c r="S543" s="51">
        <f>M543+Q543</f>
        <v>0</v>
      </c>
      <c r="T543" s="51"/>
      <c r="U543" s="51"/>
      <c r="V543" s="51"/>
      <c r="W543" s="51"/>
      <c r="X543" s="51">
        <f>R543+T543+U543+V543+W543</f>
        <v>396</v>
      </c>
      <c r="Y543" s="51">
        <f>S543+W543</f>
        <v>0</v>
      </c>
      <c r="Z543" s="51"/>
      <c r="AA543" s="51"/>
      <c r="AB543" s="51"/>
      <c r="AC543" s="51"/>
      <c r="AD543" s="51">
        <f>X543+Z543+AA543+AB543+AC543</f>
        <v>396</v>
      </c>
      <c r="AE543" s="51">
        <f>Y543+AC543</f>
        <v>0</v>
      </c>
    </row>
    <row r="544" spans="1:31" s="11" customFormat="1" ht="33">
      <c r="A544" s="64" t="s">
        <v>514</v>
      </c>
      <c r="B544" s="70" t="s">
        <v>345</v>
      </c>
      <c r="C544" s="70" t="s">
        <v>333</v>
      </c>
      <c r="D544" s="71" t="s">
        <v>515</v>
      </c>
      <c r="E544" s="70"/>
      <c r="F544" s="51">
        <f>F545</f>
        <v>0</v>
      </c>
      <c r="G544" s="51">
        <f aca="true" t="shared" si="489" ref="G544:J545">G545</f>
        <v>0</v>
      </c>
      <c r="H544" s="51">
        <f t="shared" si="489"/>
        <v>0</v>
      </c>
      <c r="I544" s="51">
        <f t="shared" si="489"/>
        <v>0</v>
      </c>
      <c r="J544" s="51">
        <f t="shared" si="489"/>
        <v>0</v>
      </c>
      <c r="K544" s="51">
        <f aca="true" t="shared" si="490" ref="K544:Z545">K545</f>
        <v>23340</v>
      </c>
      <c r="L544" s="51">
        <f t="shared" si="490"/>
        <v>23340</v>
      </c>
      <c r="M544" s="51">
        <f t="shared" si="490"/>
        <v>23340</v>
      </c>
      <c r="N544" s="51">
        <f t="shared" si="490"/>
        <v>0</v>
      </c>
      <c r="O544" s="51">
        <f t="shared" si="490"/>
        <v>0</v>
      </c>
      <c r="P544" s="51">
        <f t="shared" si="490"/>
        <v>0</v>
      </c>
      <c r="Q544" s="51">
        <f t="shared" si="490"/>
        <v>0</v>
      </c>
      <c r="R544" s="51">
        <f t="shared" si="490"/>
        <v>23340</v>
      </c>
      <c r="S544" s="51">
        <f t="shared" si="490"/>
        <v>23340</v>
      </c>
      <c r="T544" s="51">
        <f t="shared" si="490"/>
        <v>0</v>
      </c>
      <c r="U544" s="51">
        <f t="shared" si="490"/>
        <v>0</v>
      </c>
      <c r="V544" s="51">
        <f t="shared" si="490"/>
        <v>0</v>
      </c>
      <c r="W544" s="51">
        <f t="shared" si="490"/>
        <v>0</v>
      </c>
      <c r="X544" s="51">
        <f t="shared" si="490"/>
        <v>23340</v>
      </c>
      <c r="Y544" s="51">
        <f t="shared" si="490"/>
        <v>23340</v>
      </c>
      <c r="Z544" s="51">
        <f t="shared" si="490"/>
        <v>0</v>
      </c>
      <c r="AA544" s="51">
        <f aca="true" t="shared" si="491" ref="Z544:AE545">AA545</f>
        <v>0</v>
      </c>
      <c r="AB544" s="51">
        <f t="shared" si="491"/>
        <v>0</v>
      </c>
      <c r="AC544" s="51">
        <f t="shared" si="491"/>
        <v>0</v>
      </c>
      <c r="AD544" s="51">
        <f t="shared" si="491"/>
        <v>23340</v>
      </c>
      <c r="AE544" s="51">
        <f t="shared" si="491"/>
        <v>23340</v>
      </c>
    </row>
    <row r="545" spans="1:31" s="11" customFormat="1" ht="66">
      <c r="A545" s="64" t="s">
        <v>431</v>
      </c>
      <c r="B545" s="70" t="s">
        <v>345</v>
      </c>
      <c r="C545" s="70" t="s">
        <v>333</v>
      </c>
      <c r="D545" s="71" t="s">
        <v>432</v>
      </c>
      <c r="E545" s="70"/>
      <c r="F545" s="51">
        <f>F546</f>
        <v>0</v>
      </c>
      <c r="G545" s="51">
        <f t="shared" si="489"/>
        <v>0</v>
      </c>
      <c r="H545" s="51">
        <f t="shared" si="489"/>
        <v>0</v>
      </c>
      <c r="I545" s="51">
        <f t="shared" si="489"/>
        <v>0</v>
      </c>
      <c r="J545" s="51">
        <f t="shared" si="489"/>
        <v>0</v>
      </c>
      <c r="K545" s="51">
        <f t="shared" si="490"/>
        <v>23340</v>
      </c>
      <c r="L545" s="51">
        <f t="shared" si="490"/>
        <v>23340</v>
      </c>
      <c r="M545" s="51">
        <f t="shared" si="490"/>
        <v>23340</v>
      </c>
      <c r="N545" s="51">
        <f t="shared" si="490"/>
        <v>0</v>
      </c>
      <c r="O545" s="51">
        <f t="shared" si="490"/>
        <v>0</v>
      </c>
      <c r="P545" s="51">
        <f t="shared" si="490"/>
        <v>0</v>
      </c>
      <c r="Q545" s="51">
        <f t="shared" si="490"/>
        <v>0</v>
      </c>
      <c r="R545" s="51">
        <f t="shared" si="490"/>
        <v>23340</v>
      </c>
      <c r="S545" s="51">
        <f t="shared" si="490"/>
        <v>23340</v>
      </c>
      <c r="T545" s="51">
        <f t="shared" si="490"/>
        <v>0</v>
      </c>
      <c r="U545" s="51">
        <f t="shared" si="490"/>
        <v>0</v>
      </c>
      <c r="V545" s="51">
        <f t="shared" si="490"/>
        <v>0</v>
      </c>
      <c r="W545" s="51">
        <f t="shared" si="490"/>
        <v>0</v>
      </c>
      <c r="X545" s="51">
        <f t="shared" si="490"/>
        <v>23340</v>
      </c>
      <c r="Y545" s="51">
        <f t="shared" si="490"/>
        <v>23340</v>
      </c>
      <c r="Z545" s="51">
        <f t="shared" si="491"/>
        <v>0</v>
      </c>
      <c r="AA545" s="51">
        <f t="shared" si="491"/>
        <v>0</v>
      </c>
      <c r="AB545" s="51">
        <f t="shared" si="491"/>
        <v>0</v>
      </c>
      <c r="AC545" s="51">
        <f t="shared" si="491"/>
        <v>0</v>
      </c>
      <c r="AD545" s="51">
        <f t="shared" si="491"/>
        <v>23340</v>
      </c>
      <c r="AE545" s="51">
        <f t="shared" si="491"/>
        <v>23340</v>
      </c>
    </row>
    <row r="546" spans="1:31" s="11" customFormat="1" ht="82.5">
      <c r="A546" s="64" t="s">
        <v>68</v>
      </c>
      <c r="B546" s="70" t="s">
        <v>345</v>
      </c>
      <c r="C546" s="70" t="s">
        <v>333</v>
      </c>
      <c r="D546" s="71" t="s">
        <v>432</v>
      </c>
      <c r="E546" s="70" t="s">
        <v>56</v>
      </c>
      <c r="F546" s="51"/>
      <c r="G546" s="65"/>
      <c r="H546" s="65"/>
      <c r="I546" s="65"/>
      <c r="J546" s="65"/>
      <c r="K546" s="51">
        <v>23340</v>
      </c>
      <c r="L546" s="51">
        <f>F546+H546+I546+J546+K546</f>
        <v>23340</v>
      </c>
      <c r="M546" s="51">
        <f>G546+K546</f>
        <v>23340</v>
      </c>
      <c r="N546" s="51"/>
      <c r="O546" s="51"/>
      <c r="P546" s="51"/>
      <c r="Q546" s="51"/>
      <c r="R546" s="51">
        <f>L546+N546+O546+P546+Q546</f>
        <v>23340</v>
      </c>
      <c r="S546" s="51">
        <f>M546+Q546</f>
        <v>23340</v>
      </c>
      <c r="T546" s="51"/>
      <c r="U546" s="51"/>
      <c r="V546" s="51"/>
      <c r="W546" s="51"/>
      <c r="X546" s="51">
        <f>R546+T546+U546+V546+W546</f>
        <v>23340</v>
      </c>
      <c r="Y546" s="51">
        <f>S546+W546</f>
        <v>23340</v>
      </c>
      <c r="Z546" s="51"/>
      <c r="AA546" s="51"/>
      <c r="AB546" s="51"/>
      <c r="AC546" s="51"/>
      <c r="AD546" s="51">
        <f>X546+Z546+AA546+AB546+AC546</f>
        <v>23340</v>
      </c>
      <c r="AE546" s="51">
        <f>Y546+AC546</f>
        <v>23340</v>
      </c>
    </row>
    <row r="547" spans="1:31" s="11" customFormat="1" ht="33">
      <c r="A547" s="64" t="s">
        <v>176</v>
      </c>
      <c r="B547" s="70" t="s">
        <v>345</v>
      </c>
      <c r="C547" s="70" t="s">
        <v>333</v>
      </c>
      <c r="D547" s="71" t="s">
        <v>174</v>
      </c>
      <c r="E547" s="70"/>
      <c r="F547" s="51">
        <f>F548</f>
        <v>257616</v>
      </c>
      <c r="G547" s="51">
        <f>G548</f>
        <v>257616</v>
      </c>
      <c r="H547" s="51">
        <f>H548</f>
        <v>0</v>
      </c>
      <c r="I547" s="51">
        <f>I548</f>
        <v>0</v>
      </c>
      <c r="J547" s="51">
        <f>J548</f>
        <v>0</v>
      </c>
      <c r="K547" s="65"/>
      <c r="L547" s="51">
        <f>L548</f>
        <v>257616</v>
      </c>
      <c r="M547" s="51">
        <f>M548</f>
        <v>257616</v>
      </c>
      <c r="N547" s="51">
        <f>N548</f>
        <v>0</v>
      </c>
      <c r="O547" s="51">
        <f>O548</f>
        <v>0</v>
      </c>
      <c r="P547" s="51">
        <f>P548</f>
        <v>0</v>
      </c>
      <c r="Q547" s="51"/>
      <c r="R547" s="51">
        <f>R548</f>
        <v>257616</v>
      </c>
      <c r="S547" s="51">
        <f>S548</f>
        <v>257616</v>
      </c>
      <c r="T547" s="51">
        <f>T548</f>
        <v>0</v>
      </c>
      <c r="U547" s="51">
        <f>U548</f>
        <v>0</v>
      </c>
      <c r="V547" s="51">
        <f>V548</f>
        <v>0</v>
      </c>
      <c r="W547" s="51"/>
      <c r="X547" s="51">
        <f>X548</f>
        <v>257616</v>
      </c>
      <c r="Y547" s="51">
        <f>Y548</f>
        <v>257616</v>
      </c>
      <c r="Z547" s="51">
        <f>Z548</f>
        <v>0</v>
      </c>
      <c r="AA547" s="51">
        <f>AA548</f>
        <v>0</v>
      </c>
      <c r="AB547" s="51">
        <f>AB548</f>
        <v>0</v>
      </c>
      <c r="AC547" s="51"/>
      <c r="AD547" s="51">
        <f>AD548</f>
        <v>257616</v>
      </c>
      <c r="AE547" s="51">
        <f>AE548</f>
        <v>257616</v>
      </c>
    </row>
    <row r="548" spans="1:31" s="11" customFormat="1" ht="82.5">
      <c r="A548" s="64" t="s">
        <v>68</v>
      </c>
      <c r="B548" s="70" t="s">
        <v>345</v>
      </c>
      <c r="C548" s="70" t="s">
        <v>333</v>
      </c>
      <c r="D548" s="71" t="s">
        <v>174</v>
      </c>
      <c r="E548" s="70" t="s">
        <v>56</v>
      </c>
      <c r="F548" s="51">
        <v>257616</v>
      </c>
      <c r="G548" s="51">
        <v>257616</v>
      </c>
      <c r="H548" s="65"/>
      <c r="I548" s="65"/>
      <c r="J548" s="65"/>
      <c r="K548" s="65"/>
      <c r="L548" s="51">
        <f>F548+H548+I548+J548+K548</f>
        <v>257616</v>
      </c>
      <c r="M548" s="51">
        <f>G548+K548</f>
        <v>257616</v>
      </c>
      <c r="N548" s="51"/>
      <c r="O548" s="51"/>
      <c r="P548" s="51"/>
      <c r="Q548" s="51"/>
      <c r="R548" s="51">
        <f>L548+N548+O548+P548+Q548</f>
        <v>257616</v>
      </c>
      <c r="S548" s="51">
        <f>M548+Q548</f>
        <v>257616</v>
      </c>
      <c r="T548" s="51"/>
      <c r="U548" s="51"/>
      <c r="V548" s="51"/>
      <c r="W548" s="51"/>
      <c r="X548" s="51">
        <f>R548+T548+U548+V548+W548</f>
        <v>257616</v>
      </c>
      <c r="Y548" s="51">
        <f>S548+W548</f>
        <v>257616</v>
      </c>
      <c r="Z548" s="51"/>
      <c r="AA548" s="51"/>
      <c r="AB548" s="51"/>
      <c r="AC548" s="51"/>
      <c r="AD548" s="51">
        <f>X548+Z548+AA548+AB548+AC548</f>
        <v>257616</v>
      </c>
      <c r="AE548" s="51">
        <f>Y548+AC548</f>
        <v>257616</v>
      </c>
    </row>
    <row r="549" spans="1:31" s="11" customFormat="1" ht="15" customHeight="1">
      <c r="A549" s="64"/>
      <c r="B549" s="70"/>
      <c r="C549" s="70"/>
      <c r="D549" s="71"/>
      <c r="E549" s="70"/>
      <c r="F549" s="65"/>
      <c r="G549" s="65"/>
      <c r="H549" s="65"/>
      <c r="I549" s="65"/>
      <c r="J549" s="65"/>
      <c r="K549" s="65"/>
      <c r="L549" s="65"/>
      <c r="M549" s="65"/>
      <c r="N549" s="51"/>
      <c r="O549" s="51"/>
      <c r="P549" s="51"/>
      <c r="Q549" s="51"/>
      <c r="R549" s="65"/>
      <c r="S549" s="65"/>
      <c r="T549" s="51"/>
      <c r="U549" s="51"/>
      <c r="V549" s="51"/>
      <c r="W549" s="51"/>
      <c r="X549" s="65"/>
      <c r="Y549" s="65"/>
      <c r="Z549" s="51"/>
      <c r="AA549" s="51"/>
      <c r="AB549" s="51"/>
      <c r="AC549" s="51"/>
      <c r="AD549" s="65"/>
      <c r="AE549" s="65"/>
    </row>
    <row r="550" spans="1:31" s="7" customFormat="1" ht="22.5" customHeight="1">
      <c r="A550" s="58" t="s">
        <v>200</v>
      </c>
      <c r="B550" s="59" t="s">
        <v>345</v>
      </c>
      <c r="C550" s="59" t="s">
        <v>356</v>
      </c>
      <c r="D550" s="67"/>
      <c r="E550" s="59"/>
      <c r="F550" s="68">
        <f aca="true" t="shared" si="492" ref="F550:AE550">F551</f>
        <v>95734</v>
      </c>
      <c r="G550" s="68">
        <f t="shared" si="492"/>
        <v>0</v>
      </c>
      <c r="H550" s="68">
        <f t="shared" si="492"/>
        <v>0</v>
      </c>
      <c r="I550" s="68">
        <f t="shared" si="492"/>
        <v>-590</v>
      </c>
      <c r="J550" s="68">
        <f t="shared" si="492"/>
        <v>0</v>
      </c>
      <c r="K550" s="68">
        <f t="shared" si="492"/>
        <v>0</v>
      </c>
      <c r="L550" s="68">
        <f t="shared" si="492"/>
        <v>95144</v>
      </c>
      <c r="M550" s="68">
        <f t="shared" si="492"/>
        <v>0</v>
      </c>
      <c r="N550" s="69">
        <f t="shared" si="492"/>
        <v>0</v>
      </c>
      <c r="O550" s="69">
        <f t="shared" si="492"/>
        <v>0</v>
      </c>
      <c r="P550" s="69">
        <f t="shared" si="492"/>
        <v>0</v>
      </c>
      <c r="Q550" s="69">
        <f t="shared" si="492"/>
        <v>0</v>
      </c>
      <c r="R550" s="68">
        <f t="shared" si="492"/>
        <v>95144</v>
      </c>
      <c r="S550" s="68">
        <f t="shared" si="492"/>
        <v>0</v>
      </c>
      <c r="T550" s="69">
        <f t="shared" si="492"/>
        <v>0</v>
      </c>
      <c r="U550" s="69">
        <f t="shared" si="492"/>
        <v>0</v>
      </c>
      <c r="V550" s="68">
        <f t="shared" si="492"/>
        <v>1904</v>
      </c>
      <c r="W550" s="69">
        <f t="shared" si="492"/>
        <v>0</v>
      </c>
      <c r="X550" s="68">
        <f t="shared" si="492"/>
        <v>97048</v>
      </c>
      <c r="Y550" s="68">
        <f t="shared" si="492"/>
        <v>0</v>
      </c>
      <c r="Z550" s="69">
        <f t="shared" si="492"/>
        <v>0</v>
      </c>
      <c r="AA550" s="69">
        <f t="shared" si="492"/>
        <v>0</v>
      </c>
      <c r="AB550" s="68">
        <f t="shared" si="492"/>
        <v>0</v>
      </c>
      <c r="AC550" s="69">
        <f t="shared" si="492"/>
        <v>0</v>
      </c>
      <c r="AD550" s="68">
        <f t="shared" si="492"/>
        <v>97048</v>
      </c>
      <c r="AE550" s="68">
        <f t="shared" si="492"/>
        <v>0</v>
      </c>
    </row>
    <row r="551" spans="1:31" s="15" customFormat="1" ht="20.25" customHeight="1">
      <c r="A551" s="64" t="s">
        <v>299</v>
      </c>
      <c r="B551" s="70" t="s">
        <v>345</v>
      </c>
      <c r="C551" s="70" t="s">
        <v>356</v>
      </c>
      <c r="D551" s="71" t="s">
        <v>300</v>
      </c>
      <c r="E551" s="70"/>
      <c r="F551" s="72">
        <f aca="true" t="shared" si="493" ref="F551:M551">F552+F553</f>
        <v>95734</v>
      </c>
      <c r="G551" s="72">
        <f t="shared" si="493"/>
        <v>0</v>
      </c>
      <c r="H551" s="72">
        <f t="shared" si="493"/>
        <v>0</v>
      </c>
      <c r="I551" s="72">
        <f t="shared" si="493"/>
        <v>-590</v>
      </c>
      <c r="J551" s="72">
        <f t="shared" si="493"/>
        <v>0</v>
      </c>
      <c r="K551" s="72">
        <f t="shared" si="493"/>
        <v>0</v>
      </c>
      <c r="L551" s="72">
        <f t="shared" si="493"/>
        <v>95144</v>
      </c>
      <c r="M551" s="72">
        <f t="shared" si="493"/>
        <v>0</v>
      </c>
      <c r="N551" s="72">
        <f aca="true" t="shared" si="494" ref="N551:S551">N552+N553</f>
        <v>0</v>
      </c>
      <c r="O551" s="72">
        <f t="shared" si="494"/>
        <v>0</v>
      </c>
      <c r="P551" s="72">
        <f t="shared" si="494"/>
        <v>0</v>
      </c>
      <c r="Q551" s="72">
        <f t="shared" si="494"/>
        <v>0</v>
      </c>
      <c r="R551" s="72">
        <f t="shared" si="494"/>
        <v>95144</v>
      </c>
      <c r="S551" s="72">
        <f t="shared" si="494"/>
        <v>0</v>
      </c>
      <c r="T551" s="72">
        <f aca="true" t="shared" si="495" ref="T551:Y551">T552+T553</f>
        <v>0</v>
      </c>
      <c r="U551" s="72">
        <f t="shared" si="495"/>
        <v>0</v>
      </c>
      <c r="V551" s="72">
        <f t="shared" si="495"/>
        <v>1904</v>
      </c>
      <c r="W551" s="72">
        <f t="shared" si="495"/>
        <v>0</v>
      </c>
      <c r="X551" s="72">
        <f t="shared" si="495"/>
        <v>97048</v>
      </c>
      <c r="Y551" s="72">
        <f t="shared" si="495"/>
        <v>0</v>
      </c>
      <c r="Z551" s="72">
        <f aca="true" t="shared" si="496" ref="Z551:AE551">Z552+Z553</f>
        <v>0</v>
      </c>
      <c r="AA551" s="72">
        <f t="shared" si="496"/>
        <v>0</v>
      </c>
      <c r="AB551" s="72">
        <f t="shared" si="496"/>
        <v>0</v>
      </c>
      <c r="AC551" s="72">
        <f t="shared" si="496"/>
        <v>0</v>
      </c>
      <c r="AD551" s="72">
        <f t="shared" si="496"/>
        <v>97048</v>
      </c>
      <c r="AE551" s="72">
        <f t="shared" si="496"/>
        <v>0</v>
      </c>
    </row>
    <row r="552" spans="1:31" s="7" customFormat="1" ht="82.5">
      <c r="A552" s="64" t="s">
        <v>68</v>
      </c>
      <c r="B552" s="70" t="s">
        <v>345</v>
      </c>
      <c r="C552" s="70" t="s">
        <v>356</v>
      </c>
      <c r="D552" s="71" t="s">
        <v>300</v>
      </c>
      <c r="E552" s="70" t="s">
        <v>56</v>
      </c>
      <c r="F552" s="51">
        <v>95681</v>
      </c>
      <c r="G552" s="57"/>
      <c r="H552" s="57"/>
      <c r="I552" s="73">
        <v>-590</v>
      </c>
      <c r="J552" s="57"/>
      <c r="K552" s="57"/>
      <c r="L552" s="51">
        <f>F552+H552+I552+J552+K552</f>
        <v>95091</v>
      </c>
      <c r="M552" s="51">
        <f>G552+K552</f>
        <v>0</v>
      </c>
      <c r="N552" s="51"/>
      <c r="O552" s="51"/>
      <c r="P552" s="51"/>
      <c r="Q552" s="51"/>
      <c r="R552" s="51">
        <f>L552+N552+O552+P552+Q552</f>
        <v>95091</v>
      </c>
      <c r="S552" s="51">
        <f>M552+Q552</f>
        <v>0</v>
      </c>
      <c r="T552" s="51"/>
      <c r="U552" s="51"/>
      <c r="V552" s="51">
        <v>1904</v>
      </c>
      <c r="W552" s="51"/>
      <c r="X552" s="51">
        <f>R552+T552+U552+V552+W552</f>
        <v>96995</v>
      </c>
      <c r="Y552" s="51">
        <f>S552+W552</f>
        <v>0</v>
      </c>
      <c r="Z552" s="51"/>
      <c r="AA552" s="51"/>
      <c r="AB552" s="51"/>
      <c r="AC552" s="51"/>
      <c r="AD552" s="51">
        <f>X552+Z552+AA552+AB552+AC552</f>
        <v>96995</v>
      </c>
      <c r="AE552" s="51">
        <f>Y552+AC552</f>
        <v>0</v>
      </c>
    </row>
    <row r="553" spans="1:31" s="7" customFormat="1" ht="91.5" customHeight="1">
      <c r="A553" s="64" t="s">
        <v>179</v>
      </c>
      <c r="B553" s="70" t="s">
        <v>345</v>
      </c>
      <c r="C553" s="70" t="s">
        <v>356</v>
      </c>
      <c r="D553" s="71" t="s">
        <v>300</v>
      </c>
      <c r="E553" s="70" t="s">
        <v>55</v>
      </c>
      <c r="F553" s="51">
        <v>53</v>
      </c>
      <c r="G553" s="57"/>
      <c r="H553" s="57"/>
      <c r="I553" s="57"/>
      <c r="J553" s="57"/>
      <c r="K553" s="57"/>
      <c r="L553" s="51">
        <f>F553+H553+I553+J553+K553</f>
        <v>53</v>
      </c>
      <c r="M553" s="51">
        <f>G553+K553</f>
        <v>0</v>
      </c>
      <c r="N553" s="51"/>
      <c r="O553" s="51"/>
      <c r="P553" s="51"/>
      <c r="Q553" s="51"/>
      <c r="R553" s="51">
        <f>L553+N553+O553+P553+Q553</f>
        <v>53</v>
      </c>
      <c r="S553" s="51">
        <f>M553+Q553</f>
        <v>0</v>
      </c>
      <c r="T553" s="51"/>
      <c r="U553" s="51"/>
      <c r="V553" s="51"/>
      <c r="W553" s="51"/>
      <c r="X553" s="51">
        <f>R553+T553+U553+V553+W553</f>
        <v>53</v>
      </c>
      <c r="Y553" s="51">
        <f>S553+W553</f>
        <v>0</v>
      </c>
      <c r="Z553" s="51"/>
      <c r="AA553" s="51"/>
      <c r="AB553" s="51"/>
      <c r="AC553" s="51"/>
      <c r="AD553" s="51">
        <f>X553+Z553+AA553+AB553+AC553</f>
        <v>53</v>
      </c>
      <c r="AE553" s="51">
        <f>Y553+AC553</f>
        <v>0</v>
      </c>
    </row>
    <row r="554" spans="1:31" s="7" customFormat="1" ht="15" customHeight="1">
      <c r="A554" s="64"/>
      <c r="B554" s="70"/>
      <c r="C554" s="70"/>
      <c r="D554" s="71"/>
      <c r="E554" s="70"/>
      <c r="F554" s="57"/>
      <c r="G554" s="57"/>
      <c r="H554" s="57"/>
      <c r="I554" s="57"/>
      <c r="J554" s="57"/>
      <c r="K554" s="57"/>
      <c r="L554" s="57"/>
      <c r="M554" s="57"/>
      <c r="N554" s="51"/>
      <c r="O554" s="51"/>
      <c r="P554" s="51"/>
      <c r="Q554" s="51"/>
      <c r="R554" s="57"/>
      <c r="S554" s="57"/>
      <c r="T554" s="51"/>
      <c r="U554" s="51"/>
      <c r="V554" s="51"/>
      <c r="W554" s="51"/>
      <c r="X554" s="57"/>
      <c r="Y554" s="57"/>
      <c r="Z554" s="51"/>
      <c r="AA554" s="51"/>
      <c r="AB554" s="51"/>
      <c r="AC554" s="51"/>
      <c r="AD554" s="57"/>
      <c r="AE554" s="57"/>
    </row>
    <row r="555" spans="1:31" s="7" customFormat="1" ht="18.75" customHeight="1" hidden="1">
      <c r="A555" s="58" t="s">
        <v>202</v>
      </c>
      <c r="B555" s="59" t="s">
        <v>345</v>
      </c>
      <c r="C555" s="59" t="s">
        <v>351</v>
      </c>
      <c r="D555" s="67"/>
      <c r="E555" s="59"/>
      <c r="F555" s="57"/>
      <c r="G555" s="57"/>
      <c r="H555" s="57"/>
      <c r="I555" s="57"/>
      <c r="J555" s="57"/>
      <c r="K555" s="57"/>
      <c r="L555" s="57"/>
      <c r="M555" s="57"/>
      <c r="N555" s="51"/>
      <c r="O555" s="51"/>
      <c r="P555" s="51"/>
      <c r="Q555" s="51"/>
      <c r="R555" s="57"/>
      <c r="S555" s="57"/>
      <c r="T555" s="51"/>
      <c r="U555" s="51"/>
      <c r="V555" s="51"/>
      <c r="W555" s="51"/>
      <c r="X555" s="57"/>
      <c r="Y555" s="57"/>
      <c r="Z555" s="51"/>
      <c r="AA555" s="51"/>
      <c r="AB555" s="51"/>
      <c r="AC555" s="51"/>
      <c r="AD555" s="57"/>
      <c r="AE555" s="57"/>
    </row>
    <row r="556" spans="1:31" s="7" customFormat="1" ht="33" customHeight="1" hidden="1">
      <c r="A556" s="64" t="s">
        <v>349</v>
      </c>
      <c r="B556" s="70" t="s">
        <v>345</v>
      </c>
      <c r="C556" s="70" t="s">
        <v>351</v>
      </c>
      <c r="D556" s="71" t="s">
        <v>203</v>
      </c>
      <c r="E556" s="70"/>
      <c r="F556" s="57"/>
      <c r="G556" s="57"/>
      <c r="H556" s="57"/>
      <c r="I556" s="57"/>
      <c r="J556" s="57"/>
      <c r="K556" s="57"/>
      <c r="L556" s="57"/>
      <c r="M556" s="57"/>
      <c r="N556" s="51"/>
      <c r="O556" s="51"/>
      <c r="P556" s="51"/>
      <c r="Q556" s="51"/>
      <c r="R556" s="57"/>
      <c r="S556" s="57"/>
      <c r="T556" s="51"/>
      <c r="U556" s="51"/>
      <c r="V556" s="51"/>
      <c r="W556" s="51"/>
      <c r="X556" s="57"/>
      <c r="Y556" s="57"/>
      <c r="Z556" s="51"/>
      <c r="AA556" s="51"/>
      <c r="AB556" s="51"/>
      <c r="AC556" s="51"/>
      <c r="AD556" s="57"/>
      <c r="AE556" s="57"/>
    </row>
    <row r="557" spans="1:31" s="7" customFormat="1" ht="49.5" customHeight="1" hidden="1">
      <c r="A557" s="64" t="s">
        <v>430</v>
      </c>
      <c r="B557" s="70" t="s">
        <v>345</v>
      </c>
      <c r="C557" s="70" t="s">
        <v>351</v>
      </c>
      <c r="D557" s="71" t="s">
        <v>237</v>
      </c>
      <c r="E557" s="70" t="s">
        <v>350</v>
      </c>
      <c r="F557" s="57"/>
      <c r="G557" s="57"/>
      <c r="H557" s="57"/>
      <c r="I557" s="57"/>
      <c r="J557" s="57"/>
      <c r="K557" s="57"/>
      <c r="L557" s="57"/>
      <c r="M557" s="57"/>
      <c r="N557" s="51"/>
      <c r="O557" s="51"/>
      <c r="P557" s="51"/>
      <c r="Q557" s="51"/>
      <c r="R557" s="57"/>
      <c r="S557" s="57"/>
      <c r="T557" s="51"/>
      <c r="U557" s="51"/>
      <c r="V557" s="51"/>
      <c r="W557" s="51"/>
      <c r="X557" s="57"/>
      <c r="Y557" s="57"/>
      <c r="Z557" s="51"/>
      <c r="AA557" s="51"/>
      <c r="AB557" s="51"/>
      <c r="AC557" s="51"/>
      <c r="AD557" s="57"/>
      <c r="AE557" s="57"/>
    </row>
    <row r="558" spans="1:31" s="7" customFormat="1" ht="16.5" customHeight="1" hidden="1">
      <c r="A558" s="64" t="s">
        <v>304</v>
      </c>
      <c r="B558" s="70" t="s">
        <v>345</v>
      </c>
      <c r="C558" s="70" t="s">
        <v>351</v>
      </c>
      <c r="D558" s="71" t="s">
        <v>305</v>
      </c>
      <c r="E558" s="70"/>
      <c r="F558" s="57"/>
      <c r="G558" s="57"/>
      <c r="H558" s="57"/>
      <c r="I558" s="57"/>
      <c r="J558" s="57"/>
      <c r="K558" s="57"/>
      <c r="L558" s="57"/>
      <c r="M558" s="57"/>
      <c r="N558" s="51"/>
      <c r="O558" s="51"/>
      <c r="P558" s="51"/>
      <c r="Q558" s="51"/>
      <c r="R558" s="57"/>
      <c r="S558" s="57"/>
      <c r="T558" s="51"/>
      <c r="U558" s="51"/>
      <c r="V558" s="51"/>
      <c r="W558" s="51"/>
      <c r="X558" s="57"/>
      <c r="Y558" s="57"/>
      <c r="Z558" s="51"/>
      <c r="AA558" s="51"/>
      <c r="AB558" s="51"/>
      <c r="AC558" s="51"/>
      <c r="AD558" s="57"/>
      <c r="AE558" s="57"/>
    </row>
    <row r="559" spans="1:31" s="7" customFormat="1" ht="33" customHeight="1" hidden="1">
      <c r="A559" s="64" t="s">
        <v>327</v>
      </c>
      <c r="B559" s="70" t="s">
        <v>345</v>
      </c>
      <c r="C559" s="70" t="s">
        <v>351</v>
      </c>
      <c r="D559" s="71" t="s">
        <v>305</v>
      </c>
      <c r="E559" s="70" t="s">
        <v>328</v>
      </c>
      <c r="F559" s="57"/>
      <c r="G559" s="57"/>
      <c r="H559" s="57"/>
      <c r="I559" s="57"/>
      <c r="J559" s="57"/>
      <c r="K559" s="57"/>
      <c r="L559" s="57"/>
      <c r="M559" s="57"/>
      <c r="N559" s="51"/>
      <c r="O559" s="51"/>
      <c r="P559" s="51"/>
      <c r="Q559" s="51"/>
      <c r="R559" s="57"/>
      <c r="S559" s="57"/>
      <c r="T559" s="51"/>
      <c r="U559" s="51"/>
      <c r="V559" s="51"/>
      <c r="W559" s="51"/>
      <c r="X559" s="57"/>
      <c r="Y559" s="57"/>
      <c r="Z559" s="51"/>
      <c r="AA559" s="51"/>
      <c r="AB559" s="51"/>
      <c r="AC559" s="51"/>
      <c r="AD559" s="57"/>
      <c r="AE559" s="57"/>
    </row>
    <row r="560" spans="1:31" s="7" customFormat="1" ht="33" customHeight="1" hidden="1">
      <c r="A560" s="64" t="s">
        <v>306</v>
      </c>
      <c r="B560" s="70" t="s">
        <v>345</v>
      </c>
      <c r="C560" s="70" t="s">
        <v>351</v>
      </c>
      <c r="D560" s="71" t="s">
        <v>307</v>
      </c>
      <c r="E560" s="70"/>
      <c r="F560" s="57"/>
      <c r="G560" s="57"/>
      <c r="H560" s="57"/>
      <c r="I560" s="57"/>
      <c r="J560" s="57"/>
      <c r="K560" s="57"/>
      <c r="L560" s="57"/>
      <c r="M560" s="57"/>
      <c r="N560" s="51"/>
      <c r="O560" s="51"/>
      <c r="P560" s="51"/>
      <c r="Q560" s="51"/>
      <c r="R560" s="57"/>
      <c r="S560" s="57"/>
      <c r="T560" s="51"/>
      <c r="U560" s="51"/>
      <c r="V560" s="51"/>
      <c r="W560" s="51"/>
      <c r="X560" s="57"/>
      <c r="Y560" s="57"/>
      <c r="Z560" s="51"/>
      <c r="AA560" s="51"/>
      <c r="AB560" s="51"/>
      <c r="AC560" s="51"/>
      <c r="AD560" s="57"/>
      <c r="AE560" s="57"/>
    </row>
    <row r="561" spans="1:31" s="7" customFormat="1" ht="33" customHeight="1" hidden="1">
      <c r="A561" s="64" t="s">
        <v>335</v>
      </c>
      <c r="B561" s="70" t="s">
        <v>345</v>
      </c>
      <c r="C561" s="70" t="s">
        <v>351</v>
      </c>
      <c r="D561" s="71" t="s">
        <v>204</v>
      </c>
      <c r="E561" s="70" t="s">
        <v>336</v>
      </c>
      <c r="F561" s="57"/>
      <c r="G561" s="57"/>
      <c r="H561" s="57"/>
      <c r="I561" s="57"/>
      <c r="J561" s="57"/>
      <c r="K561" s="57"/>
      <c r="L561" s="57"/>
      <c r="M561" s="57"/>
      <c r="N561" s="51"/>
      <c r="O561" s="51"/>
      <c r="P561" s="51"/>
      <c r="Q561" s="51"/>
      <c r="R561" s="57"/>
      <c r="S561" s="57"/>
      <c r="T561" s="51"/>
      <c r="U561" s="51"/>
      <c r="V561" s="51"/>
      <c r="W561" s="51"/>
      <c r="X561" s="57"/>
      <c r="Y561" s="57"/>
      <c r="Z561" s="51"/>
      <c r="AA561" s="51"/>
      <c r="AB561" s="51"/>
      <c r="AC561" s="51"/>
      <c r="AD561" s="57"/>
      <c r="AE561" s="57"/>
    </row>
    <row r="562" spans="1:31" s="7" customFormat="1" ht="16.5" customHeight="1" hidden="1">
      <c r="A562" s="64" t="s">
        <v>319</v>
      </c>
      <c r="B562" s="70" t="s">
        <v>345</v>
      </c>
      <c r="C562" s="70" t="s">
        <v>351</v>
      </c>
      <c r="D562" s="71" t="s">
        <v>321</v>
      </c>
      <c r="E562" s="70"/>
      <c r="F562" s="57"/>
      <c r="G562" s="57"/>
      <c r="H562" s="57"/>
      <c r="I562" s="57"/>
      <c r="J562" s="57"/>
      <c r="K562" s="57"/>
      <c r="L562" s="57"/>
      <c r="M562" s="57"/>
      <c r="N562" s="51"/>
      <c r="O562" s="51"/>
      <c r="P562" s="51"/>
      <c r="Q562" s="51"/>
      <c r="R562" s="57"/>
      <c r="S562" s="57"/>
      <c r="T562" s="51"/>
      <c r="U562" s="51"/>
      <c r="V562" s="51"/>
      <c r="W562" s="51"/>
      <c r="X562" s="57"/>
      <c r="Y562" s="57"/>
      <c r="Z562" s="51"/>
      <c r="AA562" s="51"/>
      <c r="AB562" s="51"/>
      <c r="AC562" s="51"/>
      <c r="AD562" s="57"/>
      <c r="AE562" s="57"/>
    </row>
    <row r="563" spans="1:31" s="7" customFormat="1" ht="82.5" customHeight="1" hidden="1">
      <c r="A563" s="64" t="s">
        <v>461</v>
      </c>
      <c r="B563" s="70" t="s">
        <v>345</v>
      </c>
      <c r="C563" s="70" t="s">
        <v>351</v>
      </c>
      <c r="D563" s="71" t="s">
        <v>458</v>
      </c>
      <c r="E563" s="70"/>
      <c r="F563" s="57"/>
      <c r="G563" s="57"/>
      <c r="H563" s="57"/>
      <c r="I563" s="57"/>
      <c r="J563" s="57"/>
      <c r="K563" s="57"/>
      <c r="L563" s="57"/>
      <c r="M563" s="57"/>
      <c r="N563" s="51"/>
      <c r="O563" s="51"/>
      <c r="P563" s="51"/>
      <c r="Q563" s="51"/>
      <c r="R563" s="57"/>
      <c r="S563" s="57"/>
      <c r="T563" s="51"/>
      <c r="U563" s="51"/>
      <c r="V563" s="51"/>
      <c r="W563" s="51"/>
      <c r="X563" s="57"/>
      <c r="Y563" s="57"/>
      <c r="Z563" s="51"/>
      <c r="AA563" s="51"/>
      <c r="AB563" s="51"/>
      <c r="AC563" s="51"/>
      <c r="AD563" s="57"/>
      <c r="AE563" s="57"/>
    </row>
    <row r="564" spans="1:31" s="7" customFormat="1" ht="33" customHeight="1" hidden="1">
      <c r="A564" s="64" t="s">
        <v>464</v>
      </c>
      <c r="B564" s="70" t="s">
        <v>345</v>
      </c>
      <c r="C564" s="70" t="s">
        <v>351</v>
      </c>
      <c r="D564" s="71" t="s">
        <v>459</v>
      </c>
      <c r="E564" s="70"/>
      <c r="F564" s="57"/>
      <c r="G564" s="57"/>
      <c r="H564" s="57"/>
      <c r="I564" s="57"/>
      <c r="J564" s="57"/>
      <c r="K564" s="57"/>
      <c r="L564" s="57"/>
      <c r="M564" s="57"/>
      <c r="N564" s="51"/>
      <c r="O564" s="51"/>
      <c r="P564" s="51"/>
      <c r="Q564" s="51"/>
      <c r="R564" s="57"/>
      <c r="S564" s="57"/>
      <c r="T564" s="51"/>
      <c r="U564" s="51"/>
      <c r="V564" s="51"/>
      <c r="W564" s="51"/>
      <c r="X564" s="57"/>
      <c r="Y564" s="57"/>
      <c r="Z564" s="51"/>
      <c r="AA564" s="51"/>
      <c r="AB564" s="51"/>
      <c r="AC564" s="51"/>
      <c r="AD564" s="57"/>
      <c r="AE564" s="57"/>
    </row>
    <row r="565" spans="1:31" s="7" customFormat="1" ht="16.5" customHeight="1" hidden="1">
      <c r="A565" s="64" t="s">
        <v>207</v>
      </c>
      <c r="B565" s="70" t="s">
        <v>345</v>
      </c>
      <c r="C565" s="70" t="s">
        <v>351</v>
      </c>
      <c r="D565" s="71" t="s">
        <v>459</v>
      </c>
      <c r="E565" s="70" t="s">
        <v>214</v>
      </c>
      <c r="F565" s="57"/>
      <c r="G565" s="57"/>
      <c r="H565" s="57"/>
      <c r="I565" s="57"/>
      <c r="J565" s="57"/>
      <c r="K565" s="57"/>
      <c r="L565" s="57"/>
      <c r="M565" s="57"/>
      <c r="N565" s="51"/>
      <c r="O565" s="51"/>
      <c r="P565" s="51"/>
      <c r="Q565" s="51"/>
      <c r="R565" s="57"/>
      <c r="S565" s="57"/>
      <c r="T565" s="51"/>
      <c r="U565" s="51"/>
      <c r="V565" s="51"/>
      <c r="W565" s="51"/>
      <c r="X565" s="57"/>
      <c r="Y565" s="57"/>
      <c r="Z565" s="51"/>
      <c r="AA565" s="51"/>
      <c r="AB565" s="51"/>
      <c r="AC565" s="51"/>
      <c r="AD565" s="57"/>
      <c r="AE565" s="57"/>
    </row>
    <row r="566" spans="1:31" s="7" customFormat="1" ht="33" customHeight="1" hidden="1">
      <c r="A566" s="64" t="s">
        <v>517</v>
      </c>
      <c r="B566" s="70" t="s">
        <v>345</v>
      </c>
      <c r="C566" s="70" t="s">
        <v>351</v>
      </c>
      <c r="D566" s="71" t="s">
        <v>516</v>
      </c>
      <c r="E566" s="70"/>
      <c r="F566" s="57"/>
      <c r="G566" s="57"/>
      <c r="H566" s="57"/>
      <c r="I566" s="57"/>
      <c r="J566" s="57"/>
      <c r="K566" s="57"/>
      <c r="L566" s="57"/>
      <c r="M566" s="57"/>
      <c r="N566" s="51"/>
      <c r="O566" s="51"/>
      <c r="P566" s="51"/>
      <c r="Q566" s="51"/>
      <c r="R566" s="57"/>
      <c r="S566" s="57"/>
      <c r="T566" s="51"/>
      <c r="U566" s="51"/>
      <c r="V566" s="51"/>
      <c r="W566" s="51"/>
      <c r="X566" s="57"/>
      <c r="Y566" s="57"/>
      <c r="Z566" s="51"/>
      <c r="AA566" s="51"/>
      <c r="AB566" s="51"/>
      <c r="AC566" s="51"/>
      <c r="AD566" s="57"/>
      <c r="AE566" s="57"/>
    </row>
    <row r="567" spans="1:31" s="7" customFormat="1" ht="82.5" customHeight="1" hidden="1">
      <c r="A567" s="64" t="s">
        <v>430</v>
      </c>
      <c r="B567" s="70" t="s">
        <v>345</v>
      </c>
      <c r="C567" s="70" t="s">
        <v>351</v>
      </c>
      <c r="D567" s="71" t="s">
        <v>516</v>
      </c>
      <c r="E567" s="70" t="s">
        <v>350</v>
      </c>
      <c r="F567" s="57"/>
      <c r="G567" s="57"/>
      <c r="H567" s="57"/>
      <c r="I567" s="57"/>
      <c r="J567" s="57"/>
      <c r="K567" s="57"/>
      <c r="L567" s="57"/>
      <c r="M567" s="57"/>
      <c r="N567" s="51"/>
      <c r="O567" s="51"/>
      <c r="P567" s="51"/>
      <c r="Q567" s="51"/>
      <c r="R567" s="57"/>
      <c r="S567" s="57"/>
      <c r="T567" s="51"/>
      <c r="U567" s="51"/>
      <c r="V567" s="51"/>
      <c r="W567" s="51"/>
      <c r="X567" s="57"/>
      <c r="Y567" s="57"/>
      <c r="Z567" s="51"/>
      <c r="AA567" s="51"/>
      <c r="AB567" s="51"/>
      <c r="AC567" s="51"/>
      <c r="AD567" s="57"/>
      <c r="AE567" s="57"/>
    </row>
    <row r="568" spans="1:31" s="7" customFormat="1" ht="16.5" customHeight="1" hidden="1">
      <c r="A568" s="64"/>
      <c r="B568" s="70"/>
      <c r="C568" s="70"/>
      <c r="D568" s="71"/>
      <c r="E568" s="70"/>
      <c r="F568" s="57"/>
      <c r="G568" s="57"/>
      <c r="H568" s="57"/>
      <c r="I568" s="57"/>
      <c r="J568" s="57"/>
      <c r="K568" s="57"/>
      <c r="L568" s="57"/>
      <c r="M568" s="57"/>
      <c r="N568" s="51"/>
      <c r="O568" s="51"/>
      <c r="P568" s="51"/>
      <c r="Q568" s="51"/>
      <c r="R568" s="57"/>
      <c r="S568" s="57"/>
      <c r="T568" s="51"/>
      <c r="U568" s="51"/>
      <c r="V568" s="51"/>
      <c r="W568" s="51"/>
      <c r="X568" s="57"/>
      <c r="Y568" s="57"/>
      <c r="Z568" s="51"/>
      <c r="AA568" s="51"/>
      <c r="AB568" s="51"/>
      <c r="AC568" s="51"/>
      <c r="AD568" s="57"/>
      <c r="AE568" s="57"/>
    </row>
    <row r="569" spans="1:31" s="7" customFormat="1" ht="24" customHeight="1">
      <c r="A569" s="58" t="s">
        <v>26</v>
      </c>
      <c r="B569" s="59" t="s">
        <v>345</v>
      </c>
      <c r="C569" s="59" t="s">
        <v>345</v>
      </c>
      <c r="D569" s="67"/>
      <c r="E569" s="59"/>
      <c r="F569" s="61">
        <f aca="true" t="shared" si="497" ref="F569:M569">F570+F572+F578+F583+F581</f>
        <v>136860</v>
      </c>
      <c r="G569" s="61">
        <f t="shared" si="497"/>
        <v>3651</v>
      </c>
      <c r="H569" s="61">
        <f t="shared" si="497"/>
        <v>948</v>
      </c>
      <c r="I569" s="61">
        <f t="shared" si="497"/>
        <v>-166</v>
      </c>
      <c r="J569" s="61">
        <f t="shared" si="497"/>
        <v>0</v>
      </c>
      <c r="K569" s="61">
        <f t="shared" si="497"/>
        <v>0</v>
      </c>
      <c r="L569" s="61">
        <f t="shared" si="497"/>
        <v>137642</v>
      </c>
      <c r="M569" s="61">
        <f t="shared" si="497"/>
        <v>3651</v>
      </c>
      <c r="N569" s="56">
        <f aca="true" t="shared" si="498" ref="N569:S569">N570+N572+N578+N583+N581</f>
        <v>5000</v>
      </c>
      <c r="O569" s="56">
        <f t="shared" si="498"/>
        <v>0</v>
      </c>
      <c r="P569" s="56">
        <f t="shared" si="498"/>
        <v>0</v>
      </c>
      <c r="Q569" s="56">
        <f t="shared" si="498"/>
        <v>0</v>
      </c>
      <c r="R569" s="61">
        <f t="shared" si="498"/>
        <v>142642</v>
      </c>
      <c r="S569" s="61">
        <f t="shared" si="498"/>
        <v>3651</v>
      </c>
      <c r="T569" s="56">
        <f aca="true" t="shared" si="499" ref="T569:Y569">T570+T572+T578+T583+T581</f>
        <v>0</v>
      </c>
      <c r="U569" s="56">
        <f t="shared" si="499"/>
        <v>0</v>
      </c>
      <c r="V569" s="61">
        <f t="shared" si="499"/>
        <v>1248</v>
      </c>
      <c r="W569" s="56">
        <f t="shared" si="499"/>
        <v>0</v>
      </c>
      <c r="X569" s="61">
        <f t="shared" si="499"/>
        <v>143890</v>
      </c>
      <c r="Y569" s="61">
        <f t="shared" si="499"/>
        <v>3651</v>
      </c>
      <c r="Z569" s="61">
        <f aca="true" t="shared" si="500" ref="Z569:AE569">Z570+Z572+Z578+Z583+Z581</f>
        <v>8351</v>
      </c>
      <c r="AA569" s="56">
        <f t="shared" si="500"/>
        <v>0</v>
      </c>
      <c r="AB569" s="61">
        <f t="shared" si="500"/>
        <v>0</v>
      </c>
      <c r="AC569" s="56">
        <f t="shared" si="500"/>
        <v>0</v>
      </c>
      <c r="AD569" s="61">
        <f t="shared" si="500"/>
        <v>152241</v>
      </c>
      <c r="AE569" s="61">
        <f t="shared" si="500"/>
        <v>3651</v>
      </c>
    </row>
    <row r="570" spans="1:31" s="7" customFormat="1" ht="60" customHeight="1">
      <c r="A570" s="64" t="s">
        <v>434</v>
      </c>
      <c r="B570" s="70" t="s">
        <v>345</v>
      </c>
      <c r="C570" s="70" t="s">
        <v>345</v>
      </c>
      <c r="D570" s="71" t="s">
        <v>435</v>
      </c>
      <c r="E570" s="59"/>
      <c r="F570" s="61">
        <f aca="true" t="shared" si="501" ref="F570:AE570">F571</f>
        <v>0</v>
      </c>
      <c r="G570" s="61">
        <f t="shared" si="501"/>
        <v>0</v>
      </c>
      <c r="H570" s="51">
        <f t="shared" si="501"/>
        <v>948</v>
      </c>
      <c r="I570" s="61">
        <f t="shared" si="501"/>
        <v>0</v>
      </c>
      <c r="J570" s="61">
        <f t="shared" si="501"/>
        <v>0</v>
      </c>
      <c r="K570" s="61">
        <f t="shared" si="501"/>
        <v>0</v>
      </c>
      <c r="L570" s="51">
        <f t="shared" si="501"/>
        <v>948</v>
      </c>
      <c r="M570" s="61">
        <f t="shared" si="501"/>
        <v>0</v>
      </c>
      <c r="N570" s="51">
        <f t="shared" si="501"/>
        <v>0</v>
      </c>
      <c r="O570" s="56">
        <f t="shared" si="501"/>
        <v>0</v>
      </c>
      <c r="P570" s="56">
        <f t="shared" si="501"/>
        <v>0</v>
      </c>
      <c r="Q570" s="56">
        <f t="shared" si="501"/>
        <v>0</v>
      </c>
      <c r="R570" s="51">
        <f t="shared" si="501"/>
        <v>948</v>
      </c>
      <c r="S570" s="61">
        <f t="shared" si="501"/>
        <v>0</v>
      </c>
      <c r="T570" s="51">
        <f t="shared" si="501"/>
        <v>0</v>
      </c>
      <c r="U570" s="56">
        <f t="shared" si="501"/>
        <v>0</v>
      </c>
      <c r="V570" s="56">
        <f t="shared" si="501"/>
        <v>0</v>
      </c>
      <c r="W570" s="56">
        <f t="shared" si="501"/>
        <v>0</v>
      </c>
      <c r="X570" s="51">
        <f t="shared" si="501"/>
        <v>948</v>
      </c>
      <c r="Y570" s="61">
        <f t="shared" si="501"/>
        <v>0</v>
      </c>
      <c r="Z570" s="51">
        <f t="shared" si="501"/>
        <v>0</v>
      </c>
      <c r="AA570" s="56">
        <f t="shared" si="501"/>
        <v>0</v>
      </c>
      <c r="AB570" s="56">
        <f t="shared" si="501"/>
        <v>0</v>
      </c>
      <c r="AC570" s="56">
        <f t="shared" si="501"/>
        <v>0</v>
      </c>
      <c r="AD570" s="51">
        <f t="shared" si="501"/>
        <v>948</v>
      </c>
      <c r="AE570" s="61">
        <f t="shared" si="501"/>
        <v>0</v>
      </c>
    </row>
    <row r="571" spans="1:31" s="7" customFormat="1" ht="96" customHeight="1">
      <c r="A571" s="64" t="s">
        <v>179</v>
      </c>
      <c r="B571" s="70" t="s">
        <v>345</v>
      </c>
      <c r="C571" s="70" t="s">
        <v>345</v>
      </c>
      <c r="D571" s="71" t="s">
        <v>435</v>
      </c>
      <c r="E571" s="70" t="s">
        <v>55</v>
      </c>
      <c r="F571" s="61"/>
      <c r="G571" s="61"/>
      <c r="H571" s="51">
        <v>948</v>
      </c>
      <c r="I571" s="61"/>
      <c r="J571" s="61"/>
      <c r="K571" s="61"/>
      <c r="L571" s="51">
        <f>F571+H571+I571+J571+K571</f>
        <v>948</v>
      </c>
      <c r="M571" s="51">
        <f>G571+K571</f>
        <v>0</v>
      </c>
      <c r="N571" s="51"/>
      <c r="O571" s="56"/>
      <c r="P571" s="56"/>
      <c r="Q571" s="56"/>
      <c r="R571" s="51">
        <f>L571+N571+O571+P571+Q571</f>
        <v>948</v>
      </c>
      <c r="S571" s="51">
        <f>M571+Q571</f>
        <v>0</v>
      </c>
      <c r="T571" s="51"/>
      <c r="U571" s="56"/>
      <c r="V571" s="56"/>
      <c r="W571" s="56"/>
      <c r="X571" s="51">
        <f>R571+T571+U571+V571+W571</f>
        <v>948</v>
      </c>
      <c r="Y571" s="51">
        <f>S571+W571</f>
        <v>0</v>
      </c>
      <c r="Z571" s="51"/>
      <c r="AA571" s="56"/>
      <c r="AB571" s="56"/>
      <c r="AC571" s="56"/>
      <c r="AD571" s="51">
        <f>X571+Z571+AA571+AB571+AC571</f>
        <v>948</v>
      </c>
      <c r="AE571" s="51">
        <f>Y571+AC571</f>
        <v>0</v>
      </c>
    </row>
    <row r="572" spans="1:31" s="7" customFormat="1" ht="45" customHeight="1">
      <c r="A572" s="64" t="s">
        <v>294</v>
      </c>
      <c r="B572" s="70" t="s">
        <v>345</v>
      </c>
      <c r="C572" s="70" t="s">
        <v>345</v>
      </c>
      <c r="D572" s="71" t="s">
        <v>295</v>
      </c>
      <c r="E572" s="70"/>
      <c r="F572" s="51">
        <f aca="true" t="shared" si="502" ref="F572:M572">F573+F575+F576</f>
        <v>22572</v>
      </c>
      <c r="G572" s="51">
        <f t="shared" si="502"/>
        <v>0</v>
      </c>
      <c r="H572" s="51">
        <f t="shared" si="502"/>
        <v>0</v>
      </c>
      <c r="I572" s="51">
        <f t="shared" si="502"/>
        <v>0</v>
      </c>
      <c r="J572" s="51">
        <f t="shared" si="502"/>
        <v>0</v>
      </c>
      <c r="K572" s="51">
        <f t="shared" si="502"/>
        <v>0</v>
      </c>
      <c r="L572" s="51">
        <f t="shared" si="502"/>
        <v>22572</v>
      </c>
      <c r="M572" s="51">
        <f t="shared" si="502"/>
        <v>0</v>
      </c>
      <c r="N572" s="51">
        <f>N573+N575+N576</f>
        <v>0</v>
      </c>
      <c r="O572" s="51">
        <f>O573+O575+O576+O574</f>
        <v>0</v>
      </c>
      <c r="P572" s="51">
        <f>P573+P575+P576+P574</f>
        <v>0</v>
      </c>
      <c r="Q572" s="51">
        <f>Q573+Q575+Q576+Q574</f>
        <v>0</v>
      </c>
      <c r="R572" s="51">
        <f>R573+R575+R576+R574</f>
        <v>22572</v>
      </c>
      <c r="S572" s="51">
        <f>S573+S575+S576+S574</f>
        <v>0</v>
      </c>
      <c r="T572" s="51">
        <f>T573+T575+T576</f>
        <v>0</v>
      </c>
      <c r="U572" s="51">
        <f>U573+U575+U576+U574</f>
        <v>0</v>
      </c>
      <c r="V572" s="51">
        <f>V573+V575+V576+V574</f>
        <v>0</v>
      </c>
      <c r="W572" s="51">
        <f>W573+W575+W576+W574</f>
        <v>0</v>
      </c>
      <c r="X572" s="51">
        <f>X573+X575+X576+X574</f>
        <v>22572</v>
      </c>
      <c r="Y572" s="51">
        <f>Y573+Y575+Y576+Y574</f>
        <v>0</v>
      </c>
      <c r="Z572" s="51">
        <f>Z573+Z575+Z576</f>
        <v>0</v>
      </c>
      <c r="AA572" s="51">
        <f>AA573+AA575+AA576+AA574</f>
        <v>0</v>
      </c>
      <c r="AB572" s="51">
        <f>AB573+AB575+AB576+AB574</f>
        <v>0</v>
      </c>
      <c r="AC572" s="51">
        <f>AC573+AC575+AC576+AC574</f>
        <v>0</v>
      </c>
      <c r="AD572" s="51">
        <f>AD573+AD575+AD576+AD574</f>
        <v>22572</v>
      </c>
      <c r="AE572" s="51">
        <f>AE573+AE575+AE576+AE574</f>
        <v>0</v>
      </c>
    </row>
    <row r="573" spans="1:31" s="7" customFormat="1" ht="66" hidden="1">
      <c r="A573" s="64" t="s">
        <v>216</v>
      </c>
      <c r="B573" s="70" t="s">
        <v>345</v>
      </c>
      <c r="C573" s="70" t="s">
        <v>345</v>
      </c>
      <c r="D573" s="71" t="s">
        <v>295</v>
      </c>
      <c r="E573" s="70" t="s">
        <v>56</v>
      </c>
      <c r="F573" s="51"/>
      <c r="G573" s="51"/>
      <c r="H573" s="57"/>
      <c r="I573" s="57"/>
      <c r="J573" s="57"/>
      <c r="K573" s="57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</row>
    <row r="574" spans="1:31" s="7" customFormat="1" ht="92.25" customHeight="1">
      <c r="A574" s="64" t="s">
        <v>179</v>
      </c>
      <c r="B574" s="70" t="s">
        <v>345</v>
      </c>
      <c r="C574" s="70" t="s">
        <v>345</v>
      </c>
      <c r="D574" s="71" t="s">
        <v>295</v>
      </c>
      <c r="E574" s="70" t="s">
        <v>55</v>
      </c>
      <c r="F574" s="51"/>
      <c r="G574" s="51"/>
      <c r="H574" s="57"/>
      <c r="I574" s="57"/>
      <c r="J574" s="57"/>
      <c r="K574" s="57"/>
      <c r="L574" s="51"/>
      <c r="M574" s="51"/>
      <c r="N574" s="51"/>
      <c r="O574" s="51">
        <v>22572</v>
      </c>
      <c r="P574" s="51"/>
      <c r="Q574" s="51"/>
      <c r="R574" s="51">
        <f>L574+N574+O574+P574+Q574</f>
        <v>22572</v>
      </c>
      <c r="S574" s="51">
        <f>M574+Q574</f>
        <v>0</v>
      </c>
      <c r="T574" s="51"/>
      <c r="U574" s="51"/>
      <c r="V574" s="51"/>
      <c r="W574" s="51"/>
      <c r="X574" s="51">
        <f>R574+T574+U574+V574+W574</f>
        <v>22572</v>
      </c>
      <c r="Y574" s="51">
        <f>S574+W574</f>
        <v>0</v>
      </c>
      <c r="Z574" s="51"/>
      <c r="AA574" s="51"/>
      <c r="AB574" s="51"/>
      <c r="AC574" s="51"/>
      <c r="AD574" s="51">
        <f>X574+Z574+AA574+AB574+AC574</f>
        <v>22572</v>
      </c>
      <c r="AE574" s="51">
        <f>Y574+AC574</f>
        <v>0</v>
      </c>
    </row>
    <row r="575" spans="1:31" s="7" customFormat="1" ht="86.25" customHeight="1" hidden="1">
      <c r="A575" s="64" t="s">
        <v>179</v>
      </c>
      <c r="B575" s="70" t="s">
        <v>345</v>
      </c>
      <c r="C575" s="70" t="s">
        <v>345</v>
      </c>
      <c r="D575" s="71" t="s">
        <v>295</v>
      </c>
      <c r="E575" s="70" t="s">
        <v>55</v>
      </c>
      <c r="F575" s="51">
        <v>22572</v>
      </c>
      <c r="G575" s="51"/>
      <c r="H575" s="57"/>
      <c r="I575" s="57"/>
      <c r="J575" s="57"/>
      <c r="K575" s="57"/>
      <c r="L575" s="51">
        <f>F575+H575+I575+J575+K575</f>
        <v>22572</v>
      </c>
      <c r="M575" s="51">
        <f>G575+K575</f>
        <v>0</v>
      </c>
      <c r="N575" s="51"/>
      <c r="O575" s="51">
        <v>-22572</v>
      </c>
      <c r="P575" s="51"/>
      <c r="Q575" s="51"/>
      <c r="R575" s="51">
        <f>L575+N575+O575+P575+Q575</f>
        <v>0</v>
      </c>
      <c r="S575" s="51">
        <f>M575+Q575</f>
        <v>0</v>
      </c>
      <c r="T575" s="51"/>
      <c r="U575" s="51"/>
      <c r="V575" s="51"/>
      <c r="W575" s="51"/>
      <c r="X575" s="51">
        <f>R575+T575+U575+V575+W575</f>
        <v>0</v>
      </c>
      <c r="Y575" s="51">
        <f>S575+W575</f>
        <v>0</v>
      </c>
      <c r="Z575" s="51"/>
      <c r="AA575" s="51"/>
      <c r="AB575" s="51"/>
      <c r="AC575" s="51"/>
      <c r="AD575" s="51">
        <f>X575+Z575+AA575+AB575+AC575</f>
        <v>0</v>
      </c>
      <c r="AE575" s="51">
        <f>Y575+AC575</f>
        <v>0</v>
      </c>
    </row>
    <row r="576" spans="1:31" s="7" customFormat="1" ht="20.25" customHeight="1" hidden="1">
      <c r="A576" s="103" t="s">
        <v>10</v>
      </c>
      <c r="B576" s="70" t="s">
        <v>345</v>
      </c>
      <c r="C576" s="70" t="s">
        <v>345</v>
      </c>
      <c r="D576" s="71" t="s">
        <v>9</v>
      </c>
      <c r="E576" s="70"/>
      <c r="F576" s="57"/>
      <c r="G576" s="57"/>
      <c r="H576" s="57"/>
      <c r="I576" s="57"/>
      <c r="J576" s="57"/>
      <c r="K576" s="57"/>
      <c r="L576" s="57"/>
      <c r="M576" s="57"/>
      <c r="N576" s="51"/>
      <c r="O576" s="51"/>
      <c r="P576" s="51"/>
      <c r="Q576" s="51"/>
      <c r="R576" s="57"/>
      <c r="S576" s="57"/>
      <c r="T576" s="51"/>
      <c r="U576" s="51"/>
      <c r="V576" s="51"/>
      <c r="W576" s="51"/>
      <c r="X576" s="57"/>
      <c r="Y576" s="57"/>
      <c r="Z576" s="51"/>
      <c r="AA576" s="51"/>
      <c r="AB576" s="51"/>
      <c r="AC576" s="51"/>
      <c r="AD576" s="57"/>
      <c r="AE576" s="57"/>
    </row>
    <row r="577" spans="1:31" s="7" customFormat="1" ht="21.75" customHeight="1" hidden="1">
      <c r="A577" s="64" t="s">
        <v>480</v>
      </c>
      <c r="B577" s="70" t="s">
        <v>345</v>
      </c>
      <c r="C577" s="70" t="s">
        <v>345</v>
      </c>
      <c r="D577" s="71" t="s">
        <v>9</v>
      </c>
      <c r="E577" s="70" t="s">
        <v>419</v>
      </c>
      <c r="F577" s="57"/>
      <c r="G577" s="57"/>
      <c r="H577" s="57"/>
      <c r="I577" s="57"/>
      <c r="J577" s="57"/>
      <c r="K577" s="57"/>
      <c r="L577" s="57"/>
      <c r="M577" s="57"/>
      <c r="N577" s="51"/>
      <c r="O577" s="51"/>
      <c r="P577" s="51"/>
      <c r="Q577" s="51"/>
      <c r="R577" s="57"/>
      <c r="S577" s="57"/>
      <c r="T577" s="51"/>
      <c r="U577" s="51"/>
      <c r="V577" s="51"/>
      <c r="W577" s="51"/>
      <c r="X577" s="57"/>
      <c r="Y577" s="57"/>
      <c r="Z577" s="51"/>
      <c r="AA577" s="51"/>
      <c r="AB577" s="51"/>
      <c r="AC577" s="51"/>
      <c r="AD577" s="57"/>
      <c r="AE577" s="57"/>
    </row>
    <row r="578" spans="1:31" s="7" customFormat="1" ht="31.5" customHeight="1">
      <c r="A578" s="64" t="s">
        <v>545</v>
      </c>
      <c r="B578" s="70" t="s">
        <v>345</v>
      </c>
      <c r="C578" s="70" t="s">
        <v>345</v>
      </c>
      <c r="D578" s="71" t="s">
        <v>303</v>
      </c>
      <c r="E578" s="70"/>
      <c r="F578" s="51">
        <f aca="true" t="shared" si="503" ref="F578:M578">F579+F580</f>
        <v>52527</v>
      </c>
      <c r="G578" s="51">
        <f t="shared" si="503"/>
        <v>0</v>
      </c>
      <c r="H578" s="51">
        <f t="shared" si="503"/>
        <v>0</v>
      </c>
      <c r="I578" s="51">
        <f t="shared" si="503"/>
        <v>-166</v>
      </c>
      <c r="J578" s="51">
        <f t="shared" si="503"/>
        <v>0</v>
      </c>
      <c r="K578" s="51">
        <f t="shared" si="503"/>
        <v>0</v>
      </c>
      <c r="L578" s="51">
        <f t="shared" si="503"/>
        <v>52361</v>
      </c>
      <c r="M578" s="51">
        <f t="shared" si="503"/>
        <v>0</v>
      </c>
      <c r="N578" s="51">
        <f aca="true" t="shared" si="504" ref="N578:S578">N579+N580</f>
        <v>0</v>
      </c>
      <c r="O578" s="51">
        <f t="shared" si="504"/>
        <v>0</v>
      </c>
      <c r="P578" s="51">
        <f t="shared" si="504"/>
        <v>0</v>
      </c>
      <c r="Q578" s="51">
        <f t="shared" si="504"/>
        <v>0</v>
      </c>
      <c r="R578" s="51">
        <f t="shared" si="504"/>
        <v>52361</v>
      </c>
      <c r="S578" s="51">
        <f t="shared" si="504"/>
        <v>0</v>
      </c>
      <c r="T578" s="51">
        <f aca="true" t="shared" si="505" ref="T578:Y578">T579+T580</f>
        <v>0</v>
      </c>
      <c r="U578" s="51">
        <f t="shared" si="505"/>
        <v>0</v>
      </c>
      <c r="V578" s="51">
        <f t="shared" si="505"/>
        <v>1248</v>
      </c>
      <c r="W578" s="51">
        <f t="shared" si="505"/>
        <v>0</v>
      </c>
      <c r="X578" s="51">
        <f t="shared" si="505"/>
        <v>53609</v>
      </c>
      <c r="Y578" s="51">
        <f t="shared" si="505"/>
        <v>0</v>
      </c>
      <c r="Z578" s="51">
        <f aca="true" t="shared" si="506" ref="Z578:AE578">Z579+Z580</f>
        <v>0</v>
      </c>
      <c r="AA578" s="51">
        <f t="shared" si="506"/>
        <v>0</v>
      </c>
      <c r="AB578" s="51">
        <f t="shared" si="506"/>
        <v>0</v>
      </c>
      <c r="AC578" s="51">
        <f t="shared" si="506"/>
        <v>0</v>
      </c>
      <c r="AD578" s="51">
        <f t="shared" si="506"/>
        <v>53609</v>
      </c>
      <c r="AE578" s="51">
        <f t="shared" si="506"/>
        <v>0</v>
      </c>
    </row>
    <row r="579" spans="1:31" s="7" customFormat="1" ht="87.75" customHeight="1">
      <c r="A579" s="64" t="s">
        <v>68</v>
      </c>
      <c r="B579" s="70" t="s">
        <v>345</v>
      </c>
      <c r="C579" s="70" t="s">
        <v>345</v>
      </c>
      <c r="D579" s="71" t="s">
        <v>303</v>
      </c>
      <c r="E579" s="70" t="s">
        <v>56</v>
      </c>
      <c r="F579" s="51">
        <v>52453</v>
      </c>
      <c r="G579" s="57"/>
      <c r="H579" s="57"/>
      <c r="I579" s="73">
        <v>-166</v>
      </c>
      <c r="J579" s="57"/>
      <c r="K579" s="57"/>
      <c r="L579" s="51">
        <f>F579+H579+I579+J579+K579</f>
        <v>52287</v>
      </c>
      <c r="M579" s="51">
        <f>G579+K579</f>
        <v>0</v>
      </c>
      <c r="N579" s="51"/>
      <c r="O579" s="51"/>
      <c r="P579" s="51"/>
      <c r="Q579" s="51"/>
      <c r="R579" s="51">
        <f>L579+N579+O579+P579+Q579</f>
        <v>52287</v>
      </c>
      <c r="S579" s="51">
        <f>M579+Q579</f>
        <v>0</v>
      </c>
      <c r="T579" s="51"/>
      <c r="U579" s="51"/>
      <c r="V579" s="51">
        <v>1248</v>
      </c>
      <c r="W579" s="51"/>
      <c r="X579" s="51">
        <f>R579+T579+U579+V579+W579</f>
        <v>53535</v>
      </c>
      <c r="Y579" s="51">
        <f>S579+W579</f>
        <v>0</v>
      </c>
      <c r="Z579" s="51"/>
      <c r="AA579" s="51"/>
      <c r="AB579" s="51"/>
      <c r="AC579" s="51"/>
      <c r="AD579" s="51">
        <f>X579+Z579+AA579+AB579+AC579</f>
        <v>53535</v>
      </c>
      <c r="AE579" s="51">
        <f>Y579+AC579</f>
        <v>0</v>
      </c>
    </row>
    <row r="580" spans="1:31" s="7" customFormat="1" ht="88.5" customHeight="1">
      <c r="A580" s="64" t="s">
        <v>179</v>
      </c>
      <c r="B580" s="70" t="s">
        <v>345</v>
      </c>
      <c r="C580" s="70" t="s">
        <v>345</v>
      </c>
      <c r="D580" s="71" t="s">
        <v>303</v>
      </c>
      <c r="E580" s="70" t="s">
        <v>55</v>
      </c>
      <c r="F580" s="51">
        <v>74</v>
      </c>
      <c r="G580" s="57"/>
      <c r="H580" s="57"/>
      <c r="I580" s="57"/>
      <c r="J580" s="57"/>
      <c r="K580" s="57"/>
      <c r="L580" s="51">
        <f>F580+H580+I580+J580+K580</f>
        <v>74</v>
      </c>
      <c r="M580" s="51">
        <f>G580+K580</f>
        <v>0</v>
      </c>
      <c r="N580" s="51"/>
      <c r="O580" s="51"/>
      <c r="P580" s="51"/>
      <c r="Q580" s="51"/>
      <c r="R580" s="51">
        <f>L580+N580+O580+P580+Q580</f>
        <v>74</v>
      </c>
      <c r="S580" s="51">
        <f>M580+Q580</f>
        <v>0</v>
      </c>
      <c r="T580" s="51"/>
      <c r="U580" s="51"/>
      <c r="V580" s="51"/>
      <c r="W580" s="51"/>
      <c r="X580" s="51">
        <f>R580+T580+U580+V580+W580</f>
        <v>74</v>
      </c>
      <c r="Y580" s="51">
        <f>S580+W580</f>
        <v>0</v>
      </c>
      <c r="Z580" s="51"/>
      <c r="AA580" s="51"/>
      <c r="AB580" s="51"/>
      <c r="AC580" s="51"/>
      <c r="AD580" s="51">
        <f>X580+Z580+AA580+AB580+AC580</f>
        <v>74</v>
      </c>
      <c r="AE580" s="51">
        <f>Y580+AC580</f>
        <v>0</v>
      </c>
    </row>
    <row r="581" spans="1:31" s="7" customFormat="1" ht="33">
      <c r="A581" s="64" t="s">
        <v>176</v>
      </c>
      <c r="B581" s="70" t="s">
        <v>345</v>
      </c>
      <c r="C581" s="70" t="s">
        <v>345</v>
      </c>
      <c r="D581" s="71" t="s">
        <v>174</v>
      </c>
      <c r="E581" s="70"/>
      <c r="F581" s="51">
        <f aca="true" t="shared" si="507" ref="F581:AE581">F582</f>
        <v>3651</v>
      </c>
      <c r="G581" s="51">
        <f t="shared" si="507"/>
        <v>3651</v>
      </c>
      <c r="H581" s="51">
        <f t="shared" si="507"/>
        <v>0</v>
      </c>
      <c r="I581" s="51">
        <f t="shared" si="507"/>
        <v>0</v>
      </c>
      <c r="J581" s="51">
        <f t="shared" si="507"/>
        <v>0</v>
      </c>
      <c r="K581" s="51">
        <f t="shared" si="507"/>
        <v>0</v>
      </c>
      <c r="L581" s="51">
        <f t="shared" si="507"/>
        <v>3651</v>
      </c>
      <c r="M581" s="51">
        <f t="shared" si="507"/>
        <v>3651</v>
      </c>
      <c r="N581" s="51">
        <f t="shared" si="507"/>
        <v>0</v>
      </c>
      <c r="O581" s="51">
        <f t="shared" si="507"/>
        <v>0</v>
      </c>
      <c r="P581" s="51">
        <f t="shared" si="507"/>
        <v>0</v>
      </c>
      <c r="Q581" s="51">
        <f t="shared" si="507"/>
        <v>0</v>
      </c>
      <c r="R581" s="51">
        <f t="shared" si="507"/>
        <v>3651</v>
      </c>
      <c r="S581" s="51">
        <f t="shared" si="507"/>
        <v>3651</v>
      </c>
      <c r="T581" s="51">
        <f t="shared" si="507"/>
        <v>0</v>
      </c>
      <c r="U581" s="51">
        <f t="shared" si="507"/>
        <v>0</v>
      </c>
      <c r="V581" s="51">
        <f t="shared" si="507"/>
        <v>0</v>
      </c>
      <c r="W581" s="51">
        <f t="shared" si="507"/>
        <v>0</v>
      </c>
      <c r="X581" s="51">
        <f t="shared" si="507"/>
        <v>3651</v>
      </c>
      <c r="Y581" s="51">
        <f t="shared" si="507"/>
        <v>3651</v>
      </c>
      <c r="Z581" s="51">
        <f t="shared" si="507"/>
        <v>0</v>
      </c>
      <c r="AA581" s="51">
        <f t="shared" si="507"/>
        <v>0</v>
      </c>
      <c r="AB581" s="51">
        <f t="shared" si="507"/>
        <v>0</v>
      </c>
      <c r="AC581" s="51">
        <f t="shared" si="507"/>
        <v>0</v>
      </c>
      <c r="AD581" s="51">
        <f t="shared" si="507"/>
        <v>3651</v>
      </c>
      <c r="AE581" s="51">
        <f t="shared" si="507"/>
        <v>3651</v>
      </c>
    </row>
    <row r="582" spans="1:31" s="7" customFormat="1" ht="90.75" customHeight="1">
      <c r="A582" s="64" t="s">
        <v>68</v>
      </c>
      <c r="B582" s="70" t="s">
        <v>345</v>
      </c>
      <c r="C582" s="70" t="s">
        <v>345</v>
      </c>
      <c r="D582" s="71" t="s">
        <v>174</v>
      </c>
      <c r="E582" s="70" t="s">
        <v>56</v>
      </c>
      <c r="F582" s="51">
        <v>3651</v>
      </c>
      <c r="G582" s="51">
        <v>3651</v>
      </c>
      <c r="H582" s="57"/>
      <c r="I582" s="57"/>
      <c r="J582" s="57"/>
      <c r="K582" s="57"/>
      <c r="L582" s="51">
        <f>F582+H582+I582+J582+K582</f>
        <v>3651</v>
      </c>
      <c r="M582" s="51">
        <f>G582+K582</f>
        <v>3651</v>
      </c>
      <c r="N582" s="51"/>
      <c r="O582" s="51"/>
      <c r="P582" s="51"/>
      <c r="Q582" s="51"/>
      <c r="R582" s="51">
        <f>L582+N582+O582+P582+Q582</f>
        <v>3651</v>
      </c>
      <c r="S582" s="51">
        <f>M582+Q582</f>
        <v>3651</v>
      </c>
      <c r="T582" s="51"/>
      <c r="U582" s="51"/>
      <c r="V582" s="51"/>
      <c r="W582" s="51"/>
      <c r="X582" s="51">
        <f>R582+T582+U582+V582+W582</f>
        <v>3651</v>
      </c>
      <c r="Y582" s="51">
        <f>S582+W582</f>
        <v>3651</v>
      </c>
      <c r="Z582" s="51"/>
      <c r="AA582" s="51"/>
      <c r="AB582" s="51"/>
      <c r="AC582" s="51"/>
      <c r="AD582" s="51">
        <f>X582+Z582+AA582+AB582+AC582</f>
        <v>3651</v>
      </c>
      <c r="AE582" s="51">
        <f>Y582+AC582</f>
        <v>3651</v>
      </c>
    </row>
    <row r="583" spans="1:31" s="7" customFormat="1" ht="25.5" customHeight="1">
      <c r="A583" s="64" t="s">
        <v>319</v>
      </c>
      <c r="B583" s="70" t="s">
        <v>345</v>
      </c>
      <c r="C583" s="70" t="s">
        <v>345</v>
      </c>
      <c r="D583" s="71" t="s">
        <v>321</v>
      </c>
      <c r="E583" s="70"/>
      <c r="F583" s="51">
        <f aca="true" t="shared" si="508" ref="F583:M583">F584+F587+F589</f>
        <v>58110</v>
      </c>
      <c r="G583" s="51">
        <f t="shared" si="508"/>
        <v>0</v>
      </c>
      <c r="H583" s="51">
        <f t="shared" si="508"/>
        <v>0</v>
      </c>
      <c r="I583" s="51">
        <f t="shared" si="508"/>
        <v>0</v>
      </c>
      <c r="J583" s="51">
        <f t="shared" si="508"/>
        <v>0</v>
      </c>
      <c r="K583" s="51">
        <f t="shared" si="508"/>
        <v>0</v>
      </c>
      <c r="L583" s="51">
        <f t="shared" si="508"/>
        <v>58110</v>
      </c>
      <c r="M583" s="51">
        <f t="shared" si="508"/>
        <v>0</v>
      </c>
      <c r="N583" s="51">
        <f aca="true" t="shared" si="509" ref="N583:S583">N584+N587+N589</f>
        <v>5000</v>
      </c>
      <c r="O583" s="51">
        <f t="shared" si="509"/>
        <v>0</v>
      </c>
      <c r="P583" s="51">
        <f t="shared" si="509"/>
        <v>0</v>
      </c>
      <c r="Q583" s="51">
        <f t="shared" si="509"/>
        <v>0</v>
      </c>
      <c r="R583" s="51">
        <f t="shared" si="509"/>
        <v>63110</v>
      </c>
      <c r="S583" s="51">
        <f t="shared" si="509"/>
        <v>0</v>
      </c>
      <c r="T583" s="51">
        <f aca="true" t="shared" si="510" ref="T583:Y583">T584+T587+T589</f>
        <v>0</v>
      </c>
      <c r="U583" s="51">
        <f t="shared" si="510"/>
        <v>0</v>
      </c>
      <c r="V583" s="51">
        <f t="shared" si="510"/>
        <v>0</v>
      </c>
      <c r="W583" s="51">
        <f t="shared" si="510"/>
        <v>0</v>
      </c>
      <c r="X583" s="51">
        <f t="shared" si="510"/>
        <v>63110</v>
      </c>
      <c r="Y583" s="51">
        <f t="shared" si="510"/>
        <v>0</v>
      </c>
      <c r="Z583" s="51">
        <f aca="true" t="shared" si="511" ref="Z583:AE583">Z584+Z587+Z589</f>
        <v>8351</v>
      </c>
      <c r="AA583" s="51">
        <f t="shared" si="511"/>
        <v>0</v>
      </c>
      <c r="AB583" s="51">
        <f t="shared" si="511"/>
        <v>0</v>
      </c>
      <c r="AC583" s="51">
        <f t="shared" si="511"/>
        <v>0</v>
      </c>
      <c r="AD583" s="51">
        <f t="shared" si="511"/>
        <v>71461</v>
      </c>
      <c r="AE583" s="51">
        <f t="shared" si="511"/>
        <v>0</v>
      </c>
    </row>
    <row r="584" spans="1:31" s="7" customFormat="1" ht="74.25" customHeight="1">
      <c r="A584" s="64" t="s">
        <v>60</v>
      </c>
      <c r="B584" s="70" t="s">
        <v>345</v>
      </c>
      <c r="C584" s="70" t="s">
        <v>345</v>
      </c>
      <c r="D584" s="71" t="s">
        <v>467</v>
      </c>
      <c r="E584" s="70"/>
      <c r="F584" s="51">
        <f>F585</f>
        <v>7540</v>
      </c>
      <c r="G584" s="51">
        <f aca="true" t="shared" si="512" ref="G584:K585">G585</f>
        <v>0</v>
      </c>
      <c r="H584" s="51">
        <f t="shared" si="512"/>
        <v>0</v>
      </c>
      <c r="I584" s="51">
        <f t="shared" si="512"/>
        <v>0</v>
      </c>
      <c r="J584" s="51">
        <f t="shared" si="512"/>
        <v>0</v>
      </c>
      <c r="K584" s="51">
        <f t="shared" si="512"/>
        <v>0</v>
      </c>
      <c r="L584" s="51">
        <f>L585</f>
        <v>7540</v>
      </c>
      <c r="M584" s="51">
        <f>M585</f>
        <v>0</v>
      </c>
      <c r="N584" s="51">
        <f aca="true" t="shared" si="513" ref="N584:Q585">N585</f>
        <v>0</v>
      </c>
      <c r="O584" s="51">
        <f t="shared" si="513"/>
        <v>0</v>
      </c>
      <c r="P584" s="51">
        <f t="shared" si="513"/>
        <v>0</v>
      </c>
      <c r="Q584" s="51">
        <f t="shared" si="513"/>
        <v>0</v>
      </c>
      <c r="R584" s="51">
        <f>R585</f>
        <v>7540</v>
      </c>
      <c r="S584" s="51">
        <f>S585</f>
        <v>0</v>
      </c>
      <c r="T584" s="51">
        <f aca="true" t="shared" si="514" ref="T584:W585">T585</f>
        <v>0</v>
      </c>
      <c r="U584" s="51">
        <f t="shared" si="514"/>
        <v>0</v>
      </c>
      <c r="V584" s="51">
        <f t="shared" si="514"/>
        <v>0</v>
      </c>
      <c r="W584" s="51">
        <f t="shared" si="514"/>
        <v>0</v>
      </c>
      <c r="X584" s="51">
        <f>X585</f>
        <v>7540</v>
      </c>
      <c r="Y584" s="51">
        <f>Y585</f>
        <v>0</v>
      </c>
      <c r="Z584" s="51">
        <f aca="true" t="shared" si="515" ref="Z584:AC585">Z585</f>
        <v>0</v>
      </c>
      <c r="AA584" s="51">
        <f t="shared" si="515"/>
        <v>0</v>
      </c>
      <c r="AB584" s="51">
        <f t="shared" si="515"/>
        <v>0</v>
      </c>
      <c r="AC584" s="51">
        <f t="shared" si="515"/>
        <v>0</v>
      </c>
      <c r="AD584" s="51">
        <f>AD585</f>
        <v>7540</v>
      </c>
      <c r="AE584" s="51">
        <f>AE585</f>
        <v>0</v>
      </c>
    </row>
    <row r="585" spans="1:31" s="7" customFormat="1" ht="89.25" customHeight="1">
      <c r="A585" s="64" t="s">
        <v>61</v>
      </c>
      <c r="B585" s="70" t="s">
        <v>345</v>
      </c>
      <c r="C585" s="70" t="s">
        <v>345</v>
      </c>
      <c r="D585" s="71" t="s">
        <v>468</v>
      </c>
      <c r="E585" s="70"/>
      <c r="F585" s="51">
        <f>F586</f>
        <v>7540</v>
      </c>
      <c r="G585" s="51">
        <f t="shared" si="512"/>
        <v>0</v>
      </c>
      <c r="H585" s="51">
        <f t="shared" si="512"/>
        <v>0</v>
      </c>
      <c r="I585" s="51">
        <f t="shared" si="512"/>
        <v>0</v>
      </c>
      <c r="J585" s="51">
        <f t="shared" si="512"/>
        <v>0</v>
      </c>
      <c r="K585" s="51">
        <f t="shared" si="512"/>
        <v>0</v>
      </c>
      <c r="L585" s="51">
        <f>L586</f>
        <v>7540</v>
      </c>
      <c r="M585" s="51">
        <f>M586</f>
        <v>0</v>
      </c>
      <c r="N585" s="51">
        <f t="shared" si="513"/>
        <v>0</v>
      </c>
      <c r="O585" s="51">
        <f t="shared" si="513"/>
        <v>0</v>
      </c>
      <c r="P585" s="51">
        <f t="shared" si="513"/>
        <v>0</v>
      </c>
      <c r="Q585" s="51">
        <f t="shared" si="513"/>
        <v>0</v>
      </c>
      <c r="R585" s="51">
        <f>R586</f>
        <v>7540</v>
      </c>
      <c r="S585" s="51">
        <f>S586</f>
        <v>0</v>
      </c>
      <c r="T585" s="51">
        <f t="shared" si="514"/>
        <v>0</v>
      </c>
      <c r="U585" s="51">
        <f t="shared" si="514"/>
        <v>0</v>
      </c>
      <c r="V585" s="51">
        <f t="shared" si="514"/>
        <v>0</v>
      </c>
      <c r="W585" s="51">
        <f t="shared" si="514"/>
        <v>0</v>
      </c>
      <c r="X585" s="51">
        <f>X586</f>
        <v>7540</v>
      </c>
      <c r="Y585" s="51">
        <f>Y586</f>
        <v>0</v>
      </c>
      <c r="Z585" s="51">
        <f t="shared" si="515"/>
        <v>0</v>
      </c>
      <c r="AA585" s="51">
        <f t="shared" si="515"/>
        <v>0</v>
      </c>
      <c r="AB585" s="51">
        <f t="shared" si="515"/>
        <v>0</v>
      </c>
      <c r="AC585" s="51">
        <f t="shared" si="515"/>
        <v>0</v>
      </c>
      <c r="AD585" s="51">
        <f>AD586</f>
        <v>7540</v>
      </c>
      <c r="AE585" s="51">
        <f>AE586</f>
        <v>0</v>
      </c>
    </row>
    <row r="586" spans="1:31" s="7" customFormat="1" ht="92.25" customHeight="1">
      <c r="A586" s="64" t="s">
        <v>179</v>
      </c>
      <c r="B586" s="70" t="s">
        <v>345</v>
      </c>
      <c r="C586" s="70" t="s">
        <v>345</v>
      </c>
      <c r="D586" s="71" t="s">
        <v>468</v>
      </c>
      <c r="E586" s="70" t="s">
        <v>55</v>
      </c>
      <c r="F586" s="51">
        <v>7540</v>
      </c>
      <c r="G586" s="51"/>
      <c r="H586" s="57"/>
      <c r="I586" s="57"/>
      <c r="J586" s="57"/>
      <c r="K586" s="57"/>
      <c r="L586" s="51">
        <f>F586+H586+I586+J586+K586</f>
        <v>7540</v>
      </c>
      <c r="M586" s="51">
        <f>G586+K586</f>
        <v>0</v>
      </c>
      <c r="N586" s="51"/>
      <c r="O586" s="51"/>
      <c r="P586" s="51"/>
      <c r="Q586" s="51"/>
      <c r="R586" s="51">
        <f>L586+N586+O586+P586+Q586</f>
        <v>7540</v>
      </c>
      <c r="S586" s="51">
        <f>M586+Q586</f>
        <v>0</v>
      </c>
      <c r="T586" s="51"/>
      <c r="U586" s="51"/>
      <c r="V586" s="51"/>
      <c r="W586" s="51"/>
      <c r="X586" s="51">
        <f>R586+T586+U586+V586+W586</f>
        <v>7540</v>
      </c>
      <c r="Y586" s="51">
        <f>S586+W586</f>
        <v>0</v>
      </c>
      <c r="Z586" s="51"/>
      <c r="AA586" s="51"/>
      <c r="AB586" s="51"/>
      <c r="AC586" s="51"/>
      <c r="AD586" s="51">
        <f>X586+Z586+AA586+AB586+AC586</f>
        <v>7540</v>
      </c>
      <c r="AE586" s="51">
        <f>Y586+AC586</f>
        <v>0</v>
      </c>
    </row>
    <row r="587" spans="1:31" s="7" customFormat="1" ht="70.5" customHeight="1">
      <c r="A587" s="64" t="s">
        <v>78</v>
      </c>
      <c r="B587" s="70" t="s">
        <v>345</v>
      </c>
      <c r="C587" s="70" t="s">
        <v>345</v>
      </c>
      <c r="D587" s="71" t="s">
        <v>79</v>
      </c>
      <c r="E587" s="70"/>
      <c r="F587" s="51">
        <f aca="true" t="shared" si="516" ref="F587:AE587">F588</f>
        <v>9801</v>
      </c>
      <c r="G587" s="51">
        <f t="shared" si="516"/>
        <v>0</v>
      </c>
      <c r="H587" s="51">
        <f t="shared" si="516"/>
        <v>0</v>
      </c>
      <c r="I587" s="51">
        <f t="shared" si="516"/>
        <v>0</v>
      </c>
      <c r="J587" s="51">
        <f t="shared" si="516"/>
        <v>0</v>
      </c>
      <c r="K587" s="51">
        <f t="shared" si="516"/>
        <v>0</v>
      </c>
      <c r="L587" s="51">
        <f t="shared" si="516"/>
        <v>9801</v>
      </c>
      <c r="M587" s="51">
        <f t="shared" si="516"/>
        <v>0</v>
      </c>
      <c r="N587" s="51">
        <f t="shared" si="516"/>
        <v>0</v>
      </c>
      <c r="O587" s="51">
        <f t="shared" si="516"/>
        <v>0</v>
      </c>
      <c r="P587" s="51">
        <f t="shared" si="516"/>
        <v>0</v>
      </c>
      <c r="Q587" s="51">
        <f t="shared" si="516"/>
        <v>0</v>
      </c>
      <c r="R587" s="51">
        <f t="shared" si="516"/>
        <v>9801</v>
      </c>
      <c r="S587" s="51">
        <f t="shared" si="516"/>
        <v>0</v>
      </c>
      <c r="T587" s="51">
        <f t="shared" si="516"/>
        <v>0</v>
      </c>
      <c r="U587" s="51">
        <f t="shared" si="516"/>
        <v>0</v>
      </c>
      <c r="V587" s="51">
        <f t="shared" si="516"/>
        <v>0</v>
      </c>
      <c r="W587" s="51">
        <f t="shared" si="516"/>
        <v>0</v>
      </c>
      <c r="X587" s="51">
        <f t="shared" si="516"/>
        <v>9801</v>
      </c>
      <c r="Y587" s="51">
        <f t="shared" si="516"/>
        <v>0</v>
      </c>
      <c r="Z587" s="51">
        <f t="shared" si="516"/>
        <v>0</v>
      </c>
      <c r="AA587" s="51">
        <f t="shared" si="516"/>
        <v>0</v>
      </c>
      <c r="AB587" s="51">
        <f t="shared" si="516"/>
        <v>0</v>
      </c>
      <c r="AC587" s="51">
        <f t="shared" si="516"/>
        <v>0</v>
      </c>
      <c r="AD587" s="51">
        <f t="shared" si="516"/>
        <v>9801</v>
      </c>
      <c r="AE587" s="51">
        <f t="shared" si="516"/>
        <v>0</v>
      </c>
    </row>
    <row r="588" spans="1:31" s="7" customFormat="1" ht="87" customHeight="1">
      <c r="A588" s="64" t="s">
        <v>179</v>
      </c>
      <c r="B588" s="70" t="s">
        <v>345</v>
      </c>
      <c r="C588" s="70" t="s">
        <v>345</v>
      </c>
      <c r="D588" s="71" t="s">
        <v>79</v>
      </c>
      <c r="E588" s="70" t="s">
        <v>55</v>
      </c>
      <c r="F588" s="51">
        <v>9801</v>
      </c>
      <c r="G588" s="51"/>
      <c r="H588" s="57"/>
      <c r="I588" s="57"/>
      <c r="J588" s="57"/>
      <c r="K588" s="57"/>
      <c r="L588" s="51">
        <f>F588+H588+I588+J588+K588</f>
        <v>9801</v>
      </c>
      <c r="M588" s="51">
        <f>G588+K588</f>
        <v>0</v>
      </c>
      <c r="N588" s="51"/>
      <c r="O588" s="51"/>
      <c r="P588" s="51"/>
      <c r="Q588" s="51"/>
      <c r="R588" s="51">
        <f>L588+N588+O588+P588+Q588</f>
        <v>9801</v>
      </c>
      <c r="S588" s="51">
        <f>M588+Q588</f>
        <v>0</v>
      </c>
      <c r="T588" s="51"/>
      <c r="U588" s="51"/>
      <c r="V588" s="51"/>
      <c r="W588" s="51"/>
      <c r="X588" s="51">
        <f>R588+T588+U588+V588+W588</f>
        <v>9801</v>
      </c>
      <c r="Y588" s="51">
        <f>S588+W588</f>
        <v>0</v>
      </c>
      <c r="Z588" s="51"/>
      <c r="AA588" s="51"/>
      <c r="AB588" s="51"/>
      <c r="AC588" s="51"/>
      <c r="AD588" s="51">
        <f>X588+Z588+AA588+AB588+AC588</f>
        <v>9801</v>
      </c>
      <c r="AE588" s="51">
        <f>Y588+AC588</f>
        <v>0</v>
      </c>
    </row>
    <row r="589" spans="1:31" s="7" customFormat="1" ht="48.75" customHeight="1">
      <c r="A589" s="64" t="s">
        <v>29</v>
      </c>
      <c r="B589" s="70" t="s">
        <v>345</v>
      </c>
      <c r="C589" s="70" t="s">
        <v>345</v>
      </c>
      <c r="D589" s="71" t="s">
        <v>30</v>
      </c>
      <c r="E589" s="70"/>
      <c r="F589" s="51">
        <f aca="true" t="shared" si="517" ref="F589:M589">F590+F591</f>
        <v>40769</v>
      </c>
      <c r="G589" s="51">
        <f t="shared" si="517"/>
        <v>0</v>
      </c>
      <c r="H589" s="51">
        <f t="shared" si="517"/>
        <v>0</v>
      </c>
      <c r="I589" s="51">
        <f t="shared" si="517"/>
        <v>0</v>
      </c>
      <c r="J589" s="51">
        <f t="shared" si="517"/>
        <v>0</v>
      </c>
      <c r="K589" s="51">
        <f t="shared" si="517"/>
        <v>0</v>
      </c>
      <c r="L589" s="51">
        <f t="shared" si="517"/>
        <v>40769</v>
      </c>
      <c r="M589" s="51">
        <f t="shared" si="517"/>
        <v>0</v>
      </c>
      <c r="N589" s="51">
        <f aca="true" t="shared" si="518" ref="N589:S589">N590+N591</f>
        <v>5000</v>
      </c>
      <c r="O589" s="51">
        <f t="shared" si="518"/>
        <v>0</v>
      </c>
      <c r="P589" s="51">
        <f t="shared" si="518"/>
        <v>0</v>
      </c>
      <c r="Q589" s="51">
        <f t="shared" si="518"/>
        <v>0</v>
      </c>
      <c r="R589" s="51">
        <f t="shared" si="518"/>
        <v>45769</v>
      </c>
      <c r="S589" s="51">
        <f t="shared" si="518"/>
        <v>0</v>
      </c>
      <c r="T589" s="51">
        <f aca="true" t="shared" si="519" ref="T589:Y589">T590+T591</f>
        <v>0</v>
      </c>
      <c r="U589" s="51">
        <f t="shared" si="519"/>
        <v>0</v>
      </c>
      <c r="V589" s="51">
        <f t="shared" si="519"/>
        <v>0</v>
      </c>
      <c r="W589" s="51">
        <f t="shared" si="519"/>
        <v>0</v>
      </c>
      <c r="X589" s="51">
        <f t="shared" si="519"/>
        <v>45769</v>
      </c>
      <c r="Y589" s="51">
        <f t="shared" si="519"/>
        <v>0</v>
      </c>
      <c r="Z589" s="51">
        <f aca="true" t="shared" si="520" ref="Z589:AE589">Z590+Z591+Z592</f>
        <v>8351</v>
      </c>
      <c r="AA589" s="51">
        <f t="shared" si="520"/>
        <v>0</v>
      </c>
      <c r="AB589" s="51">
        <f t="shared" si="520"/>
        <v>0</v>
      </c>
      <c r="AC589" s="51">
        <f t="shared" si="520"/>
        <v>0</v>
      </c>
      <c r="AD589" s="51">
        <f t="shared" si="520"/>
        <v>54120</v>
      </c>
      <c r="AE589" s="51">
        <f t="shared" si="520"/>
        <v>0</v>
      </c>
    </row>
    <row r="590" spans="1:31" s="7" customFormat="1" ht="33" customHeight="1" hidden="1">
      <c r="A590" s="64" t="s">
        <v>335</v>
      </c>
      <c r="B590" s="70" t="s">
        <v>345</v>
      </c>
      <c r="C590" s="70" t="s">
        <v>345</v>
      </c>
      <c r="D590" s="71" t="s">
        <v>30</v>
      </c>
      <c r="E590" s="70" t="s">
        <v>336</v>
      </c>
      <c r="F590" s="57"/>
      <c r="G590" s="57"/>
      <c r="H590" s="57"/>
      <c r="I590" s="57"/>
      <c r="J590" s="57"/>
      <c r="K590" s="57"/>
      <c r="L590" s="57"/>
      <c r="M590" s="57"/>
      <c r="N590" s="51"/>
      <c r="O590" s="51"/>
      <c r="P590" s="51"/>
      <c r="Q590" s="51"/>
      <c r="R590" s="57"/>
      <c r="S590" s="57"/>
      <c r="T590" s="51"/>
      <c r="U590" s="51"/>
      <c r="V590" s="51"/>
      <c r="W590" s="51"/>
      <c r="X590" s="57"/>
      <c r="Y590" s="57"/>
      <c r="Z590" s="51"/>
      <c r="AA590" s="51"/>
      <c r="AB590" s="51"/>
      <c r="AC590" s="51"/>
      <c r="AD590" s="57"/>
      <c r="AE590" s="57"/>
    </row>
    <row r="591" spans="1:31" s="7" customFormat="1" ht="83.25" customHeight="1">
      <c r="A591" s="64" t="s">
        <v>179</v>
      </c>
      <c r="B591" s="70" t="s">
        <v>345</v>
      </c>
      <c r="C591" s="70" t="s">
        <v>345</v>
      </c>
      <c r="D591" s="71" t="s">
        <v>30</v>
      </c>
      <c r="E591" s="70" t="s">
        <v>55</v>
      </c>
      <c r="F591" s="51">
        <v>40769</v>
      </c>
      <c r="G591" s="57"/>
      <c r="H591" s="57"/>
      <c r="I591" s="57"/>
      <c r="J591" s="57"/>
      <c r="K591" s="57"/>
      <c r="L591" s="51">
        <f>F591+H591+I591+J591+K591</f>
        <v>40769</v>
      </c>
      <c r="M591" s="51">
        <f>G591+K591</f>
        <v>0</v>
      </c>
      <c r="N591" s="51">
        <v>5000</v>
      </c>
      <c r="O591" s="51"/>
      <c r="P591" s="51"/>
      <c r="Q591" s="51"/>
      <c r="R591" s="51">
        <f>L591+N591+O591+P591+Q591</f>
        <v>45769</v>
      </c>
      <c r="S591" s="51">
        <f>M591+Q591</f>
        <v>0</v>
      </c>
      <c r="T591" s="51"/>
      <c r="U591" s="51"/>
      <c r="V591" s="51"/>
      <c r="W591" s="51"/>
      <c r="X591" s="51">
        <f>R591+T591+U591+V591+W591</f>
        <v>45769</v>
      </c>
      <c r="Y591" s="51">
        <f>S591+W591</f>
        <v>0</v>
      </c>
      <c r="Z591" s="51"/>
      <c r="AA591" s="51"/>
      <c r="AB591" s="51"/>
      <c r="AC591" s="51"/>
      <c r="AD591" s="51">
        <f>X591+Z591+AA591+AB591+AC591</f>
        <v>45769</v>
      </c>
      <c r="AE591" s="51">
        <f>Y591+AC591</f>
        <v>0</v>
      </c>
    </row>
    <row r="592" spans="1:31" s="7" customFormat="1" ht="87" customHeight="1">
      <c r="A592" s="64" t="s">
        <v>178</v>
      </c>
      <c r="B592" s="70" t="s">
        <v>345</v>
      </c>
      <c r="C592" s="70" t="s">
        <v>345</v>
      </c>
      <c r="D592" s="71" t="s">
        <v>30</v>
      </c>
      <c r="E592" s="70" t="s">
        <v>62</v>
      </c>
      <c r="F592" s="51"/>
      <c r="G592" s="57"/>
      <c r="H592" s="57"/>
      <c r="I592" s="57"/>
      <c r="J592" s="57"/>
      <c r="K592" s="57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>
        <f>482+7869</f>
        <v>8351</v>
      </c>
      <c r="AA592" s="51"/>
      <c r="AB592" s="51"/>
      <c r="AC592" s="51"/>
      <c r="AD592" s="51">
        <f>X592+Z592+AA592+AB592+AC592</f>
        <v>8351</v>
      </c>
      <c r="AE592" s="51">
        <f>Y592+AC592</f>
        <v>0</v>
      </c>
    </row>
    <row r="593" spans="1:31" ht="16.5">
      <c r="A593" s="117"/>
      <c r="B593" s="78"/>
      <c r="C593" s="78"/>
      <c r="D593" s="79"/>
      <c r="E593" s="78"/>
      <c r="F593" s="50"/>
      <c r="G593" s="50"/>
      <c r="H593" s="50"/>
      <c r="I593" s="50"/>
      <c r="J593" s="50"/>
      <c r="K593" s="50"/>
      <c r="L593" s="50"/>
      <c r="M593" s="50"/>
      <c r="N593" s="51"/>
      <c r="O593" s="51"/>
      <c r="P593" s="51"/>
      <c r="Q593" s="51"/>
      <c r="R593" s="50"/>
      <c r="S593" s="50"/>
      <c r="T593" s="51"/>
      <c r="U593" s="51"/>
      <c r="V593" s="51"/>
      <c r="W593" s="51"/>
      <c r="X593" s="50"/>
      <c r="Y593" s="50"/>
      <c r="Z593" s="51"/>
      <c r="AA593" s="51"/>
      <c r="AB593" s="51"/>
      <c r="AC593" s="51"/>
      <c r="AD593" s="50"/>
      <c r="AE593" s="50"/>
    </row>
    <row r="594" spans="1:31" s="6" customFormat="1" ht="20.25">
      <c r="A594" s="52" t="s">
        <v>308</v>
      </c>
      <c r="B594" s="53" t="s">
        <v>309</v>
      </c>
      <c r="C594" s="53"/>
      <c r="D594" s="54"/>
      <c r="E594" s="53"/>
      <c r="F594" s="87">
        <f aca="true" t="shared" si="521" ref="F594:S594">F596+F603+F620+F663+F674</f>
        <v>471465</v>
      </c>
      <c r="G594" s="87">
        <f t="shared" si="521"/>
        <v>240503</v>
      </c>
      <c r="H594" s="87">
        <f t="shared" si="521"/>
        <v>2572</v>
      </c>
      <c r="I594" s="87">
        <f t="shared" si="521"/>
        <v>1001</v>
      </c>
      <c r="J594" s="87">
        <f t="shared" si="521"/>
        <v>0</v>
      </c>
      <c r="K594" s="87">
        <f t="shared" si="521"/>
        <v>32940</v>
      </c>
      <c r="L594" s="87">
        <f t="shared" si="521"/>
        <v>507978</v>
      </c>
      <c r="M594" s="87">
        <f t="shared" si="521"/>
        <v>273443</v>
      </c>
      <c r="N594" s="88">
        <f t="shared" si="521"/>
        <v>65846</v>
      </c>
      <c r="O594" s="88">
        <f t="shared" si="521"/>
        <v>40298</v>
      </c>
      <c r="P594" s="88">
        <f t="shared" si="521"/>
        <v>0</v>
      </c>
      <c r="Q594" s="88">
        <f t="shared" si="521"/>
        <v>0</v>
      </c>
      <c r="R594" s="87">
        <f t="shared" si="521"/>
        <v>614122</v>
      </c>
      <c r="S594" s="87">
        <f t="shared" si="521"/>
        <v>273443</v>
      </c>
      <c r="T594" s="87">
        <f aca="true" t="shared" si="522" ref="T594:Y594">T596+T603+T620+T663+T674</f>
        <v>74233</v>
      </c>
      <c r="U594" s="87">
        <f t="shared" si="522"/>
        <v>0</v>
      </c>
      <c r="V594" s="87">
        <f t="shared" si="522"/>
        <v>0</v>
      </c>
      <c r="W594" s="87">
        <f t="shared" si="522"/>
        <v>0</v>
      </c>
      <c r="X594" s="87">
        <f t="shared" si="522"/>
        <v>688355</v>
      </c>
      <c r="Y594" s="87">
        <f t="shared" si="522"/>
        <v>273443</v>
      </c>
      <c r="Z594" s="87">
        <f aca="true" t="shared" si="523" ref="Z594:AE594">Z596+Z603+Z620+Z663+Z674</f>
        <v>51</v>
      </c>
      <c r="AA594" s="87">
        <f t="shared" si="523"/>
        <v>0</v>
      </c>
      <c r="AB594" s="87">
        <f t="shared" si="523"/>
        <v>0</v>
      </c>
      <c r="AC594" s="87">
        <f t="shared" si="523"/>
        <v>40919</v>
      </c>
      <c r="AD594" s="87">
        <f t="shared" si="523"/>
        <v>729325</v>
      </c>
      <c r="AE594" s="87">
        <f t="shared" si="523"/>
        <v>314362</v>
      </c>
    </row>
    <row r="595" spans="1:31" s="6" customFormat="1" ht="15.75" customHeight="1">
      <c r="A595" s="52"/>
      <c r="B595" s="53"/>
      <c r="C595" s="53"/>
      <c r="D595" s="54"/>
      <c r="E595" s="53"/>
      <c r="F595" s="89"/>
      <c r="G595" s="89"/>
      <c r="H595" s="89"/>
      <c r="I595" s="89"/>
      <c r="J595" s="89"/>
      <c r="K595" s="89"/>
      <c r="L595" s="89"/>
      <c r="M595" s="89"/>
      <c r="N595" s="51"/>
      <c r="O595" s="51"/>
      <c r="P595" s="51"/>
      <c r="Q595" s="51"/>
      <c r="R595" s="89"/>
      <c r="S595" s="89"/>
      <c r="T595" s="51"/>
      <c r="U595" s="51"/>
      <c r="V595" s="51"/>
      <c r="W595" s="51"/>
      <c r="X595" s="89"/>
      <c r="Y595" s="89"/>
      <c r="Z595" s="51"/>
      <c r="AA595" s="51"/>
      <c r="AB595" s="51"/>
      <c r="AC595" s="51"/>
      <c r="AD595" s="89"/>
      <c r="AE595" s="89"/>
    </row>
    <row r="596" spans="1:31" s="6" customFormat="1" ht="18.75" customHeight="1">
      <c r="A596" s="58" t="s">
        <v>369</v>
      </c>
      <c r="B596" s="59" t="s">
        <v>201</v>
      </c>
      <c r="C596" s="59" t="s">
        <v>325</v>
      </c>
      <c r="D596" s="54"/>
      <c r="E596" s="53"/>
      <c r="F596" s="100">
        <f aca="true" t="shared" si="524" ref="F596:M596">F597+F599</f>
        <v>21662</v>
      </c>
      <c r="G596" s="100">
        <f t="shared" si="524"/>
        <v>0</v>
      </c>
      <c r="H596" s="100">
        <f t="shared" si="524"/>
        <v>0</v>
      </c>
      <c r="I596" s="100">
        <f t="shared" si="524"/>
        <v>0</v>
      </c>
      <c r="J596" s="100">
        <f t="shared" si="524"/>
        <v>0</v>
      </c>
      <c r="K596" s="100">
        <f t="shared" si="524"/>
        <v>0</v>
      </c>
      <c r="L596" s="100">
        <f t="shared" si="524"/>
        <v>21662</v>
      </c>
      <c r="M596" s="100">
        <f t="shared" si="524"/>
        <v>0</v>
      </c>
      <c r="N596" s="88">
        <f aca="true" t="shared" si="525" ref="N596:S596">N597+N599</f>
        <v>0</v>
      </c>
      <c r="O596" s="88">
        <f t="shared" si="525"/>
        <v>0</v>
      </c>
      <c r="P596" s="88">
        <f t="shared" si="525"/>
        <v>0</v>
      </c>
      <c r="Q596" s="88">
        <f t="shared" si="525"/>
        <v>0</v>
      </c>
      <c r="R596" s="100">
        <f t="shared" si="525"/>
        <v>21662</v>
      </c>
      <c r="S596" s="100">
        <f t="shared" si="525"/>
        <v>0</v>
      </c>
      <c r="T596" s="88">
        <f aca="true" t="shared" si="526" ref="T596:Y596">T597+T599</f>
        <v>0</v>
      </c>
      <c r="U596" s="88">
        <f t="shared" si="526"/>
        <v>0</v>
      </c>
      <c r="V596" s="88">
        <f t="shared" si="526"/>
        <v>0</v>
      </c>
      <c r="W596" s="88">
        <f t="shared" si="526"/>
        <v>0</v>
      </c>
      <c r="X596" s="100">
        <f t="shared" si="526"/>
        <v>21662</v>
      </c>
      <c r="Y596" s="100">
        <f t="shared" si="526"/>
        <v>0</v>
      </c>
      <c r="Z596" s="88">
        <f aca="true" t="shared" si="527" ref="Z596:AE596">Z597+Z599</f>
        <v>0</v>
      </c>
      <c r="AA596" s="88">
        <f t="shared" si="527"/>
        <v>0</v>
      </c>
      <c r="AB596" s="88">
        <f t="shared" si="527"/>
        <v>0</v>
      </c>
      <c r="AC596" s="88">
        <f t="shared" si="527"/>
        <v>0</v>
      </c>
      <c r="AD596" s="100">
        <f t="shared" si="527"/>
        <v>21662</v>
      </c>
      <c r="AE596" s="100">
        <f t="shared" si="527"/>
        <v>0</v>
      </c>
    </row>
    <row r="597" spans="1:31" s="6" customFormat="1" ht="20.25" customHeight="1" hidden="1">
      <c r="A597" s="64" t="s">
        <v>370</v>
      </c>
      <c r="B597" s="70" t="s">
        <v>201</v>
      </c>
      <c r="C597" s="70" t="s">
        <v>325</v>
      </c>
      <c r="D597" s="106" t="s">
        <v>387</v>
      </c>
      <c r="E597" s="53"/>
      <c r="F597" s="89"/>
      <c r="G597" s="89"/>
      <c r="H597" s="89"/>
      <c r="I597" s="89"/>
      <c r="J597" s="89"/>
      <c r="K597" s="89"/>
      <c r="L597" s="89"/>
      <c r="M597" s="89"/>
      <c r="N597" s="51"/>
      <c r="O597" s="51"/>
      <c r="P597" s="51"/>
      <c r="Q597" s="51"/>
      <c r="R597" s="89"/>
      <c r="S597" s="89"/>
      <c r="T597" s="51"/>
      <c r="U597" s="51"/>
      <c r="V597" s="51"/>
      <c r="W597" s="51"/>
      <c r="X597" s="89"/>
      <c r="Y597" s="89"/>
      <c r="Z597" s="51"/>
      <c r="AA597" s="51"/>
      <c r="AB597" s="51"/>
      <c r="AC597" s="51"/>
      <c r="AD597" s="89"/>
      <c r="AE597" s="89"/>
    </row>
    <row r="598" spans="1:31" s="6" customFormat="1" ht="20.25" customHeight="1" hidden="1">
      <c r="A598" s="64" t="s">
        <v>207</v>
      </c>
      <c r="B598" s="70" t="s">
        <v>201</v>
      </c>
      <c r="C598" s="70" t="s">
        <v>325</v>
      </c>
      <c r="D598" s="106" t="s">
        <v>387</v>
      </c>
      <c r="E598" s="70" t="s">
        <v>214</v>
      </c>
      <c r="F598" s="89"/>
      <c r="G598" s="89"/>
      <c r="H598" s="89"/>
      <c r="I598" s="89"/>
      <c r="J598" s="89"/>
      <c r="K598" s="89"/>
      <c r="L598" s="89"/>
      <c r="M598" s="89"/>
      <c r="N598" s="51"/>
      <c r="O598" s="51"/>
      <c r="P598" s="51"/>
      <c r="Q598" s="51"/>
      <c r="R598" s="89"/>
      <c r="S598" s="89"/>
      <c r="T598" s="51"/>
      <c r="U598" s="51"/>
      <c r="V598" s="51"/>
      <c r="W598" s="51"/>
      <c r="X598" s="89"/>
      <c r="Y598" s="89"/>
      <c r="Z598" s="51"/>
      <c r="AA598" s="51"/>
      <c r="AB598" s="51"/>
      <c r="AC598" s="51"/>
      <c r="AD598" s="89"/>
      <c r="AE598" s="89"/>
    </row>
    <row r="599" spans="1:31" s="6" customFormat="1" ht="32.25" customHeight="1">
      <c r="A599" s="64" t="s">
        <v>370</v>
      </c>
      <c r="B599" s="70" t="s">
        <v>201</v>
      </c>
      <c r="C599" s="70" t="s">
        <v>325</v>
      </c>
      <c r="D599" s="106" t="s">
        <v>444</v>
      </c>
      <c r="E599" s="70"/>
      <c r="F599" s="51">
        <f aca="true" t="shared" si="528" ref="F599:M599">F600+F601</f>
        <v>21662</v>
      </c>
      <c r="G599" s="51">
        <f t="shared" si="528"/>
        <v>0</v>
      </c>
      <c r="H599" s="51">
        <f t="shared" si="528"/>
        <v>0</v>
      </c>
      <c r="I599" s="51">
        <f t="shared" si="528"/>
        <v>0</v>
      </c>
      <c r="J599" s="51">
        <f t="shared" si="528"/>
        <v>0</v>
      </c>
      <c r="K599" s="51">
        <f t="shared" si="528"/>
        <v>0</v>
      </c>
      <c r="L599" s="51">
        <f t="shared" si="528"/>
        <v>21662</v>
      </c>
      <c r="M599" s="51">
        <f t="shared" si="528"/>
        <v>0</v>
      </c>
      <c r="N599" s="51">
        <f aca="true" t="shared" si="529" ref="N599:S599">N600+N601</f>
        <v>0</v>
      </c>
      <c r="O599" s="51">
        <f t="shared" si="529"/>
        <v>0</v>
      </c>
      <c r="P599" s="51">
        <f t="shared" si="529"/>
        <v>0</v>
      </c>
      <c r="Q599" s="51">
        <f t="shared" si="529"/>
        <v>0</v>
      </c>
      <c r="R599" s="51">
        <f t="shared" si="529"/>
        <v>21662</v>
      </c>
      <c r="S599" s="51">
        <f t="shared" si="529"/>
        <v>0</v>
      </c>
      <c r="T599" s="51">
        <f aca="true" t="shared" si="530" ref="T599:Y599">T600+T601</f>
        <v>0</v>
      </c>
      <c r="U599" s="51">
        <f t="shared" si="530"/>
        <v>0</v>
      </c>
      <c r="V599" s="51">
        <f t="shared" si="530"/>
        <v>0</v>
      </c>
      <c r="W599" s="51">
        <f t="shared" si="530"/>
        <v>0</v>
      </c>
      <c r="X599" s="51">
        <f t="shared" si="530"/>
        <v>21662</v>
      </c>
      <c r="Y599" s="51">
        <f t="shared" si="530"/>
        <v>0</v>
      </c>
      <c r="Z599" s="51">
        <f aca="true" t="shared" si="531" ref="Z599:AE599">Z600+Z601</f>
        <v>0</v>
      </c>
      <c r="AA599" s="51">
        <f t="shared" si="531"/>
        <v>0</v>
      </c>
      <c r="AB599" s="51">
        <f t="shared" si="531"/>
        <v>0</v>
      </c>
      <c r="AC599" s="51">
        <f t="shared" si="531"/>
        <v>0</v>
      </c>
      <c r="AD599" s="51">
        <f t="shared" si="531"/>
        <v>21662</v>
      </c>
      <c r="AE599" s="51">
        <f t="shared" si="531"/>
        <v>0</v>
      </c>
    </row>
    <row r="600" spans="1:31" s="6" customFormat="1" ht="20.25" customHeight="1" hidden="1">
      <c r="A600" s="64" t="s">
        <v>207</v>
      </c>
      <c r="B600" s="70" t="s">
        <v>201</v>
      </c>
      <c r="C600" s="70" t="s">
        <v>325</v>
      </c>
      <c r="D600" s="106" t="s">
        <v>444</v>
      </c>
      <c r="E600" s="70" t="s">
        <v>214</v>
      </c>
      <c r="F600" s="89"/>
      <c r="G600" s="89"/>
      <c r="H600" s="89"/>
      <c r="I600" s="89"/>
      <c r="J600" s="89"/>
      <c r="K600" s="89"/>
      <c r="L600" s="89"/>
      <c r="M600" s="89"/>
      <c r="N600" s="51"/>
      <c r="O600" s="51"/>
      <c r="P600" s="51"/>
      <c r="Q600" s="51"/>
      <c r="R600" s="89"/>
      <c r="S600" s="89"/>
      <c r="T600" s="51"/>
      <c r="U600" s="51"/>
      <c r="V600" s="51"/>
      <c r="W600" s="51"/>
      <c r="X600" s="89"/>
      <c r="Y600" s="89"/>
      <c r="Z600" s="51"/>
      <c r="AA600" s="51"/>
      <c r="AB600" s="51"/>
      <c r="AC600" s="51"/>
      <c r="AD600" s="89"/>
      <c r="AE600" s="89"/>
    </row>
    <row r="601" spans="1:31" s="6" customFormat="1" ht="83.25">
      <c r="A601" s="64" t="s">
        <v>179</v>
      </c>
      <c r="B601" s="70" t="s">
        <v>201</v>
      </c>
      <c r="C601" s="70" t="s">
        <v>325</v>
      </c>
      <c r="D601" s="106" t="s">
        <v>444</v>
      </c>
      <c r="E601" s="70" t="s">
        <v>55</v>
      </c>
      <c r="F601" s="51">
        <v>21662</v>
      </c>
      <c r="G601" s="89"/>
      <c r="H601" s="89"/>
      <c r="I601" s="89"/>
      <c r="J601" s="89"/>
      <c r="K601" s="89"/>
      <c r="L601" s="51">
        <f>F601+H601+I601+J601+K601</f>
        <v>21662</v>
      </c>
      <c r="M601" s="51">
        <f>G601+K601</f>
        <v>0</v>
      </c>
      <c r="N601" s="51"/>
      <c r="O601" s="51"/>
      <c r="P601" s="51"/>
      <c r="Q601" s="51"/>
      <c r="R601" s="51">
        <f>L601+N601+O601+P601+Q601</f>
        <v>21662</v>
      </c>
      <c r="S601" s="51">
        <f>M601+Q601</f>
        <v>0</v>
      </c>
      <c r="T601" s="51"/>
      <c r="U601" s="51"/>
      <c r="V601" s="51"/>
      <c r="W601" s="51"/>
      <c r="X601" s="51">
        <f>R601+T601+U601+V601+W601</f>
        <v>21662</v>
      </c>
      <c r="Y601" s="51">
        <f>S601+W601</f>
        <v>0</v>
      </c>
      <c r="Z601" s="51"/>
      <c r="AA601" s="51"/>
      <c r="AB601" s="51"/>
      <c r="AC601" s="51"/>
      <c r="AD601" s="51">
        <f>X601+Z601+AA601+AB601+AC601</f>
        <v>21662</v>
      </c>
      <c r="AE601" s="51">
        <f>Y601+AC601</f>
        <v>0</v>
      </c>
    </row>
    <row r="602" spans="1:31" s="10" customFormat="1" ht="16.5">
      <c r="A602" s="118"/>
      <c r="B602" s="119"/>
      <c r="C602" s="119"/>
      <c r="D602" s="120"/>
      <c r="E602" s="119"/>
      <c r="F602" s="76"/>
      <c r="G602" s="76"/>
      <c r="H602" s="76"/>
      <c r="I602" s="76"/>
      <c r="J602" s="76"/>
      <c r="K602" s="76"/>
      <c r="L602" s="76"/>
      <c r="M602" s="76"/>
      <c r="N602" s="56"/>
      <c r="O602" s="56"/>
      <c r="P602" s="56"/>
      <c r="Q602" s="56"/>
      <c r="R602" s="76"/>
      <c r="S602" s="76"/>
      <c r="T602" s="56"/>
      <c r="U602" s="56"/>
      <c r="V602" s="56"/>
      <c r="W602" s="56"/>
      <c r="X602" s="76"/>
      <c r="Y602" s="76"/>
      <c r="Z602" s="56"/>
      <c r="AA602" s="56"/>
      <c r="AB602" s="56"/>
      <c r="AC602" s="56"/>
      <c r="AD602" s="76"/>
      <c r="AE602" s="76"/>
    </row>
    <row r="603" spans="1:31" s="11" customFormat="1" ht="18.75">
      <c r="A603" s="58" t="s">
        <v>310</v>
      </c>
      <c r="B603" s="59" t="s">
        <v>201</v>
      </c>
      <c r="C603" s="59" t="s">
        <v>326</v>
      </c>
      <c r="D603" s="67"/>
      <c r="E603" s="59"/>
      <c r="F603" s="68">
        <f aca="true" t="shared" si="532" ref="F603:M603">F604+F615+F617</f>
        <v>98129</v>
      </c>
      <c r="G603" s="68">
        <f t="shared" si="532"/>
        <v>30631</v>
      </c>
      <c r="H603" s="68">
        <f t="shared" si="532"/>
        <v>0</v>
      </c>
      <c r="I603" s="68">
        <f t="shared" si="532"/>
        <v>1001</v>
      </c>
      <c r="J603" s="68">
        <f t="shared" si="532"/>
        <v>0</v>
      </c>
      <c r="K603" s="68">
        <f t="shared" si="532"/>
        <v>0</v>
      </c>
      <c r="L603" s="68">
        <f t="shared" si="532"/>
        <v>99130</v>
      </c>
      <c r="M603" s="68">
        <f t="shared" si="532"/>
        <v>30631</v>
      </c>
      <c r="N603" s="69">
        <f aca="true" t="shared" si="533" ref="N603:S603">N604+N615+N617</f>
        <v>0</v>
      </c>
      <c r="O603" s="69">
        <f t="shared" si="533"/>
        <v>38393</v>
      </c>
      <c r="P603" s="69">
        <f t="shared" si="533"/>
        <v>0</v>
      </c>
      <c r="Q603" s="69">
        <f t="shared" si="533"/>
        <v>0</v>
      </c>
      <c r="R603" s="68">
        <f t="shared" si="533"/>
        <v>137523</v>
      </c>
      <c r="S603" s="68">
        <f t="shared" si="533"/>
        <v>30631</v>
      </c>
      <c r="T603" s="69">
        <f aca="true" t="shared" si="534" ref="T603:Y603">T604+T615+T617</f>
        <v>0</v>
      </c>
      <c r="U603" s="69">
        <f t="shared" si="534"/>
        <v>0</v>
      </c>
      <c r="V603" s="69">
        <f t="shared" si="534"/>
        <v>0</v>
      </c>
      <c r="W603" s="69">
        <f t="shared" si="534"/>
        <v>0</v>
      </c>
      <c r="X603" s="68">
        <f t="shared" si="534"/>
        <v>137523</v>
      </c>
      <c r="Y603" s="68">
        <f t="shared" si="534"/>
        <v>30631</v>
      </c>
      <c r="Z603" s="68">
        <f aca="true" t="shared" si="535" ref="Z603:AE603">Z604+Z610+Z615+Z617</f>
        <v>51</v>
      </c>
      <c r="AA603" s="69">
        <f t="shared" si="535"/>
        <v>0</v>
      </c>
      <c r="AB603" s="69">
        <f t="shared" si="535"/>
        <v>0</v>
      </c>
      <c r="AC603" s="68">
        <f t="shared" si="535"/>
        <v>40919</v>
      </c>
      <c r="AD603" s="68">
        <f t="shared" si="535"/>
        <v>178493</v>
      </c>
      <c r="AE603" s="68">
        <f t="shared" si="535"/>
        <v>71550</v>
      </c>
    </row>
    <row r="604" spans="1:31" s="8" customFormat="1" ht="26.25" customHeight="1">
      <c r="A604" s="64" t="s">
        <v>311</v>
      </c>
      <c r="B604" s="70" t="s">
        <v>201</v>
      </c>
      <c r="C604" s="70" t="s">
        <v>326</v>
      </c>
      <c r="D604" s="71" t="s">
        <v>443</v>
      </c>
      <c r="E604" s="70"/>
      <c r="F604" s="51">
        <f aca="true" t="shared" si="536" ref="F604:M604">F605+F606+F607+F608</f>
        <v>67498</v>
      </c>
      <c r="G604" s="51">
        <f t="shared" si="536"/>
        <v>0</v>
      </c>
      <c r="H604" s="51">
        <f t="shared" si="536"/>
        <v>0</v>
      </c>
      <c r="I604" s="51">
        <f t="shared" si="536"/>
        <v>1001</v>
      </c>
      <c r="J604" s="51">
        <f t="shared" si="536"/>
        <v>0</v>
      </c>
      <c r="K604" s="51">
        <f t="shared" si="536"/>
        <v>0</v>
      </c>
      <c r="L604" s="51">
        <f t="shared" si="536"/>
        <v>68499</v>
      </c>
      <c r="M604" s="51">
        <f t="shared" si="536"/>
        <v>0</v>
      </c>
      <c r="N604" s="51">
        <f aca="true" t="shared" si="537" ref="N604:S604">N605+N606+N607+N608</f>
        <v>0</v>
      </c>
      <c r="O604" s="51">
        <f t="shared" si="537"/>
        <v>38393</v>
      </c>
      <c r="P604" s="51">
        <f t="shared" si="537"/>
        <v>0</v>
      </c>
      <c r="Q604" s="51">
        <f t="shared" si="537"/>
        <v>0</v>
      </c>
      <c r="R604" s="51">
        <f t="shared" si="537"/>
        <v>106892</v>
      </c>
      <c r="S604" s="51">
        <f t="shared" si="537"/>
        <v>0</v>
      </c>
      <c r="T604" s="51">
        <f aca="true" t="shared" si="538" ref="T604:Y604">T605+T606+T607+T608</f>
        <v>0</v>
      </c>
      <c r="U604" s="51">
        <f t="shared" si="538"/>
        <v>0</v>
      </c>
      <c r="V604" s="51">
        <f t="shared" si="538"/>
        <v>0</v>
      </c>
      <c r="W604" s="51">
        <f t="shared" si="538"/>
        <v>0</v>
      </c>
      <c r="X604" s="51">
        <f t="shared" si="538"/>
        <v>106892</v>
      </c>
      <c r="Y604" s="51">
        <f t="shared" si="538"/>
        <v>0</v>
      </c>
      <c r="Z604" s="51">
        <f aca="true" t="shared" si="539" ref="Z604:AE604">Z605+Z606+Z607+Z608</f>
        <v>0</v>
      </c>
      <c r="AA604" s="51">
        <f t="shared" si="539"/>
        <v>0</v>
      </c>
      <c r="AB604" s="51">
        <f t="shared" si="539"/>
        <v>0</v>
      </c>
      <c r="AC604" s="51">
        <f t="shared" si="539"/>
        <v>0</v>
      </c>
      <c r="AD604" s="51">
        <f t="shared" si="539"/>
        <v>106892</v>
      </c>
      <c r="AE604" s="51">
        <f t="shared" si="539"/>
        <v>0</v>
      </c>
    </row>
    <row r="605" spans="1:31" s="8" customFormat="1" ht="41.25" customHeight="1">
      <c r="A605" s="64" t="s">
        <v>215</v>
      </c>
      <c r="B605" s="70" t="s">
        <v>201</v>
      </c>
      <c r="C605" s="70" t="s">
        <v>326</v>
      </c>
      <c r="D605" s="71" t="s">
        <v>443</v>
      </c>
      <c r="E605" s="70" t="s">
        <v>328</v>
      </c>
      <c r="F605" s="51">
        <v>5135</v>
      </c>
      <c r="G605" s="51"/>
      <c r="H605" s="51"/>
      <c r="I605" s="51">
        <v>-9</v>
      </c>
      <c r="J605" s="51"/>
      <c r="K605" s="51"/>
      <c r="L605" s="51">
        <f>F605+H605+I605+J605+K605</f>
        <v>5126</v>
      </c>
      <c r="M605" s="51">
        <f>G605+K605</f>
        <v>0</v>
      </c>
      <c r="N605" s="51"/>
      <c r="O605" s="51"/>
      <c r="P605" s="51"/>
      <c r="Q605" s="51"/>
      <c r="R605" s="51">
        <f>L605+N605+O605+P605+Q605</f>
        <v>5126</v>
      </c>
      <c r="S605" s="51">
        <f>M605+Q605</f>
        <v>0</v>
      </c>
      <c r="T605" s="51"/>
      <c r="U605" s="51"/>
      <c r="V605" s="51"/>
      <c r="W605" s="51"/>
      <c r="X605" s="51">
        <f>R605+T605+U605+V605+W605</f>
        <v>5126</v>
      </c>
      <c r="Y605" s="51">
        <f>S605+W605</f>
        <v>0</v>
      </c>
      <c r="Z605" s="51"/>
      <c r="AA605" s="51"/>
      <c r="AB605" s="51"/>
      <c r="AC605" s="51"/>
      <c r="AD605" s="51">
        <f>X605+Z605+AA605+AB605+AC605</f>
        <v>5126</v>
      </c>
      <c r="AE605" s="51">
        <f>Y605+AC605</f>
        <v>0</v>
      </c>
    </row>
    <row r="606" spans="1:31" s="8" customFormat="1" ht="92.25" customHeight="1">
      <c r="A606" s="64" t="s">
        <v>68</v>
      </c>
      <c r="B606" s="70" t="s">
        <v>201</v>
      </c>
      <c r="C606" s="70" t="s">
        <v>326</v>
      </c>
      <c r="D606" s="71" t="s">
        <v>443</v>
      </c>
      <c r="E606" s="70" t="s">
        <v>56</v>
      </c>
      <c r="F606" s="51">
        <f>37868-5793</f>
        <v>32075</v>
      </c>
      <c r="G606" s="92"/>
      <c r="H606" s="92"/>
      <c r="I606" s="73">
        <v>5</v>
      </c>
      <c r="J606" s="92"/>
      <c r="K606" s="92"/>
      <c r="L606" s="51">
        <f>F606+H606+I606+J606+K606</f>
        <v>32080</v>
      </c>
      <c r="M606" s="51">
        <f>G606+K606</f>
        <v>0</v>
      </c>
      <c r="N606" s="51"/>
      <c r="O606" s="51">
        <v>38393</v>
      </c>
      <c r="P606" s="51"/>
      <c r="Q606" s="51"/>
      <c r="R606" s="51">
        <f>L606+N606+O606+P606+Q606</f>
        <v>70473</v>
      </c>
      <c r="S606" s="51">
        <f>M606+Q606</f>
        <v>0</v>
      </c>
      <c r="T606" s="51"/>
      <c r="U606" s="51"/>
      <c r="V606" s="51"/>
      <c r="W606" s="51"/>
      <c r="X606" s="51">
        <f>R606+T606+U606+V606+W606</f>
        <v>70473</v>
      </c>
      <c r="Y606" s="51">
        <f>S606+W606</f>
        <v>0</v>
      </c>
      <c r="Z606" s="51"/>
      <c r="AA606" s="51"/>
      <c r="AB606" s="51"/>
      <c r="AC606" s="51"/>
      <c r="AD606" s="51">
        <f>X606+Z606+AA606+AB606+AC606</f>
        <v>70473</v>
      </c>
      <c r="AE606" s="51">
        <f>Y606+AC606</f>
        <v>0</v>
      </c>
    </row>
    <row r="607" spans="1:31" s="8" customFormat="1" ht="95.25" customHeight="1">
      <c r="A607" s="64" t="s">
        <v>179</v>
      </c>
      <c r="B607" s="70" t="s">
        <v>201</v>
      </c>
      <c r="C607" s="70" t="s">
        <v>326</v>
      </c>
      <c r="D607" s="71" t="s">
        <v>443</v>
      </c>
      <c r="E607" s="70" t="s">
        <v>55</v>
      </c>
      <c r="F607" s="51">
        <v>46</v>
      </c>
      <c r="G607" s="92"/>
      <c r="H607" s="92"/>
      <c r="I607" s="92"/>
      <c r="J607" s="92"/>
      <c r="K607" s="92"/>
      <c r="L607" s="51">
        <f>F607+H607+I607+J607+K607</f>
        <v>46</v>
      </c>
      <c r="M607" s="51">
        <f>G607+K607</f>
        <v>0</v>
      </c>
      <c r="N607" s="51"/>
      <c r="O607" s="51"/>
      <c r="P607" s="51"/>
      <c r="Q607" s="51"/>
      <c r="R607" s="51">
        <f>L607+N607+O607+P607+Q607</f>
        <v>46</v>
      </c>
      <c r="S607" s="51">
        <f>M607+Q607</f>
        <v>0</v>
      </c>
      <c r="T607" s="51"/>
      <c r="U607" s="51"/>
      <c r="V607" s="51"/>
      <c r="W607" s="51"/>
      <c r="X607" s="51">
        <f>R607+T607+U607+V607+W607</f>
        <v>46</v>
      </c>
      <c r="Y607" s="51">
        <f>S607+W607</f>
        <v>0</v>
      </c>
      <c r="Z607" s="51"/>
      <c r="AA607" s="51"/>
      <c r="AB607" s="51"/>
      <c r="AC607" s="51"/>
      <c r="AD607" s="51">
        <f>X607+Z607+AA607+AB607+AC607</f>
        <v>46</v>
      </c>
      <c r="AE607" s="51">
        <f>Y607+AC607</f>
        <v>0</v>
      </c>
    </row>
    <row r="608" spans="1:31" s="8" customFormat="1" ht="100.5" customHeight="1">
      <c r="A608" s="99" t="s">
        <v>71</v>
      </c>
      <c r="B608" s="70" t="s">
        <v>201</v>
      </c>
      <c r="C608" s="70" t="s">
        <v>326</v>
      </c>
      <c r="D608" s="71" t="s">
        <v>175</v>
      </c>
      <c r="E608" s="70"/>
      <c r="F608" s="51">
        <f aca="true" t="shared" si="540" ref="F608:AE608">F609</f>
        <v>30242</v>
      </c>
      <c r="G608" s="51">
        <f t="shared" si="540"/>
        <v>0</v>
      </c>
      <c r="H608" s="51">
        <f t="shared" si="540"/>
        <v>0</v>
      </c>
      <c r="I608" s="51">
        <f t="shared" si="540"/>
        <v>1005</v>
      </c>
      <c r="J608" s="51">
        <f t="shared" si="540"/>
        <v>0</v>
      </c>
      <c r="K608" s="51">
        <f t="shared" si="540"/>
        <v>0</v>
      </c>
      <c r="L608" s="51">
        <f t="shared" si="540"/>
        <v>31247</v>
      </c>
      <c r="M608" s="51">
        <f t="shared" si="540"/>
        <v>0</v>
      </c>
      <c r="N608" s="51">
        <f t="shared" si="540"/>
        <v>0</v>
      </c>
      <c r="O608" s="51">
        <f t="shared" si="540"/>
        <v>0</v>
      </c>
      <c r="P608" s="51">
        <f t="shared" si="540"/>
        <v>0</v>
      </c>
      <c r="Q608" s="51">
        <f t="shared" si="540"/>
        <v>0</v>
      </c>
      <c r="R608" s="51">
        <f t="shared" si="540"/>
        <v>31247</v>
      </c>
      <c r="S608" s="51">
        <f t="shared" si="540"/>
        <v>0</v>
      </c>
      <c r="T608" s="51">
        <f t="shared" si="540"/>
        <v>0</v>
      </c>
      <c r="U608" s="51">
        <f t="shared" si="540"/>
        <v>0</v>
      </c>
      <c r="V608" s="51">
        <f t="shared" si="540"/>
        <v>0</v>
      </c>
      <c r="W608" s="51">
        <f t="shared" si="540"/>
        <v>0</v>
      </c>
      <c r="X608" s="51">
        <f t="shared" si="540"/>
        <v>31247</v>
      </c>
      <c r="Y608" s="51">
        <f t="shared" si="540"/>
        <v>0</v>
      </c>
      <c r="Z608" s="51">
        <f t="shared" si="540"/>
        <v>0</v>
      </c>
      <c r="AA608" s="51">
        <f t="shared" si="540"/>
        <v>0</v>
      </c>
      <c r="AB608" s="51">
        <f t="shared" si="540"/>
        <v>0</v>
      </c>
      <c r="AC608" s="51">
        <f t="shared" si="540"/>
        <v>0</v>
      </c>
      <c r="AD608" s="51">
        <f t="shared" si="540"/>
        <v>31247</v>
      </c>
      <c r="AE608" s="51">
        <f t="shared" si="540"/>
        <v>0</v>
      </c>
    </row>
    <row r="609" spans="1:31" s="8" customFormat="1" ht="87.75" customHeight="1">
      <c r="A609" s="64" t="s">
        <v>69</v>
      </c>
      <c r="B609" s="70" t="s">
        <v>201</v>
      </c>
      <c r="C609" s="70" t="s">
        <v>326</v>
      </c>
      <c r="D609" s="71" t="s">
        <v>175</v>
      </c>
      <c r="E609" s="70" t="s">
        <v>419</v>
      </c>
      <c r="F609" s="51">
        <v>30242</v>
      </c>
      <c r="G609" s="92"/>
      <c r="H609" s="92"/>
      <c r="I609" s="51">
        <v>1005</v>
      </c>
      <c r="J609" s="92"/>
      <c r="K609" s="92"/>
      <c r="L609" s="51">
        <f>F609+H609+I609+J609+K609</f>
        <v>31247</v>
      </c>
      <c r="M609" s="51">
        <f>G609+K609</f>
        <v>0</v>
      </c>
      <c r="N609" s="51"/>
      <c r="O609" s="51"/>
      <c r="P609" s="51"/>
      <c r="Q609" s="51"/>
      <c r="R609" s="51">
        <f>L609+N609+O609+P609+Q609</f>
        <v>31247</v>
      </c>
      <c r="S609" s="51">
        <f>M609+Q609</f>
        <v>0</v>
      </c>
      <c r="T609" s="51"/>
      <c r="U609" s="51"/>
      <c r="V609" s="51"/>
      <c r="W609" s="51"/>
      <c r="X609" s="51">
        <f>R609+T609+U609+V609+W609</f>
        <v>31247</v>
      </c>
      <c r="Y609" s="51">
        <f>S609+W609</f>
        <v>0</v>
      </c>
      <c r="Z609" s="51"/>
      <c r="AA609" s="51"/>
      <c r="AB609" s="51"/>
      <c r="AC609" s="51"/>
      <c r="AD609" s="51">
        <f>X609+Z609+AA609+AB609+AC609</f>
        <v>31247</v>
      </c>
      <c r="AE609" s="51">
        <f>Y609+AC609</f>
        <v>0</v>
      </c>
    </row>
    <row r="610" spans="1:31" s="8" customFormat="1" ht="33.75">
      <c r="A610" s="64" t="s">
        <v>514</v>
      </c>
      <c r="B610" s="70" t="s">
        <v>201</v>
      </c>
      <c r="C610" s="70" t="s">
        <v>326</v>
      </c>
      <c r="D610" s="71" t="s">
        <v>515</v>
      </c>
      <c r="E610" s="70"/>
      <c r="F610" s="51"/>
      <c r="G610" s="92"/>
      <c r="H610" s="92"/>
      <c r="I610" s="51"/>
      <c r="J610" s="92"/>
      <c r="K610" s="92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>
        <f aca="true" t="shared" si="541" ref="Z610:AE610">Z611</f>
        <v>51</v>
      </c>
      <c r="AA610" s="51">
        <f t="shared" si="541"/>
        <v>0</v>
      </c>
      <c r="AB610" s="51">
        <f t="shared" si="541"/>
        <v>0</v>
      </c>
      <c r="AC610" s="51">
        <f t="shared" si="541"/>
        <v>40919</v>
      </c>
      <c r="AD610" s="51">
        <f t="shared" si="541"/>
        <v>40970</v>
      </c>
      <c r="AE610" s="51">
        <f t="shared" si="541"/>
        <v>40919</v>
      </c>
    </row>
    <row r="611" spans="1:31" s="8" customFormat="1" ht="50.25">
      <c r="A611" s="64" t="s">
        <v>403</v>
      </c>
      <c r="B611" s="70" t="s">
        <v>201</v>
      </c>
      <c r="C611" s="70" t="s">
        <v>326</v>
      </c>
      <c r="D611" s="71" t="s">
        <v>404</v>
      </c>
      <c r="E611" s="70"/>
      <c r="F611" s="51"/>
      <c r="G611" s="92"/>
      <c r="H611" s="92"/>
      <c r="I611" s="51"/>
      <c r="J611" s="92"/>
      <c r="K611" s="92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>
        <f aca="true" t="shared" si="542" ref="Z611:AE611">Z612+Z613+Z614</f>
        <v>51</v>
      </c>
      <c r="AA611" s="51">
        <f t="shared" si="542"/>
        <v>0</v>
      </c>
      <c r="AB611" s="51">
        <f t="shared" si="542"/>
        <v>0</v>
      </c>
      <c r="AC611" s="51">
        <f t="shared" si="542"/>
        <v>40919</v>
      </c>
      <c r="AD611" s="51">
        <f t="shared" si="542"/>
        <v>40970</v>
      </c>
      <c r="AE611" s="51">
        <f t="shared" si="542"/>
        <v>40919</v>
      </c>
    </row>
    <row r="612" spans="1:31" s="27" customFormat="1" ht="87.75" customHeight="1" hidden="1">
      <c r="A612" s="80" t="s">
        <v>68</v>
      </c>
      <c r="B612" s="81" t="s">
        <v>201</v>
      </c>
      <c r="C612" s="81" t="s">
        <v>326</v>
      </c>
      <c r="D612" s="82" t="s">
        <v>404</v>
      </c>
      <c r="E612" s="81" t="s">
        <v>56</v>
      </c>
      <c r="F612" s="83"/>
      <c r="G612" s="121"/>
      <c r="H612" s="121"/>
      <c r="I612" s="83"/>
      <c r="J612" s="121"/>
      <c r="K612" s="121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>
        <f>X612+Z612+AA612+AB612+AC612</f>
        <v>0</v>
      </c>
      <c r="AE612" s="83">
        <f>Y612+AC612</f>
        <v>0</v>
      </c>
    </row>
    <row r="613" spans="1:31" s="8" customFormat="1" ht="87.75" customHeight="1">
      <c r="A613" s="64" t="s">
        <v>179</v>
      </c>
      <c r="B613" s="70" t="s">
        <v>201</v>
      </c>
      <c r="C613" s="70" t="s">
        <v>326</v>
      </c>
      <c r="D613" s="71" t="s">
        <v>404</v>
      </c>
      <c r="E613" s="70" t="s">
        <v>55</v>
      </c>
      <c r="F613" s="51"/>
      <c r="G613" s="92"/>
      <c r="H613" s="92"/>
      <c r="I613" s="51"/>
      <c r="J613" s="92"/>
      <c r="K613" s="92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>
        <v>51</v>
      </c>
      <c r="AA613" s="51"/>
      <c r="AB613" s="51"/>
      <c r="AC613" s="51">
        <f>40402+517</f>
        <v>40919</v>
      </c>
      <c r="AD613" s="51">
        <f>X613+Z613+AA613+AB613+AC613</f>
        <v>40970</v>
      </c>
      <c r="AE613" s="51">
        <f>Y613+AC613</f>
        <v>40919</v>
      </c>
    </row>
    <row r="614" spans="1:31" s="27" customFormat="1" ht="87.75" customHeight="1" hidden="1">
      <c r="A614" s="80" t="s">
        <v>178</v>
      </c>
      <c r="B614" s="81" t="s">
        <v>201</v>
      </c>
      <c r="C614" s="81" t="s">
        <v>326</v>
      </c>
      <c r="D614" s="82" t="s">
        <v>404</v>
      </c>
      <c r="E614" s="81" t="s">
        <v>62</v>
      </c>
      <c r="F614" s="83"/>
      <c r="G614" s="121"/>
      <c r="H614" s="121"/>
      <c r="I614" s="83"/>
      <c r="J614" s="121"/>
      <c r="K614" s="121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>
        <f>X614+Z614+AA614+AB614+AC614</f>
        <v>0</v>
      </c>
      <c r="AE614" s="83">
        <f>Y614+AC614</f>
        <v>0</v>
      </c>
    </row>
    <row r="615" spans="1:31" s="8" customFormat="1" ht="76.5" customHeight="1">
      <c r="A615" s="64" t="s">
        <v>59</v>
      </c>
      <c r="B615" s="70" t="s">
        <v>201</v>
      </c>
      <c r="C615" s="70" t="s">
        <v>326</v>
      </c>
      <c r="D615" s="71" t="s">
        <v>58</v>
      </c>
      <c r="E615" s="70"/>
      <c r="F615" s="51">
        <f aca="true" t="shared" si="543" ref="F615:AE615">F616</f>
        <v>23387</v>
      </c>
      <c r="G615" s="51">
        <f t="shared" si="543"/>
        <v>23387</v>
      </c>
      <c r="H615" s="51">
        <f t="shared" si="543"/>
        <v>0</v>
      </c>
      <c r="I615" s="51">
        <f t="shared" si="543"/>
        <v>0</v>
      </c>
      <c r="J615" s="51">
        <f t="shared" si="543"/>
        <v>0</v>
      </c>
      <c r="K615" s="51">
        <f t="shared" si="543"/>
        <v>0</v>
      </c>
      <c r="L615" s="51">
        <f t="shared" si="543"/>
        <v>23387</v>
      </c>
      <c r="M615" s="51">
        <f t="shared" si="543"/>
        <v>23387</v>
      </c>
      <c r="N615" s="51">
        <f t="shared" si="543"/>
        <v>0</v>
      </c>
      <c r="O615" s="51">
        <f t="shared" si="543"/>
        <v>0</v>
      </c>
      <c r="P615" s="51">
        <f t="shared" si="543"/>
        <v>0</v>
      </c>
      <c r="Q615" s="51">
        <f t="shared" si="543"/>
        <v>0</v>
      </c>
      <c r="R615" s="51">
        <f t="shared" si="543"/>
        <v>23387</v>
      </c>
      <c r="S615" s="51">
        <f t="shared" si="543"/>
        <v>23387</v>
      </c>
      <c r="T615" s="51">
        <f t="shared" si="543"/>
        <v>0</v>
      </c>
      <c r="U615" s="51">
        <f t="shared" si="543"/>
        <v>0</v>
      </c>
      <c r="V615" s="51">
        <f t="shared" si="543"/>
        <v>0</v>
      </c>
      <c r="W615" s="51">
        <f t="shared" si="543"/>
        <v>0</v>
      </c>
      <c r="X615" s="51">
        <f t="shared" si="543"/>
        <v>23387</v>
      </c>
      <c r="Y615" s="51">
        <f t="shared" si="543"/>
        <v>23387</v>
      </c>
      <c r="Z615" s="51">
        <f t="shared" si="543"/>
        <v>0</v>
      </c>
      <c r="AA615" s="51">
        <f t="shared" si="543"/>
        <v>0</v>
      </c>
      <c r="AB615" s="51">
        <f t="shared" si="543"/>
        <v>0</v>
      </c>
      <c r="AC615" s="51">
        <f t="shared" si="543"/>
        <v>0</v>
      </c>
      <c r="AD615" s="51">
        <f t="shared" si="543"/>
        <v>23387</v>
      </c>
      <c r="AE615" s="51">
        <f t="shared" si="543"/>
        <v>23387</v>
      </c>
    </row>
    <row r="616" spans="1:31" s="8" customFormat="1" ht="47.25" customHeight="1">
      <c r="A616" s="64" t="s">
        <v>215</v>
      </c>
      <c r="B616" s="70" t="s">
        <v>201</v>
      </c>
      <c r="C616" s="70" t="s">
        <v>326</v>
      </c>
      <c r="D616" s="71" t="s">
        <v>58</v>
      </c>
      <c r="E616" s="70" t="s">
        <v>328</v>
      </c>
      <c r="F616" s="51">
        <v>23387</v>
      </c>
      <c r="G616" s="51">
        <v>23387</v>
      </c>
      <c r="H616" s="92"/>
      <c r="I616" s="92"/>
      <c r="J616" s="92"/>
      <c r="K616" s="92"/>
      <c r="L616" s="51">
        <f>F616+H616+I616+J616+K616</f>
        <v>23387</v>
      </c>
      <c r="M616" s="51">
        <f>G616+K616</f>
        <v>23387</v>
      </c>
      <c r="N616" s="51"/>
      <c r="O616" s="51"/>
      <c r="P616" s="51"/>
      <c r="Q616" s="51"/>
      <c r="R616" s="51">
        <f>L616+N616+O616+P616+Q616</f>
        <v>23387</v>
      </c>
      <c r="S616" s="51">
        <f>M616+Q616</f>
        <v>23387</v>
      </c>
      <c r="T616" s="51"/>
      <c r="U616" s="51"/>
      <c r="V616" s="51"/>
      <c r="W616" s="51"/>
      <c r="X616" s="51">
        <f>R616+T616+U616+V616+W616</f>
        <v>23387</v>
      </c>
      <c r="Y616" s="51">
        <f>S616+W616</f>
        <v>23387</v>
      </c>
      <c r="Z616" s="51"/>
      <c r="AA616" s="51"/>
      <c r="AB616" s="51"/>
      <c r="AC616" s="51"/>
      <c r="AD616" s="51">
        <f>X616+Z616+AA616+AB616+AC616</f>
        <v>23387</v>
      </c>
      <c r="AE616" s="51">
        <f>Y616+AC616</f>
        <v>23387</v>
      </c>
    </row>
    <row r="617" spans="1:31" s="8" customFormat="1" ht="109.5" customHeight="1">
      <c r="A617" s="64" t="s">
        <v>82</v>
      </c>
      <c r="B617" s="70" t="s">
        <v>201</v>
      </c>
      <c r="C617" s="70" t="s">
        <v>326</v>
      </c>
      <c r="D617" s="71" t="s">
        <v>83</v>
      </c>
      <c r="E617" s="70"/>
      <c r="F617" s="51">
        <f aca="true" t="shared" si="544" ref="F617:AE617">F618</f>
        <v>7244</v>
      </c>
      <c r="G617" s="51">
        <f t="shared" si="544"/>
        <v>7244</v>
      </c>
      <c r="H617" s="51">
        <f t="shared" si="544"/>
        <v>0</v>
      </c>
      <c r="I617" s="51">
        <f t="shared" si="544"/>
        <v>0</v>
      </c>
      <c r="J617" s="51">
        <f t="shared" si="544"/>
        <v>0</v>
      </c>
      <c r="K617" s="51">
        <f t="shared" si="544"/>
        <v>0</v>
      </c>
      <c r="L617" s="51">
        <f t="shared" si="544"/>
        <v>7244</v>
      </c>
      <c r="M617" s="51">
        <f t="shared" si="544"/>
        <v>7244</v>
      </c>
      <c r="N617" s="51">
        <f t="shared" si="544"/>
        <v>0</v>
      </c>
      <c r="O617" s="51">
        <f t="shared" si="544"/>
        <v>0</v>
      </c>
      <c r="P617" s="51">
        <f t="shared" si="544"/>
        <v>0</v>
      </c>
      <c r="Q617" s="51">
        <f t="shared" si="544"/>
        <v>0</v>
      </c>
      <c r="R617" s="51">
        <f t="shared" si="544"/>
        <v>7244</v>
      </c>
      <c r="S617" s="51">
        <f t="shared" si="544"/>
        <v>7244</v>
      </c>
      <c r="T617" s="51">
        <f t="shared" si="544"/>
        <v>0</v>
      </c>
      <c r="U617" s="51">
        <f t="shared" si="544"/>
        <v>0</v>
      </c>
      <c r="V617" s="51">
        <f t="shared" si="544"/>
        <v>0</v>
      </c>
      <c r="W617" s="51">
        <f t="shared" si="544"/>
        <v>0</v>
      </c>
      <c r="X617" s="51">
        <f t="shared" si="544"/>
        <v>7244</v>
      </c>
      <c r="Y617" s="51">
        <f t="shared" si="544"/>
        <v>7244</v>
      </c>
      <c r="Z617" s="51">
        <f t="shared" si="544"/>
        <v>0</v>
      </c>
      <c r="AA617" s="51">
        <f t="shared" si="544"/>
        <v>0</v>
      </c>
      <c r="AB617" s="51">
        <f t="shared" si="544"/>
        <v>0</v>
      </c>
      <c r="AC617" s="51">
        <f t="shared" si="544"/>
        <v>0</v>
      </c>
      <c r="AD617" s="51">
        <f t="shared" si="544"/>
        <v>7244</v>
      </c>
      <c r="AE617" s="51">
        <f t="shared" si="544"/>
        <v>7244</v>
      </c>
    </row>
    <row r="618" spans="1:31" s="8" customFormat="1" ht="90" customHeight="1">
      <c r="A618" s="64" t="s">
        <v>68</v>
      </c>
      <c r="B618" s="70" t="s">
        <v>201</v>
      </c>
      <c r="C618" s="70" t="s">
        <v>326</v>
      </c>
      <c r="D618" s="71" t="s">
        <v>83</v>
      </c>
      <c r="E618" s="70" t="s">
        <v>56</v>
      </c>
      <c r="F618" s="51">
        <v>7244</v>
      </c>
      <c r="G618" s="51">
        <v>7244</v>
      </c>
      <c r="H618" s="92"/>
      <c r="I618" s="92"/>
      <c r="J618" s="92"/>
      <c r="K618" s="92"/>
      <c r="L618" s="51">
        <f>F618+H618+I618+J618+K618</f>
        <v>7244</v>
      </c>
      <c r="M618" s="51">
        <f>G618+K618</f>
        <v>7244</v>
      </c>
      <c r="N618" s="51"/>
      <c r="O618" s="51"/>
      <c r="P618" s="51"/>
      <c r="Q618" s="51"/>
      <c r="R618" s="51">
        <f>L618+N618+O618+P618+Q618</f>
        <v>7244</v>
      </c>
      <c r="S618" s="51">
        <f>M618+Q618</f>
        <v>7244</v>
      </c>
      <c r="T618" s="51"/>
      <c r="U618" s="51"/>
      <c r="V618" s="51"/>
      <c r="W618" s="51"/>
      <c r="X618" s="51">
        <f>R618+T618+U618+V618+W618</f>
        <v>7244</v>
      </c>
      <c r="Y618" s="51">
        <f>S618+W618</f>
        <v>7244</v>
      </c>
      <c r="Z618" s="51"/>
      <c r="AA618" s="51"/>
      <c r="AB618" s="51"/>
      <c r="AC618" s="51"/>
      <c r="AD618" s="51">
        <f>X618+Z618+AA618+AB618+AC618</f>
        <v>7244</v>
      </c>
      <c r="AE618" s="51">
        <f>Y618+AC618</f>
        <v>7244</v>
      </c>
    </row>
    <row r="619" spans="1:31" s="8" customFormat="1" ht="19.5" customHeight="1">
      <c r="A619" s="58"/>
      <c r="B619" s="59"/>
      <c r="C619" s="59"/>
      <c r="D619" s="60"/>
      <c r="E619" s="59"/>
      <c r="F619" s="92"/>
      <c r="G619" s="92"/>
      <c r="H619" s="92"/>
      <c r="I619" s="92"/>
      <c r="J619" s="92"/>
      <c r="K619" s="92"/>
      <c r="L619" s="92"/>
      <c r="M619" s="92"/>
      <c r="N619" s="51"/>
      <c r="O619" s="51"/>
      <c r="P619" s="51"/>
      <c r="Q619" s="51"/>
      <c r="R619" s="92"/>
      <c r="S619" s="92"/>
      <c r="T619" s="51"/>
      <c r="U619" s="51"/>
      <c r="V619" s="51"/>
      <c r="W619" s="51"/>
      <c r="X619" s="92"/>
      <c r="Y619" s="92"/>
      <c r="Z619" s="51"/>
      <c r="AA619" s="51"/>
      <c r="AB619" s="51"/>
      <c r="AC619" s="51"/>
      <c r="AD619" s="92"/>
      <c r="AE619" s="92"/>
    </row>
    <row r="620" spans="1:31" s="8" customFormat="1" ht="18.75">
      <c r="A620" s="58" t="s">
        <v>312</v>
      </c>
      <c r="B620" s="59" t="s">
        <v>201</v>
      </c>
      <c r="C620" s="59" t="s">
        <v>330</v>
      </c>
      <c r="D620" s="67"/>
      <c r="E620" s="59"/>
      <c r="F620" s="68">
        <f aca="true" t="shared" si="545" ref="F620:M620">F623+F640+F645+F651</f>
        <v>133638</v>
      </c>
      <c r="G620" s="68">
        <f t="shared" si="545"/>
        <v>51664</v>
      </c>
      <c r="H620" s="68">
        <f t="shared" si="545"/>
        <v>2572</v>
      </c>
      <c r="I620" s="68">
        <f t="shared" si="545"/>
        <v>0</v>
      </c>
      <c r="J620" s="68">
        <f t="shared" si="545"/>
        <v>0</v>
      </c>
      <c r="K620" s="68">
        <f t="shared" si="545"/>
        <v>32940</v>
      </c>
      <c r="L620" s="68">
        <f t="shared" si="545"/>
        <v>169150</v>
      </c>
      <c r="M620" s="68">
        <f t="shared" si="545"/>
        <v>84604</v>
      </c>
      <c r="N620" s="69">
        <f aca="true" t="shared" si="546" ref="N620:S620">N623+N640+N645+N651+N648</f>
        <v>65846</v>
      </c>
      <c r="O620" s="69">
        <f t="shared" si="546"/>
        <v>1897</v>
      </c>
      <c r="P620" s="69">
        <f t="shared" si="546"/>
        <v>0</v>
      </c>
      <c r="Q620" s="69">
        <f t="shared" si="546"/>
        <v>0</v>
      </c>
      <c r="R620" s="69">
        <f t="shared" si="546"/>
        <v>236893</v>
      </c>
      <c r="S620" s="69">
        <f t="shared" si="546"/>
        <v>84604</v>
      </c>
      <c r="T620" s="68">
        <f aca="true" t="shared" si="547" ref="T620:Y620">T621+T623+T640+T645+T651+T648</f>
        <v>74031</v>
      </c>
      <c r="U620" s="69">
        <f t="shared" si="547"/>
        <v>0</v>
      </c>
      <c r="V620" s="69">
        <f t="shared" si="547"/>
        <v>0</v>
      </c>
      <c r="W620" s="68">
        <f t="shared" si="547"/>
        <v>0</v>
      </c>
      <c r="X620" s="68">
        <f t="shared" si="547"/>
        <v>310924</v>
      </c>
      <c r="Y620" s="68">
        <f t="shared" si="547"/>
        <v>84604</v>
      </c>
      <c r="Z620" s="68">
        <f aca="true" t="shared" si="548" ref="Z620:AE620">Z621+Z623+Z640+Z645+Z651+Z648</f>
        <v>0</v>
      </c>
      <c r="AA620" s="68">
        <f t="shared" si="548"/>
        <v>-3</v>
      </c>
      <c r="AB620" s="69">
        <f t="shared" si="548"/>
        <v>0</v>
      </c>
      <c r="AC620" s="68">
        <f t="shared" si="548"/>
        <v>0</v>
      </c>
      <c r="AD620" s="68">
        <f t="shared" si="548"/>
        <v>310921</v>
      </c>
      <c r="AE620" s="68">
        <f t="shared" si="548"/>
        <v>84604</v>
      </c>
    </row>
    <row r="621" spans="1:31" s="8" customFormat="1" ht="50.25">
      <c r="A621" s="64" t="s">
        <v>434</v>
      </c>
      <c r="B621" s="70" t="s">
        <v>201</v>
      </c>
      <c r="C621" s="70" t="s">
        <v>330</v>
      </c>
      <c r="D621" s="71" t="s">
        <v>435</v>
      </c>
      <c r="E621" s="70"/>
      <c r="F621" s="68"/>
      <c r="G621" s="68"/>
      <c r="H621" s="68"/>
      <c r="I621" s="68"/>
      <c r="J621" s="68"/>
      <c r="K621" s="68"/>
      <c r="L621" s="68"/>
      <c r="M621" s="68"/>
      <c r="N621" s="69"/>
      <c r="O621" s="69"/>
      <c r="P621" s="69"/>
      <c r="Q621" s="69"/>
      <c r="R621" s="69"/>
      <c r="S621" s="69"/>
      <c r="T621" s="72">
        <f aca="true" t="shared" si="549" ref="T621:AE621">T622</f>
        <v>3431</v>
      </c>
      <c r="U621" s="69">
        <f t="shared" si="549"/>
        <v>0</v>
      </c>
      <c r="V621" s="69">
        <f t="shared" si="549"/>
        <v>0</v>
      </c>
      <c r="W621" s="72">
        <f t="shared" si="549"/>
        <v>0</v>
      </c>
      <c r="X621" s="72">
        <f t="shared" si="549"/>
        <v>3431</v>
      </c>
      <c r="Y621" s="72">
        <f t="shared" si="549"/>
        <v>0</v>
      </c>
      <c r="Z621" s="72">
        <f t="shared" si="549"/>
        <v>0</v>
      </c>
      <c r="AA621" s="69">
        <f t="shared" si="549"/>
        <v>0</v>
      </c>
      <c r="AB621" s="69">
        <f t="shared" si="549"/>
        <v>0</v>
      </c>
      <c r="AC621" s="72">
        <f t="shared" si="549"/>
        <v>0</v>
      </c>
      <c r="AD621" s="72">
        <f t="shared" si="549"/>
        <v>3431</v>
      </c>
      <c r="AE621" s="72">
        <f t="shared" si="549"/>
        <v>0</v>
      </c>
    </row>
    <row r="622" spans="1:31" s="8" customFormat="1" ht="83.25">
      <c r="A622" s="64" t="s">
        <v>179</v>
      </c>
      <c r="B622" s="70" t="s">
        <v>201</v>
      </c>
      <c r="C622" s="70" t="s">
        <v>330</v>
      </c>
      <c r="D622" s="71" t="s">
        <v>435</v>
      </c>
      <c r="E622" s="70" t="s">
        <v>55</v>
      </c>
      <c r="F622" s="68"/>
      <c r="G622" s="68"/>
      <c r="H622" s="68"/>
      <c r="I622" s="68"/>
      <c r="J622" s="68"/>
      <c r="K622" s="68"/>
      <c r="L622" s="68"/>
      <c r="M622" s="68"/>
      <c r="N622" s="69"/>
      <c r="O622" s="69"/>
      <c r="P622" s="69"/>
      <c r="Q622" s="69"/>
      <c r="R622" s="69"/>
      <c r="S622" s="69"/>
      <c r="T622" s="72">
        <v>3431</v>
      </c>
      <c r="U622" s="69"/>
      <c r="V622" s="69"/>
      <c r="W622" s="72"/>
      <c r="X622" s="51">
        <f>R622+T622+U622+V622+W622</f>
        <v>3431</v>
      </c>
      <c r="Y622" s="51">
        <f>S622+W622</f>
        <v>0</v>
      </c>
      <c r="Z622" s="72"/>
      <c r="AA622" s="69"/>
      <c r="AB622" s="69"/>
      <c r="AC622" s="72"/>
      <c r="AD622" s="51">
        <f>X622+Z622+AA622+AB622+AC622</f>
        <v>3431</v>
      </c>
      <c r="AE622" s="51">
        <f>Y622+AC622</f>
        <v>0</v>
      </c>
    </row>
    <row r="623" spans="1:31" s="8" customFormat="1" ht="21.75" customHeight="1">
      <c r="A623" s="64" t="s">
        <v>205</v>
      </c>
      <c r="B623" s="70" t="s">
        <v>201</v>
      </c>
      <c r="C623" s="70" t="s">
        <v>330</v>
      </c>
      <c r="D623" s="71" t="s">
        <v>313</v>
      </c>
      <c r="E623" s="70"/>
      <c r="F623" s="72">
        <f>F625+F624+F626+F627+F633+F635</f>
        <v>103290</v>
      </c>
      <c r="G623" s="72">
        <f>G625+G624+G626+G627+G633+G635</f>
        <v>51664</v>
      </c>
      <c r="H623" s="72">
        <f aca="true" t="shared" si="550" ref="H623:M623">H625+H624+H626+H627+H629+H631+H633+H635</f>
        <v>0</v>
      </c>
      <c r="I623" s="72">
        <f t="shared" si="550"/>
        <v>0</v>
      </c>
      <c r="J623" s="72">
        <f t="shared" si="550"/>
        <v>0</v>
      </c>
      <c r="K623" s="72">
        <f t="shared" si="550"/>
        <v>32940</v>
      </c>
      <c r="L623" s="72">
        <f t="shared" si="550"/>
        <v>136230</v>
      </c>
      <c r="M623" s="72">
        <f t="shared" si="550"/>
        <v>84604</v>
      </c>
      <c r="N623" s="72">
        <f aca="true" t="shared" si="551" ref="N623:S623">N625+N624+N626+N627+N629+N631+N633+N635</f>
        <v>0</v>
      </c>
      <c r="O623" s="72">
        <f t="shared" si="551"/>
        <v>0</v>
      </c>
      <c r="P623" s="72">
        <f t="shared" si="551"/>
        <v>0</v>
      </c>
      <c r="Q623" s="72">
        <f t="shared" si="551"/>
        <v>0</v>
      </c>
      <c r="R623" s="72">
        <f t="shared" si="551"/>
        <v>136230</v>
      </c>
      <c r="S623" s="72">
        <f t="shared" si="551"/>
        <v>84604</v>
      </c>
      <c r="T623" s="72">
        <f aca="true" t="shared" si="552" ref="T623:Y623">T625+T624+T626+T627+T629+T631+T633+T635</f>
        <v>0</v>
      </c>
      <c r="U623" s="72">
        <f t="shared" si="552"/>
        <v>0</v>
      </c>
      <c r="V623" s="72">
        <f t="shared" si="552"/>
        <v>0</v>
      </c>
      <c r="W623" s="72">
        <f t="shared" si="552"/>
        <v>0</v>
      </c>
      <c r="X623" s="72">
        <f t="shared" si="552"/>
        <v>136230</v>
      </c>
      <c r="Y623" s="72">
        <f t="shared" si="552"/>
        <v>84604</v>
      </c>
      <c r="Z623" s="72">
        <f aca="true" t="shared" si="553" ref="Z623:AE623">Z625+Z624+Z626+Z627+Z629+Z631+Z633+Z635</f>
        <v>0</v>
      </c>
      <c r="AA623" s="72">
        <f t="shared" si="553"/>
        <v>0</v>
      </c>
      <c r="AB623" s="72">
        <f t="shared" si="553"/>
        <v>0</v>
      </c>
      <c r="AC623" s="72">
        <f t="shared" si="553"/>
        <v>0</v>
      </c>
      <c r="AD623" s="72">
        <f t="shared" si="553"/>
        <v>136230</v>
      </c>
      <c r="AE623" s="72">
        <f t="shared" si="553"/>
        <v>84604</v>
      </c>
    </row>
    <row r="624" spans="1:31" s="8" customFormat="1" ht="33.75" customHeight="1" hidden="1">
      <c r="A624" s="64" t="s">
        <v>335</v>
      </c>
      <c r="B624" s="70" t="s">
        <v>201</v>
      </c>
      <c r="C624" s="70" t="s">
        <v>330</v>
      </c>
      <c r="D624" s="71" t="s">
        <v>206</v>
      </c>
      <c r="E624" s="70" t="s">
        <v>336</v>
      </c>
      <c r="F624" s="92"/>
      <c r="G624" s="92"/>
      <c r="H624" s="92"/>
      <c r="I624" s="92"/>
      <c r="J624" s="92"/>
      <c r="K624" s="92"/>
      <c r="L624" s="92"/>
      <c r="M624" s="92"/>
      <c r="N624" s="51"/>
      <c r="O624" s="51"/>
      <c r="P624" s="51"/>
      <c r="Q624" s="51"/>
      <c r="R624" s="92"/>
      <c r="S624" s="92"/>
      <c r="T624" s="51"/>
      <c r="U624" s="51"/>
      <c r="V624" s="51"/>
      <c r="W624" s="51"/>
      <c r="X624" s="92"/>
      <c r="Y624" s="92"/>
      <c r="Z624" s="51"/>
      <c r="AA624" s="51"/>
      <c r="AB624" s="51"/>
      <c r="AC624" s="51"/>
      <c r="AD624" s="92"/>
      <c r="AE624" s="92"/>
    </row>
    <row r="625" spans="1:31" s="8" customFormat="1" ht="24" customHeight="1">
      <c r="A625" s="64" t="s">
        <v>207</v>
      </c>
      <c r="B625" s="70" t="s">
        <v>201</v>
      </c>
      <c r="C625" s="70" t="s">
        <v>330</v>
      </c>
      <c r="D625" s="71" t="s">
        <v>206</v>
      </c>
      <c r="E625" s="70" t="s">
        <v>214</v>
      </c>
      <c r="F625" s="51">
        <v>51626</v>
      </c>
      <c r="G625" s="92"/>
      <c r="H625" s="92"/>
      <c r="I625" s="92"/>
      <c r="J625" s="92"/>
      <c r="K625" s="92"/>
      <c r="L625" s="51">
        <f>F625+H625+I625+J625+K625</f>
        <v>51626</v>
      </c>
      <c r="M625" s="51">
        <f>G625+K625</f>
        <v>0</v>
      </c>
      <c r="N625" s="51"/>
      <c r="O625" s="51"/>
      <c r="P625" s="51"/>
      <c r="Q625" s="51"/>
      <c r="R625" s="51">
        <f>L625+N625+O625+P625+Q625</f>
        <v>51626</v>
      </c>
      <c r="S625" s="51">
        <f>M625+Q625</f>
        <v>0</v>
      </c>
      <c r="T625" s="51"/>
      <c r="U625" s="51"/>
      <c r="V625" s="51"/>
      <c r="W625" s="51"/>
      <c r="X625" s="51">
        <f>R625+T625+U625+V625+W625</f>
        <v>51626</v>
      </c>
      <c r="Y625" s="51">
        <f>S625+W625</f>
        <v>0</v>
      </c>
      <c r="Z625" s="51"/>
      <c r="AA625" s="51"/>
      <c r="AB625" s="51"/>
      <c r="AC625" s="51"/>
      <c r="AD625" s="51">
        <f>X625+Z625+AA625+AB625+AC625</f>
        <v>51626</v>
      </c>
      <c r="AE625" s="51">
        <f>Y625+AC625</f>
        <v>0</v>
      </c>
    </row>
    <row r="626" spans="1:31" s="8" customFormat="1" ht="66.75" customHeight="1" hidden="1">
      <c r="A626" s="64" t="s">
        <v>217</v>
      </c>
      <c r="B626" s="70" t="s">
        <v>201</v>
      </c>
      <c r="C626" s="70" t="s">
        <v>330</v>
      </c>
      <c r="D626" s="71" t="s">
        <v>206</v>
      </c>
      <c r="E626" s="70" t="s">
        <v>55</v>
      </c>
      <c r="F626" s="51">
        <f>51626-51626</f>
        <v>0</v>
      </c>
      <c r="G626" s="92"/>
      <c r="H626" s="92"/>
      <c r="I626" s="92"/>
      <c r="J626" s="92"/>
      <c r="K626" s="92"/>
      <c r="L626" s="51">
        <f>51626-51626</f>
        <v>0</v>
      </c>
      <c r="M626" s="92"/>
      <c r="N626" s="51"/>
      <c r="O626" s="51"/>
      <c r="P626" s="51"/>
      <c r="Q626" s="51"/>
      <c r="R626" s="51">
        <f>51626-51626</f>
        <v>0</v>
      </c>
      <c r="S626" s="92"/>
      <c r="T626" s="51"/>
      <c r="U626" s="51"/>
      <c r="V626" s="51"/>
      <c r="W626" s="51"/>
      <c r="X626" s="51">
        <f>51626-51626</f>
        <v>0</v>
      </c>
      <c r="Y626" s="92"/>
      <c r="Z626" s="51"/>
      <c r="AA626" s="51"/>
      <c r="AB626" s="51"/>
      <c r="AC626" s="51"/>
      <c r="AD626" s="51">
        <f>51626-51626</f>
        <v>0</v>
      </c>
      <c r="AE626" s="92"/>
    </row>
    <row r="627" spans="1:31" s="8" customFormat="1" ht="40.5" customHeight="1">
      <c r="A627" s="64" t="s">
        <v>137</v>
      </c>
      <c r="B627" s="70" t="s">
        <v>201</v>
      </c>
      <c r="C627" s="70" t="s">
        <v>330</v>
      </c>
      <c r="D627" s="71" t="s">
        <v>138</v>
      </c>
      <c r="E627" s="70"/>
      <c r="F627" s="51">
        <f aca="true" t="shared" si="554" ref="F627:AE627">F628</f>
        <v>26792</v>
      </c>
      <c r="G627" s="51">
        <f t="shared" si="554"/>
        <v>26792</v>
      </c>
      <c r="H627" s="51">
        <f t="shared" si="554"/>
        <v>0</v>
      </c>
      <c r="I627" s="51">
        <f t="shared" si="554"/>
        <v>0</v>
      </c>
      <c r="J627" s="51">
        <f t="shared" si="554"/>
        <v>0</v>
      </c>
      <c r="K627" s="51">
        <f t="shared" si="554"/>
        <v>0</v>
      </c>
      <c r="L627" s="51">
        <f t="shared" si="554"/>
        <v>26792</v>
      </c>
      <c r="M627" s="51">
        <f t="shared" si="554"/>
        <v>26792</v>
      </c>
      <c r="N627" s="51">
        <f t="shared" si="554"/>
        <v>0</v>
      </c>
      <c r="O627" s="51">
        <f t="shared" si="554"/>
        <v>0</v>
      </c>
      <c r="P627" s="51">
        <f t="shared" si="554"/>
        <v>0</v>
      </c>
      <c r="Q627" s="51">
        <f t="shared" si="554"/>
        <v>0</v>
      </c>
      <c r="R627" s="51">
        <f t="shared" si="554"/>
        <v>26792</v>
      </c>
      <c r="S627" s="51">
        <f t="shared" si="554"/>
        <v>26792</v>
      </c>
      <c r="T627" s="51">
        <f t="shared" si="554"/>
        <v>0</v>
      </c>
      <c r="U627" s="51">
        <f t="shared" si="554"/>
        <v>0</v>
      </c>
      <c r="V627" s="51">
        <f t="shared" si="554"/>
        <v>0</v>
      </c>
      <c r="W627" s="51">
        <f t="shared" si="554"/>
        <v>0</v>
      </c>
      <c r="X627" s="51">
        <f t="shared" si="554"/>
        <v>26792</v>
      </c>
      <c r="Y627" s="51">
        <f t="shared" si="554"/>
        <v>26792</v>
      </c>
      <c r="Z627" s="51">
        <f t="shared" si="554"/>
        <v>0</v>
      </c>
      <c r="AA627" s="51">
        <f t="shared" si="554"/>
        <v>0</v>
      </c>
      <c r="AB627" s="51">
        <f t="shared" si="554"/>
        <v>0</v>
      </c>
      <c r="AC627" s="51">
        <f t="shared" si="554"/>
        <v>0</v>
      </c>
      <c r="AD627" s="51">
        <f t="shared" si="554"/>
        <v>26792</v>
      </c>
      <c r="AE627" s="51">
        <f t="shared" si="554"/>
        <v>26792</v>
      </c>
    </row>
    <row r="628" spans="1:31" s="8" customFormat="1" ht="21" customHeight="1">
      <c r="A628" s="64" t="s">
        <v>207</v>
      </c>
      <c r="B628" s="70" t="s">
        <v>201</v>
      </c>
      <c r="C628" s="70" t="s">
        <v>330</v>
      </c>
      <c r="D628" s="71" t="s">
        <v>138</v>
      </c>
      <c r="E628" s="70" t="s">
        <v>214</v>
      </c>
      <c r="F628" s="51">
        <v>26792</v>
      </c>
      <c r="G628" s="51">
        <v>26792</v>
      </c>
      <c r="H628" s="92"/>
      <c r="I628" s="92"/>
      <c r="J628" s="92"/>
      <c r="K628" s="92"/>
      <c r="L628" s="51">
        <f>F628+H628+I628+J628+K628</f>
        <v>26792</v>
      </c>
      <c r="M628" s="51">
        <f>G628+K628</f>
        <v>26792</v>
      </c>
      <c r="N628" s="51"/>
      <c r="O628" s="51"/>
      <c r="P628" s="51"/>
      <c r="Q628" s="51"/>
      <c r="R628" s="51">
        <f>L628+N628+O628+P628+Q628</f>
        <v>26792</v>
      </c>
      <c r="S628" s="51">
        <f>M628+Q628</f>
        <v>26792</v>
      </c>
      <c r="T628" s="51"/>
      <c r="U628" s="51"/>
      <c r="V628" s="51"/>
      <c r="W628" s="51"/>
      <c r="X628" s="51">
        <f>R628+T628+U628+V628+W628</f>
        <v>26792</v>
      </c>
      <c r="Y628" s="51">
        <f>S628+W628</f>
        <v>26792</v>
      </c>
      <c r="Z628" s="51"/>
      <c r="AA628" s="51"/>
      <c r="AB628" s="51"/>
      <c r="AC628" s="51"/>
      <c r="AD628" s="51">
        <f>X628+Z628+AA628+AB628+AC628</f>
        <v>26792</v>
      </c>
      <c r="AE628" s="51">
        <f>Y628+AC628</f>
        <v>26792</v>
      </c>
    </row>
    <row r="629" spans="1:31" s="8" customFormat="1" ht="105.75" customHeight="1">
      <c r="A629" s="99" t="s">
        <v>541</v>
      </c>
      <c r="B629" s="70" t="s">
        <v>201</v>
      </c>
      <c r="C629" s="70" t="s">
        <v>330</v>
      </c>
      <c r="D629" s="71" t="s">
        <v>437</v>
      </c>
      <c r="E629" s="70"/>
      <c r="F629" s="51"/>
      <c r="G629" s="51"/>
      <c r="H629" s="51">
        <f aca="true" t="shared" si="555" ref="H629:AE629">H630</f>
        <v>0</v>
      </c>
      <c r="I629" s="51">
        <f t="shared" si="555"/>
        <v>0</v>
      </c>
      <c r="J629" s="51">
        <f t="shared" si="555"/>
        <v>0</v>
      </c>
      <c r="K629" s="51">
        <f t="shared" si="555"/>
        <v>15120</v>
      </c>
      <c r="L629" s="51">
        <f t="shared" si="555"/>
        <v>15120</v>
      </c>
      <c r="M629" s="51">
        <f t="shared" si="555"/>
        <v>15120</v>
      </c>
      <c r="N629" s="51">
        <f t="shared" si="555"/>
        <v>0</v>
      </c>
      <c r="O629" s="51">
        <f t="shared" si="555"/>
        <v>0</v>
      </c>
      <c r="P629" s="51">
        <f t="shared" si="555"/>
        <v>0</v>
      </c>
      <c r="Q629" s="51">
        <f t="shared" si="555"/>
        <v>0</v>
      </c>
      <c r="R629" s="51">
        <f t="shared" si="555"/>
        <v>15120</v>
      </c>
      <c r="S629" s="51">
        <f t="shared" si="555"/>
        <v>15120</v>
      </c>
      <c r="T629" s="51">
        <f t="shared" si="555"/>
        <v>0</v>
      </c>
      <c r="U629" s="51">
        <f t="shared" si="555"/>
        <v>0</v>
      </c>
      <c r="V629" s="51">
        <f t="shared" si="555"/>
        <v>0</v>
      </c>
      <c r="W629" s="51">
        <f t="shared" si="555"/>
        <v>0</v>
      </c>
      <c r="X629" s="51">
        <f t="shared" si="555"/>
        <v>15120</v>
      </c>
      <c r="Y629" s="51">
        <f t="shared" si="555"/>
        <v>15120</v>
      </c>
      <c r="Z629" s="51">
        <f t="shared" si="555"/>
        <v>0</v>
      </c>
      <c r="AA629" s="51">
        <f t="shared" si="555"/>
        <v>0</v>
      </c>
      <c r="AB629" s="51">
        <f t="shared" si="555"/>
        <v>0</v>
      </c>
      <c r="AC629" s="51">
        <f t="shared" si="555"/>
        <v>0</v>
      </c>
      <c r="AD629" s="51">
        <f t="shared" si="555"/>
        <v>15120</v>
      </c>
      <c r="AE629" s="51">
        <f t="shared" si="555"/>
        <v>15120</v>
      </c>
    </row>
    <row r="630" spans="1:31" s="8" customFormat="1" ht="25.5" customHeight="1">
      <c r="A630" s="64" t="s">
        <v>207</v>
      </c>
      <c r="B630" s="70" t="s">
        <v>201</v>
      </c>
      <c r="C630" s="70" t="s">
        <v>330</v>
      </c>
      <c r="D630" s="71" t="s">
        <v>437</v>
      </c>
      <c r="E630" s="70" t="s">
        <v>214</v>
      </c>
      <c r="F630" s="51"/>
      <c r="G630" s="51"/>
      <c r="H630" s="92"/>
      <c r="I630" s="92"/>
      <c r="J630" s="92"/>
      <c r="K630" s="51">
        <v>15120</v>
      </c>
      <c r="L630" s="51">
        <f>F630+H630+I630+J630+K630</f>
        <v>15120</v>
      </c>
      <c r="M630" s="51">
        <f>G630+K630</f>
        <v>15120</v>
      </c>
      <c r="N630" s="51"/>
      <c r="O630" s="51"/>
      <c r="P630" s="51"/>
      <c r="Q630" s="51"/>
      <c r="R630" s="51">
        <f>L630+N630+O630+P630+Q630</f>
        <v>15120</v>
      </c>
      <c r="S630" s="51">
        <f>M630+Q630</f>
        <v>15120</v>
      </c>
      <c r="T630" s="51"/>
      <c r="U630" s="51"/>
      <c r="V630" s="51"/>
      <c r="W630" s="51"/>
      <c r="X630" s="51">
        <f>R630+T630+U630+V630+W630</f>
        <v>15120</v>
      </c>
      <c r="Y630" s="51">
        <f>S630+W630</f>
        <v>15120</v>
      </c>
      <c r="Z630" s="51"/>
      <c r="AA630" s="51"/>
      <c r="AB630" s="51"/>
      <c r="AC630" s="51"/>
      <c r="AD630" s="51">
        <f>X630+Z630+AA630+AB630+AC630</f>
        <v>15120</v>
      </c>
      <c r="AE630" s="51">
        <f>Y630+AC630</f>
        <v>15120</v>
      </c>
    </row>
    <row r="631" spans="1:31" s="8" customFormat="1" ht="85.5" customHeight="1">
      <c r="A631" s="64" t="s">
        <v>542</v>
      </c>
      <c r="B631" s="70" t="s">
        <v>201</v>
      </c>
      <c r="C631" s="70" t="s">
        <v>330</v>
      </c>
      <c r="D631" s="71" t="s">
        <v>438</v>
      </c>
      <c r="E631" s="70"/>
      <c r="F631" s="51"/>
      <c r="G631" s="51"/>
      <c r="H631" s="92">
        <f aca="true" t="shared" si="556" ref="H631:AE631">H632</f>
        <v>0</v>
      </c>
      <c r="I631" s="92">
        <f t="shared" si="556"/>
        <v>0</v>
      </c>
      <c r="J631" s="92">
        <f t="shared" si="556"/>
        <v>0</v>
      </c>
      <c r="K631" s="51">
        <f t="shared" si="556"/>
        <v>17820</v>
      </c>
      <c r="L631" s="51">
        <f t="shared" si="556"/>
        <v>17820</v>
      </c>
      <c r="M631" s="51">
        <f t="shared" si="556"/>
        <v>17820</v>
      </c>
      <c r="N631" s="51">
        <f t="shared" si="556"/>
        <v>0</v>
      </c>
      <c r="O631" s="51">
        <f t="shared" si="556"/>
        <v>0</v>
      </c>
      <c r="P631" s="51">
        <f t="shared" si="556"/>
        <v>0</v>
      </c>
      <c r="Q631" s="51">
        <f t="shared" si="556"/>
        <v>0</v>
      </c>
      <c r="R631" s="51">
        <f t="shared" si="556"/>
        <v>17820</v>
      </c>
      <c r="S631" s="51">
        <f t="shared" si="556"/>
        <v>17820</v>
      </c>
      <c r="T631" s="51">
        <f t="shared" si="556"/>
        <v>0</v>
      </c>
      <c r="U631" s="51">
        <f t="shared" si="556"/>
        <v>0</v>
      </c>
      <c r="V631" s="51">
        <f t="shared" si="556"/>
        <v>0</v>
      </c>
      <c r="W631" s="51">
        <f t="shared" si="556"/>
        <v>0</v>
      </c>
      <c r="X631" s="51">
        <f t="shared" si="556"/>
        <v>17820</v>
      </c>
      <c r="Y631" s="51">
        <f t="shared" si="556"/>
        <v>17820</v>
      </c>
      <c r="Z631" s="51">
        <f t="shared" si="556"/>
        <v>0</v>
      </c>
      <c r="AA631" s="51">
        <f t="shared" si="556"/>
        <v>0</v>
      </c>
      <c r="AB631" s="51">
        <f t="shared" si="556"/>
        <v>0</v>
      </c>
      <c r="AC631" s="51">
        <f t="shared" si="556"/>
        <v>0</v>
      </c>
      <c r="AD631" s="51">
        <f t="shared" si="556"/>
        <v>17820</v>
      </c>
      <c r="AE631" s="51">
        <f t="shared" si="556"/>
        <v>17820</v>
      </c>
    </row>
    <row r="632" spans="1:31" s="8" customFormat="1" ht="24.75" customHeight="1">
      <c r="A632" s="64" t="s">
        <v>207</v>
      </c>
      <c r="B632" s="70" t="s">
        <v>201</v>
      </c>
      <c r="C632" s="70" t="s">
        <v>330</v>
      </c>
      <c r="D632" s="71" t="s">
        <v>438</v>
      </c>
      <c r="E632" s="70" t="s">
        <v>214</v>
      </c>
      <c r="F632" s="51"/>
      <c r="G632" s="51"/>
      <c r="H632" s="92"/>
      <c r="I632" s="92"/>
      <c r="J632" s="92"/>
      <c r="K632" s="51">
        <v>17820</v>
      </c>
      <c r="L632" s="51">
        <f>F632+H632+I632+J632+K632</f>
        <v>17820</v>
      </c>
      <c r="M632" s="51">
        <f>G632+K632</f>
        <v>17820</v>
      </c>
      <c r="N632" s="51"/>
      <c r="O632" s="51"/>
      <c r="P632" s="51"/>
      <c r="Q632" s="51"/>
      <c r="R632" s="51">
        <f>L632+N632+O632+P632+Q632</f>
        <v>17820</v>
      </c>
      <c r="S632" s="51">
        <f>M632+Q632</f>
        <v>17820</v>
      </c>
      <c r="T632" s="51"/>
      <c r="U632" s="51"/>
      <c r="V632" s="51"/>
      <c r="W632" s="51"/>
      <c r="X632" s="51">
        <f>R632+T632+U632+V632+W632</f>
        <v>17820</v>
      </c>
      <c r="Y632" s="51">
        <f>S632+W632</f>
        <v>17820</v>
      </c>
      <c r="Z632" s="51"/>
      <c r="AA632" s="51"/>
      <c r="AB632" s="51"/>
      <c r="AC632" s="51"/>
      <c r="AD632" s="51">
        <f>X632+Z632+AA632+AB632+AC632</f>
        <v>17820</v>
      </c>
      <c r="AE632" s="51">
        <f>Y632+AC632</f>
        <v>17820</v>
      </c>
    </row>
    <row r="633" spans="1:31" s="8" customFormat="1" ht="59.25" customHeight="1">
      <c r="A633" s="64" t="s">
        <v>130</v>
      </c>
      <c r="B633" s="70" t="s">
        <v>201</v>
      </c>
      <c r="C633" s="70" t="s">
        <v>330</v>
      </c>
      <c r="D633" s="71" t="s">
        <v>133</v>
      </c>
      <c r="E633" s="70"/>
      <c r="F633" s="51">
        <f aca="true" t="shared" si="557" ref="F633:AE633">F634</f>
        <v>4659</v>
      </c>
      <c r="G633" s="51">
        <f t="shared" si="557"/>
        <v>4659</v>
      </c>
      <c r="H633" s="51">
        <f t="shared" si="557"/>
        <v>0</v>
      </c>
      <c r="I633" s="51">
        <f t="shared" si="557"/>
        <v>0</v>
      </c>
      <c r="J633" s="51">
        <f t="shared" si="557"/>
        <v>0</v>
      </c>
      <c r="K633" s="51">
        <f t="shared" si="557"/>
        <v>0</v>
      </c>
      <c r="L633" s="51">
        <f t="shared" si="557"/>
        <v>4659</v>
      </c>
      <c r="M633" s="51">
        <f t="shared" si="557"/>
        <v>4659</v>
      </c>
      <c r="N633" s="51">
        <f t="shared" si="557"/>
        <v>0</v>
      </c>
      <c r="O633" s="51">
        <f t="shared" si="557"/>
        <v>0</v>
      </c>
      <c r="P633" s="51">
        <f t="shared" si="557"/>
        <v>0</v>
      </c>
      <c r="Q633" s="51">
        <f t="shared" si="557"/>
        <v>0</v>
      </c>
      <c r="R633" s="51">
        <f t="shared" si="557"/>
        <v>4659</v>
      </c>
      <c r="S633" s="51">
        <f t="shared" si="557"/>
        <v>4659</v>
      </c>
      <c r="T633" s="51">
        <f t="shared" si="557"/>
        <v>0</v>
      </c>
      <c r="U633" s="51">
        <f t="shared" si="557"/>
        <v>0</v>
      </c>
      <c r="V633" s="51">
        <f t="shared" si="557"/>
        <v>0</v>
      </c>
      <c r="W633" s="51">
        <f t="shared" si="557"/>
        <v>0</v>
      </c>
      <c r="X633" s="51">
        <f t="shared" si="557"/>
        <v>4659</v>
      </c>
      <c r="Y633" s="51">
        <f t="shared" si="557"/>
        <v>4659</v>
      </c>
      <c r="Z633" s="51">
        <f t="shared" si="557"/>
        <v>0</v>
      </c>
      <c r="AA633" s="51">
        <f t="shared" si="557"/>
        <v>0</v>
      </c>
      <c r="AB633" s="51">
        <f t="shared" si="557"/>
        <v>0</v>
      </c>
      <c r="AC633" s="51">
        <f t="shared" si="557"/>
        <v>0</v>
      </c>
      <c r="AD633" s="51">
        <f t="shared" si="557"/>
        <v>4659</v>
      </c>
      <c r="AE633" s="51">
        <f t="shared" si="557"/>
        <v>4659</v>
      </c>
    </row>
    <row r="634" spans="1:31" s="8" customFormat="1" ht="27" customHeight="1">
      <c r="A634" s="64" t="s">
        <v>207</v>
      </c>
      <c r="B634" s="70" t="s">
        <v>201</v>
      </c>
      <c r="C634" s="70" t="s">
        <v>330</v>
      </c>
      <c r="D634" s="71" t="s">
        <v>133</v>
      </c>
      <c r="E634" s="70" t="s">
        <v>214</v>
      </c>
      <c r="F634" s="51">
        <v>4659</v>
      </c>
      <c r="G634" s="51">
        <v>4659</v>
      </c>
      <c r="H634" s="92"/>
      <c r="I634" s="92"/>
      <c r="J634" s="92"/>
      <c r="K634" s="92"/>
      <c r="L634" s="51">
        <f>F634+H634+I634+J634+K634</f>
        <v>4659</v>
      </c>
      <c r="M634" s="51">
        <f>G634+K634</f>
        <v>4659</v>
      </c>
      <c r="N634" s="51"/>
      <c r="O634" s="51"/>
      <c r="P634" s="51"/>
      <c r="Q634" s="51"/>
      <c r="R634" s="51">
        <f>L634+N634+O634+P634+Q634</f>
        <v>4659</v>
      </c>
      <c r="S634" s="51">
        <f>M634+Q634</f>
        <v>4659</v>
      </c>
      <c r="T634" s="51"/>
      <c r="U634" s="51"/>
      <c r="V634" s="51"/>
      <c r="W634" s="51"/>
      <c r="X634" s="51">
        <f>R634+T634+U634+V634+W634</f>
        <v>4659</v>
      </c>
      <c r="Y634" s="51">
        <f>S634+W634</f>
        <v>4659</v>
      </c>
      <c r="Z634" s="51"/>
      <c r="AA634" s="51"/>
      <c r="AB634" s="51"/>
      <c r="AC634" s="51"/>
      <c r="AD634" s="51">
        <f>X634+Z634+AA634+AB634+AC634</f>
        <v>4659</v>
      </c>
      <c r="AE634" s="51">
        <f>Y634+AC634</f>
        <v>4659</v>
      </c>
    </row>
    <row r="635" spans="1:31" s="8" customFormat="1" ht="39.75" customHeight="1">
      <c r="A635" s="64" t="s">
        <v>128</v>
      </c>
      <c r="B635" s="70" t="s">
        <v>201</v>
      </c>
      <c r="C635" s="70" t="s">
        <v>330</v>
      </c>
      <c r="D635" s="71" t="s">
        <v>129</v>
      </c>
      <c r="E635" s="70"/>
      <c r="F635" s="51">
        <f aca="true" t="shared" si="558" ref="F635:M635">F636+F638</f>
        <v>20213</v>
      </c>
      <c r="G635" s="51">
        <f t="shared" si="558"/>
        <v>20213</v>
      </c>
      <c r="H635" s="51">
        <f t="shared" si="558"/>
        <v>0</v>
      </c>
      <c r="I635" s="51">
        <f t="shared" si="558"/>
        <v>0</v>
      </c>
      <c r="J635" s="51">
        <f t="shared" si="558"/>
        <v>0</v>
      </c>
      <c r="K635" s="51">
        <f t="shared" si="558"/>
        <v>0</v>
      </c>
      <c r="L635" s="51">
        <f t="shared" si="558"/>
        <v>20213</v>
      </c>
      <c r="M635" s="51">
        <f t="shared" si="558"/>
        <v>20213</v>
      </c>
      <c r="N635" s="51">
        <f aca="true" t="shared" si="559" ref="N635:S635">N636+N638</f>
        <v>0</v>
      </c>
      <c r="O635" s="51">
        <f t="shared" si="559"/>
        <v>0</v>
      </c>
      <c r="P635" s="51">
        <f t="shared" si="559"/>
        <v>0</v>
      </c>
      <c r="Q635" s="51">
        <f t="shared" si="559"/>
        <v>0</v>
      </c>
      <c r="R635" s="51">
        <f t="shared" si="559"/>
        <v>20213</v>
      </c>
      <c r="S635" s="51">
        <f t="shared" si="559"/>
        <v>20213</v>
      </c>
      <c r="T635" s="51">
        <f aca="true" t="shared" si="560" ref="T635:Y635">T636+T638</f>
        <v>0</v>
      </c>
      <c r="U635" s="51">
        <f t="shared" si="560"/>
        <v>0</v>
      </c>
      <c r="V635" s="51">
        <f t="shared" si="560"/>
        <v>0</v>
      </c>
      <c r="W635" s="51">
        <f t="shared" si="560"/>
        <v>0</v>
      </c>
      <c r="X635" s="51">
        <f t="shared" si="560"/>
        <v>20213</v>
      </c>
      <c r="Y635" s="51">
        <f t="shared" si="560"/>
        <v>20213</v>
      </c>
      <c r="Z635" s="51">
        <f aca="true" t="shared" si="561" ref="Z635:AE635">Z636+Z638</f>
        <v>0</v>
      </c>
      <c r="AA635" s="51">
        <f t="shared" si="561"/>
        <v>0</v>
      </c>
      <c r="AB635" s="51">
        <f t="shared" si="561"/>
        <v>0</v>
      </c>
      <c r="AC635" s="51">
        <f t="shared" si="561"/>
        <v>0</v>
      </c>
      <c r="AD635" s="51">
        <f t="shared" si="561"/>
        <v>20213</v>
      </c>
      <c r="AE635" s="51">
        <f t="shared" si="561"/>
        <v>20213</v>
      </c>
    </row>
    <row r="636" spans="1:31" s="8" customFormat="1" ht="39.75" customHeight="1">
      <c r="A636" s="64" t="s">
        <v>127</v>
      </c>
      <c r="B636" s="70" t="s">
        <v>201</v>
      </c>
      <c r="C636" s="70" t="s">
        <v>330</v>
      </c>
      <c r="D636" s="71" t="s">
        <v>125</v>
      </c>
      <c r="E636" s="70"/>
      <c r="F636" s="51">
        <f aca="true" t="shared" si="562" ref="F636:AE636">F637</f>
        <v>19754</v>
      </c>
      <c r="G636" s="51">
        <f t="shared" si="562"/>
        <v>19754</v>
      </c>
      <c r="H636" s="51">
        <f t="shared" si="562"/>
        <v>0</v>
      </c>
      <c r="I636" s="51">
        <f t="shared" si="562"/>
        <v>0</v>
      </c>
      <c r="J636" s="51">
        <f t="shared" si="562"/>
        <v>0</v>
      </c>
      <c r="K636" s="51">
        <f t="shared" si="562"/>
        <v>0</v>
      </c>
      <c r="L636" s="51">
        <f t="shared" si="562"/>
        <v>19754</v>
      </c>
      <c r="M636" s="51">
        <f t="shared" si="562"/>
        <v>19754</v>
      </c>
      <c r="N636" s="51">
        <f t="shared" si="562"/>
        <v>0</v>
      </c>
      <c r="O636" s="51">
        <f t="shared" si="562"/>
        <v>0</v>
      </c>
      <c r="P636" s="51">
        <f t="shared" si="562"/>
        <v>0</v>
      </c>
      <c r="Q636" s="51">
        <f t="shared" si="562"/>
        <v>0</v>
      </c>
      <c r="R636" s="51">
        <f t="shared" si="562"/>
        <v>19754</v>
      </c>
      <c r="S636" s="51">
        <f t="shared" si="562"/>
        <v>19754</v>
      </c>
      <c r="T636" s="51">
        <f t="shared" si="562"/>
        <v>0</v>
      </c>
      <c r="U636" s="51">
        <f t="shared" si="562"/>
        <v>0</v>
      </c>
      <c r="V636" s="51">
        <f t="shared" si="562"/>
        <v>0</v>
      </c>
      <c r="W636" s="51">
        <f t="shared" si="562"/>
        <v>0</v>
      </c>
      <c r="X636" s="51">
        <f t="shared" si="562"/>
        <v>19754</v>
      </c>
      <c r="Y636" s="51">
        <f t="shared" si="562"/>
        <v>19754</v>
      </c>
      <c r="Z636" s="51">
        <f t="shared" si="562"/>
        <v>0</v>
      </c>
      <c r="AA636" s="51">
        <f t="shared" si="562"/>
        <v>0</v>
      </c>
      <c r="AB636" s="51">
        <f t="shared" si="562"/>
        <v>0</v>
      </c>
      <c r="AC636" s="51">
        <f t="shared" si="562"/>
        <v>0</v>
      </c>
      <c r="AD636" s="51">
        <f t="shared" si="562"/>
        <v>19754</v>
      </c>
      <c r="AE636" s="51">
        <f t="shared" si="562"/>
        <v>19754</v>
      </c>
    </row>
    <row r="637" spans="1:31" s="8" customFormat="1" ht="93.75" customHeight="1">
      <c r="A637" s="64" t="s">
        <v>68</v>
      </c>
      <c r="B637" s="70" t="s">
        <v>201</v>
      </c>
      <c r="C637" s="70" t="s">
        <v>330</v>
      </c>
      <c r="D637" s="71" t="s">
        <v>125</v>
      </c>
      <c r="E637" s="70" t="s">
        <v>56</v>
      </c>
      <c r="F637" s="51">
        <v>19754</v>
      </c>
      <c r="G637" s="51">
        <v>19754</v>
      </c>
      <c r="H637" s="92"/>
      <c r="I637" s="92"/>
      <c r="J637" s="92"/>
      <c r="K637" s="92"/>
      <c r="L637" s="51">
        <f>F637+H637+I637+J637+K637</f>
        <v>19754</v>
      </c>
      <c r="M637" s="51">
        <f>G637+K637</f>
        <v>19754</v>
      </c>
      <c r="N637" s="51"/>
      <c r="O637" s="51"/>
      <c r="P637" s="51"/>
      <c r="Q637" s="51"/>
      <c r="R637" s="51">
        <f>L637+N637+O637+P637+Q637</f>
        <v>19754</v>
      </c>
      <c r="S637" s="51">
        <f>M637+Q637</f>
        <v>19754</v>
      </c>
      <c r="T637" s="51"/>
      <c r="U637" s="51"/>
      <c r="V637" s="51"/>
      <c r="W637" s="51"/>
      <c r="X637" s="51">
        <f>R637+T637+U637+V637+W637</f>
        <v>19754</v>
      </c>
      <c r="Y637" s="51">
        <f>S637+W637</f>
        <v>19754</v>
      </c>
      <c r="Z637" s="51"/>
      <c r="AA637" s="51"/>
      <c r="AB637" s="51"/>
      <c r="AC637" s="51"/>
      <c r="AD637" s="51">
        <f>X637+Z637+AA637+AB637+AC637</f>
        <v>19754</v>
      </c>
      <c r="AE637" s="51">
        <f>Y637+AC637</f>
        <v>19754</v>
      </c>
    </row>
    <row r="638" spans="1:31" s="8" customFormat="1" ht="57.75" customHeight="1">
      <c r="A638" s="64" t="s">
        <v>130</v>
      </c>
      <c r="B638" s="70" t="s">
        <v>201</v>
      </c>
      <c r="C638" s="70" t="s">
        <v>330</v>
      </c>
      <c r="D638" s="71" t="s">
        <v>126</v>
      </c>
      <c r="E638" s="70"/>
      <c r="F638" s="51">
        <f aca="true" t="shared" si="563" ref="F638:AE638">F639</f>
        <v>459</v>
      </c>
      <c r="G638" s="51">
        <f t="shared" si="563"/>
        <v>459</v>
      </c>
      <c r="H638" s="51">
        <f t="shared" si="563"/>
        <v>0</v>
      </c>
      <c r="I638" s="51">
        <f t="shared" si="563"/>
        <v>0</v>
      </c>
      <c r="J638" s="51">
        <f t="shared" si="563"/>
        <v>0</v>
      </c>
      <c r="K638" s="51">
        <f t="shared" si="563"/>
        <v>0</v>
      </c>
      <c r="L638" s="51">
        <f t="shared" si="563"/>
        <v>459</v>
      </c>
      <c r="M638" s="51">
        <f t="shared" si="563"/>
        <v>459</v>
      </c>
      <c r="N638" s="51">
        <f t="shared" si="563"/>
        <v>0</v>
      </c>
      <c r="O638" s="51">
        <f t="shared" si="563"/>
        <v>0</v>
      </c>
      <c r="P638" s="51">
        <f t="shared" si="563"/>
        <v>0</v>
      </c>
      <c r="Q638" s="51">
        <f t="shared" si="563"/>
        <v>0</v>
      </c>
      <c r="R638" s="51">
        <f t="shared" si="563"/>
        <v>459</v>
      </c>
      <c r="S638" s="51">
        <f t="shared" si="563"/>
        <v>459</v>
      </c>
      <c r="T638" s="51">
        <f t="shared" si="563"/>
        <v>0</v>
      </c>
      <c r="U638" s="51">
        <f t="shared" si="563"/>
        <v>0</v>
      </c>
      <c r="V638" s="51">
        <f t="shared" si="563"/>
        <v>0</v>
      </c>
      <c r="W638" s="51">
        <f t="shared" si="563"/>
        <v>0</v>
      </c>
      <c r="X638" s="51">
        <f t="shared" si="563"/>
        <v>459</v>
      </c>
      <c r="Y638" s="51">
        <f t="shared" si="563"/>
        <v>459</v>
      </c>
      <c r="Z638" s="51">
        <f t="shared" si="563"/>
        <v>0</v>
      </c>
      <c r="AA638" s="51">
        <f t="shared" si="563"/>
        <v>0</v>
      </c>
      <c r="AB638" s="51">
        <f t="shared" si="563"/>
        <v>0</v>
      </c>
      <c r="AC638" s="51">
        <f t="shared" si="563"/>
        <v>0</v>
      </c>
      <c r="AD638" s="51">
        <f t="shared" si="563"/>
        <v>459</v>
      </c>
      <c r="AE638" s="51">
        <f t="shared" si="563"/>
        <v>459</v>
      </c>
    </row>
    <row r="639" spans="1:31" s="8" customFormat="1" ht="83.25">
      <c r="A639" s="64" t="s">
        <v>68</v>
      </c>
      <c r="B639" s="70" t="s">
        <v>201</v>
      </c>
      <c r="C639" s="70" t="s">
        <v>330</v>
      </c>
      <c r="D639" s="71" t="s">
        <v>126</v>
      </c>
      <c r="E639" s="70" t="s">
        <v>56</v>
      </c>
      <c r="F639" s="51">
        <v>459</v>
      </c>
      <c r="G639" s="73">
        <v>459</v>
      </c>
      <c r="H639" s="92"/>
      <c r="I639" s="92"/>
      <c r="J639" s="92"/>
      <c r="K639" s="92"/>
      <c r="L639" s="51">
        <f>F639+H639+I639+J639+K639</f>
        <v>459</v>
      </c>
      <c r="M639" s="51">
        <f>G639+K639</f>
        <v>459</v>
      </c>
      <c r="N639" s="51"/>
      <c r="O639" s="51"/>
      <c r="P639" s="51"/>
      <c r="Q639" s="51"/>
      <c r="R639" s="51">
        <f>L639+N639+O639+P639+Q639</f>
        <v>459</v>
      </c>
      <c r="S639" s="51">
        <f>M639+Q639</f>
        <v>459</v>
      </c>
      <c r="T639" s="51"/>
      <c r="U639" s="51"/>
      <c r="V639" s="51"/>
      <c r="W639" s="51"/>
      <c r="X639" s="51">
        <f>R639+T639+U639+V639+W639</f>
        <v>459</v>
      </c>
      <c r="Y639" s="51">
        <f>S639+W639</f>
        <v>459</v>
      </c>
      <c r="Z639" s="51"/>
      <c r="AA639" s="51"/>
      <c r="AB639" s="51"/>
      <c r="AC639" s="51"/>
      <c r="AD639" s="51">
        <f>X639+Z639+AA639+AB639+AC639</f>
        <v>459</v>
      </c>
      <c r="AE639" s="51">
        <f>Y639+AC639</f>
        <v>459</v>
      </c>
    </row>
    <row r="640" spans="1:31" s="8" customFormat="1" ht="33.75" customHeight="1">
      <c r="A640" s="64" t="s">
        <v>514</v>
      </c>
      <c r="B640" s="70" t="s">
        <v>201</v>
      </c>
      <c r="C640" s="70" t="s">
        <v>330</v>
      </c>
      <c r="D640" s="71" t="s">
        <v>515</v>
      </c>
      <c r="E640" s="70"/>
      <c r="F640" s="92"/>
      <c r="G640" s="92"/>
      <c r="H640" s="92"/>
      <c r="I640" s="92"/>
      <c r="J640" s="92"/>
      <c r="K640" s="92"/>
      <c r="L640" s="92"/>
      <c r="M640" s="92"/>
      <c r="N640" s="51"/>
      <c r="O640" s="51"/>
      <c r="P640" s="51"/>
      <c r="Q640" s="51"/>
      <c r="R640" s="92"/>
      <c r="S640" s="92"/>
      <c r="T640" s="51">
        <f aca="true" t="shared" si="564" ref="T640:Y640">T643</f>
        <v>695</v>
      </c>
      <c r="U640" s="51">
        <f t="shared" si="564"/>
        <v>0</v>
      </c>
      <c r="V640" s="51">
        <f t="shared" si="564"/>
        <v>0</v>
      </c>
      <c r="W640" s="51">
        <f t="shared" si="564"/>
        <v>0</v>
      </c>
      <c r="X640" s="51">
        <f t="shared" si="564"/>
        <v>695</v>
      </c>
      <c r="Y640" s="51">
        <f t="shared" si="564"/>
        <v>0</v>
      </c>
      <c r="Z640" s="51">
        <f aca="true" t="shared" si="565" ref="Z640:AE640">Z643</f>
        <v>0</v>
      </c>
      <c r="AA640" s="51">
        <f t="shared" si="565"/>
        <v>0</v>
      </c>
      <c r="AB640" s="51">
        <f t="shared" si="565"/>
        <v>0</v>
      </c>
      <c r="AC640" s="51">
        <f t="shared" si="565"/>
        <v>0</v>
      </c>
      <c r="AD640" s="51">
        <f t="shared" si="565"/>
        <v>695</v>
      </c>
      <c r="AE640" s="51">
        <f t="shared" si="565"/>
        <v>0</v>
      </c>
    </row>
    <row r="641" spans="1:31" s="8" customFormat="1" ht="99.75" customHeight="1" hidden="1">
      <c r="A641" s="64" t="s">
        <v>512</v>
      </c>
      <c r="B641" s="70" t="s">
        <v>201</v>
      </c>
      <c r="C641" s="70" t="s">
        <v>330</v>
      </c>
      <c r="D641" s="71" t="s">
        <v>513</v>
      </c>
      <c r="E641" s="70"/>
      <c r="F641" s="92"/>
      <c r="G641" s="92"/>
      <c r="H641" s="92"/>
      <c r="I641" s="92"/>
      <c r="J641" s="92"/>
      <c r="K641" s="92"/>
      <c r="L641" s="92"/>
      <c r="M641" s="92"/>
      <c r="N641" s="51"/>
      <c r="O641" s="51"/>
      <c r="P641" s="51"/>
      <c r="Q641" s="51"/>
      <c r="R641" s="92"/>
      <c r="S641" s="92"/>
      <c r="T641" s="51"/>
      <c r="U641" s="51"/>
      <c r="V641" s="51"/>
      <c r="W641" s="51"/>
      <c r="X641" s="92"/>
      <c r="Y641" s="92"/>
      <c r="Z641" s="51"/>
      <c r="AA641" s="51"/>
      <c r="AB641" s="51"/>
      <c r="AC641" s="51"/>
      <c r="AD641" s="92"/>
      <c r="AE641" s="92"/>
    </row>
    <row r="642" spans="1:31" s="8" customFormat="1" ht="18.75" customHeight="1" hidden="1">
      <c r="A642" s="64" t="s">
        <v>207</v>
      </c>
      <c r="B642" s="70" t="s">
        <v>201</v>
      </c>
      <c r="C642" s="70" t="s">
        <v>330</v>
      </c>
      <c r="D642" s="71" t="s">
        <v>513</v>
      </c>
      <c r="E642" s="70" t="s">
        <v>214</v>
      </c>
      <c r="F642" s="92"/>
      <c r="G642" s="92"/>
      <c r="H642" s="92"/>
      <c r="I642" s="92"/>
      <c r="J642" s="92"/>
      <c r="K642" s="92"/>
      <c r="L642" s="92"/>
      <c r="M642" s="92"/>
      <c r="N642" s="51"/>
      <c r="O642" s="51"/>
      <c r="P642" s="51"/>
      <c r="Q642" s="51"/>
      <c r="R642" s="92"/>
      <c r="S642" s="92"/>
      <c r="T642" s="51"/>
      <c r="U642" s="51"/>
      <c r="V642" s="51"/>
      <c r="W642" s="51"/>
      <c r="X642" s="92"/>
      <c r="Y642" s="92"/>
      <c r="Z642" s="51"/>
      <c r="AA642" s="51"/>
      <c r="AB642" s="51"/>
      <c r="AC642" s="51"/>
      <c r="AD642" s="92"/>
      <c r="AE642" s="92"/>
    </row>
    <row r="643" spans="1:31" s="8" customFormat="1" ht="168" customHeight="1">
      <c r="A643" s="64" t="s">
        <v>536</v>
      </c>
      <c r="B643" s="70" t="s">
        <v>201</v>
      </c>
      <c r="C643" s="70" t="s">
        <v>330</v>
      </c>
      <c r="D643" s="71" t="s">
        <v>180</v>
      </c>
      <c r="E643" s="70"/>
      <c r="F643" s="92"/>
      <c r="G643" s="92"/>
      <c r="H643" s="92"/>
      <c r="I643" s="92"/>
      <c r="J643" s="92"/>
      <c r="K643" s="92"/>
      <c r="L643" s="92"/>
      <c r="M643" s="92"/>
      <c r="N643" s="51"/>
      <c r="O643" s="51"/>
      <c r="P643" s="51"/>
      <c r="Q643" s="51"/>
      <c r="R643" s="92"/>
      <c r="S643" s="92"/>
      <c r="T643" s="51">
        <f aca="true" t="shared" si="566" ref="T643:AE643">T644</f>
        <v>695</v>
      </c>
      <c r="U643" s="51">
        <f t="shared" si="566"/>
        <v>0</v>
      </c>
      <c r="V643" s="51">
        <f t="shared" si="566"/>
        <v>0</v>
      </c>
      <c r="W643" s="51">
        <f t="shared" si="566"/>
        <v>0</v>
      </c>
      <c r="X643" s="51">
        <f t="shared" si="566"/>
        <v>695</v>
      </c>
      <c r="Y643" s="51">
        <f t="shared" si="566"/>
        <v>0</v>
      </c>
      <c r="Z643" s="51">
        <f t="shared" si="566"/>
        <v>0</v>
      </c>
      <c r="AA643" s="51">
        <f t="shared" si="566"/>
        <v>0</v>
      </c>
      <c r="AB643" s="51">
        <f t="shared" si="566"/>
        <v>0</v>
      </c>
      <c r="AC643" s="51">
        <f t="shared" si="566"/>
        <v>0</v>
      </c>
      <c r="AD643" s="51">
        <f t="shared" si="566"/>
        <v>695</v>
      </c>
      <c r="AE643" s="51">
        <f t="shared" si="566"/>
        <v>0</v>
      </c>
    </row>
    <row r="644" spans="1:31" s="8" customFormat="1" ht="18.75" customHeight="1">
      <c r="A644" s="64" t="s">
        <v>207</v>
      </c>
      <c r="B644" s="70" t="s">
        <v>201</v>
      </c>
      <c r="C644" s="70" t="s">
        <v>330</v>
      </c>
      <c r="D644" s="71" t="s">
        <v>180</v>
      </c>
      <c r="E644" s="70" t="s">
        <v>214</v>
      </c>
      <c r="F644" s="92"/>
      <c r="G644" s="92"/>
      <c r="H644" s="92"/>
      <c r="I644" s="92"/>
      <c r="J644" s="92"/>
      <c r="K644" s="92"/>
      <c r="L644" s="92"/>
      <c r="M644" s="92"/>
      <c r="N644" s="51"/>
      <c r="O644" s="51"/>
      <c r="P644" s="51"/>
      <c r="Q644" s="51"/>
      <c r="R644" s="92"/>
      <c r="S644" s="92"/>
      <c r="T644" s="51">
        <f>436+259</f>
        <v>695</v>
      </c>
      <c r="U644" s="51"/>
      <c r="V644" s="51"/>
      <c r="W644" s="51"/>
      <c r="X644" s="51">
        <f>R644+T644+U644+V644+W644</f>
        <v>695</v>
      </c>
      <c r="Y644" s="51">
        <f>S644+W644</f>
        <v>0</v>
      </c>
      <c r="Z644" s="51"/>
      <c r="AA644" s="51"/>
      <c r="AB644" s="51"/>
      <c r="AC644" s="51"/>
      <c r="AD644" s="51">
        <f>X644+Z644+AA644+AB644+AC644</f>
        <v>695</v>
      </c>
      <c r="AE644" s="51">
        <f>Y644+AC644</f>
        <v>0</v>
      </c>
    </row>
    <row r="645" spans="1:31" s="8" customFormat="1" ht="18.75" customHeight="1" hidden="1">
      <c r="A645" s="64" t="s">
        <v>397</v>
      </c>
      <c r="B645" s="70" t="s">
        <v>201</v>
      </c>
      <c r="C645" s="70" t="s">
        <v>330</v>
      </c>
      <c r="D645" s="71" t="s">
        <v>396</v>
      </c>
      <c r="E645" s="70"/>
      <c r="F645" s="51">
        <f>F646</f>
        <v>0</v>
      </c>
      <c r="G645" s="51">
        <f>G646</f>
        <v>0</v>
      </c>
      <c r="H645" s="92"/>
      <c r="I645" s="92"/>
      <c r="J645" s="92"/>
      <c r="K645" s="92"/>
      <c r="L645" s="51">
        <f>L646</f>
        <v>0</v>
      </c>
      <c r="M645" s="51">
        <f>M646</f>
        <v>0</v>
      </c>
      <c r="N645" s="51"/>
      <c r="O645" s="51"/>
      <c r="P645" s="51"/>
      <c r="Q645" s="51"/>
      <c r="R645" s="51">
        <f>R646</f>
        <v>0</v>
      </c>
      <c r="S645" s="51">
        <f>S646</f>
        <v>0</v>
      </c>
      <c r="T645" s="51"/>
      <c r="U645" s="51"/>
      <c r="V645" s="51"/>
      <c r="W645" s="51"/>
      <c r="X645" s="51">
        <f>X646</f>
        <v>0</v>
      </c>
      <c r="Y645" s="51">
        <f>Y646</f>
        <v>0</v>
      </c>
      <c r="Z645" s="51"/>
      <c r="AA645" s="51"/>
      <c r="AB645" s="51"/>
      <c r="AC645" s="51"/>
      <c r="AD645" s="51">
        <f>AD646</f>
        <v>0</v>
      </c>
      <c r="AE645" s="51">
        <f>AE646</f>
        <v>0</v>
      </c>
    </row>
    <row r="646" spans="1:31" s="8" customFormat="1" ht="83.25" hidden="1">
      <c r="A646" s="64" t="s">
        <v>543</v>
      </c>
      <c r="B646" s="70" t="s">
        <v>201</v>
      </c>
      <c r="C646" s="70" t="s">
        <v>330</v>
      </c>
      <c r="D646" s="71" t="s">
        <v>487</v>
      </c>
      <c r="E646" s="70"/>
      <c r="F646" s="51">
        <f>F647</f>
        <v>0</v>
      </c>
      <c r="G646" s="51">
        <f>G647</f>
        <v>0</v>
      </c>
      <c r="H646" s="92"/>
      <c r="I646" s="92"/>
      <c r="J646" s="92"/>
      <c r="K646" s="92"/>
      <c r="L646" s="51">
        <f>L647</f>
        <v>0</v>
      </c>
      <c r="M646" s="51">
        <f>M647</f>
        <v>0</v>
      </c>
      <c r="N646" s="51"/>
      <c r="O646" s="51"/>
      <c r="P646" s="51"/>
      <c r="Q646" s="51"/>
      <c r="R646" s="51">
        <f>R647</f>
        <v>0</v>
      </c>
      <c r="S646" s="51">
        <f>S647</f>
        <v>0</v>
      </c>
      <c r="T646" s="51"/>
      <c r="U646" s="51"/>
      <c r="V646" s="51"/>
      <c r="W646" s="51"/>
      <c r="X646" s="51">
        <f>X647</f>
        <v>0</v>
      </c>
      <c r="Y646" s="51">
        <f>Y647</f>
        <v>0</v>
      </c>
      <c r="Z646" s="51"/>
      <c r="AA646" s="51"/>
      <c r="AB646" s="51"/>
      <c r="AC646" s="51"/>
      <c r="AD646" s="51">
        <f>AD647</f>
        <v>0</v>
      </c>
      <c r="AE646" s="51">
        <f>AE647</f>
        <v>0</v>
      </c>
    </row>
    <row r="647" spans="1:31" s="8" customFormat="1" ht="18.75" hidden="1">
      <c r="A647" s="64" t="s">
        <v>207</v>
      </c>
      <c r="B647" s="70" t="s">
        <v>201</v>
      </c>
      <c r="C647" s="70" t="s">
        <v>330</v>
      </c>
      <c r="D647" s="71" t="s">
        <v>487</v>
      </c>
      <c r="E647" s="70" t="s">
        <v>214</v>
      </c>
      <c r="F647" s="92"/>
      <c r="G647" s="92"/>
      <c r="H647" s="92"/>
      <c r="I647" s="92"/>
      <c r="J647" s="92"/>
      <c r="K647" s="92"/>
      <c r="L647" s="92"/>
      <c r="M647" s="92"/>
      <c r="N647" s="51"/>
      <c r="O647" s="51"/>
      <c r="P647" s="51"/>
      <c r="Q647" s="51"/>
      <c r="R647" s="92"/>
      <c r="S647" s="92"/>
      <c r="T647" s="51"/>
      <c r="U647" s="51"/>
      <c r="V647" s="51"/>
      <c r="W647" s="51"/>
      <c r="X647" s="92"/>
      <c r="Y647" s="92"/>
      <c r="Z647" s="51"/>
      <c r="AA647" s="51"/>
      <c r="AB647" s="51"/>
      <c r="AC647" s="51"/>
      <c r="AD647" s="92"/>
      <c r="AE647" s="92"/>
    </row>
    <row r="648" spans="1:31" s="8" customFormat="1" ht="18.75" customHeight="1">
      <c r="A648" s="64" t="s">
        <v>397</v>
      </c>
      <c r="B648" s="70" t="s">
        <v>201</v>
      </c>
      <c r="C648" s="70" t="s">
        <v>330</v>
      </c>
      <c r="D648" s="71" t="s">
        <v>396</v>
      </c>
      <c r="E648" s="70"/>
      <c r="F648" s="92"/>
      <c r="G648" s="92"/>
      <c r="H648" s="92"/>
      <c r="I648" s="92"/>
      <c r="J648" s="92"/>
      <c r="K648" s="92"/>
      <c r="L648" s="92"/>
      <c r="M648" s="92"/>
      <c r="N648" s="51">
        <f>N649</f>
        <v>65846</v>
      </c>
      <c r="O648" s="51">
        <f aca="true" t="shared" si="567" ref="O648:R649">O649</f>
        <v>0</v>
      </c>
      <c r="P648" s="51">
        <f t="shared" si="567"/>
        <v>0</v>
      </c>
      <c r="Q648" s="51">
        <f t="shared" si="567"/>
        <v>0</v>
      </c>
      <c r="R648" s="51">
        <f t="shared" si="567"/>
        <v>65846</v>
      </c>
      <c r="S648" s="92"/>
      <c r="T648" s="51">
        <f>T649</f>
        <v>65846</v>
      </c>
      <c r="U648" s="51">
        <f aca="true" t="shared" si="568" ref="U648:X649">U649</f>
        <v>0</v>
      </c>
      <c r="V648" s="51">
        <f t="shared" si="568"/>
        <v>0</v>
      </c>
      <c r="W648" s="51">
        <f t="shared" si="568"/>
        <v>0</v>
      </c>
      <c r="X648" s="51">
        <f t="shared" si="568"/>
        <v>131692</v>
      </c>
      <c r="Y648" s="92"/>
      <c r="Z648" s="51">
        <f>Z649</f>
        <v>0</v>
      </c>
      <c r="AA648" s="51">
        <f aca="true" t="shared" si="569" ref="AA648:AD649">AA649</f>
        <v>0</v>
      </c>
      <c r="AB648" s="51">
        <f t="shared" si="569"/>
        <v>0</v>
      </c>
      <c r="AC648" s="51">
        <f t="shared" si="569"/>
        <v>0</v>
      </c>
      <c r="AD648" s="51">
        <f t="shared" si="569"/>
        <v>131692</v>
      </c>
      <c r="AE648" s="92"/>
    </row>
    <row r="649" spans="1:31" s="24" customFormat="1" ht="95.25" customHeight="1">
      <c r="A649" s="64" t="s">
        <v>550</v>
      </c>
      <c r="B649" s="70" t="s">
        <v>201</v>
      </c>
      <c r="C649" s="70" t="s">
        <v>330</v>
      </c>
      <c r="D649" s="71" t="s">
        <v>487</v>
      </c>
      <c r="E649" s="70"/>
      <c r="F649" s="92"/>
      <c r="G649" s="92"/>
      <c r="H649" s="92"/>
      <c r="I649" s="92"/>
      <c r="J649" s="92"/>
      <c r="K649" s="92"/>
      <c r="L649" s="92"/>
      <c r="M649" s="92"/>
      <c r="N649" s="51">
        <f>N650</f>
        <v>65846</v>
      </c>
      <c r="O649" s="51">
        <f t="shared" si="567"/>
        <v>0</v>
      </c>
      <c r="P649" s="51">
        <f t="shared" si="567"/>
        <v>0</v>
      </c>
      <c r="Q649" s="51">
        <f t="shared" si="567"/>
        <v>0</v>
      </c>
      <c r="R649" s="51">
        <f t="shared" si="567"/>
        <v>65846</v>
      </c>
      <c r="S649" s="92"/>
      <c r="T649" s="51">
        <f>T650</f>
        <v>65846</v>
      </c>
      <c r="U649" s="51">
        <f t="shared" si="568"/>
        <v>0</v>
      </c>
      <c r="V649" s="51">
        <f t="shared" si="568"/>
        <v>0</v>
      </c>
      <c r="W649" s="51">
        <f t="shared" si="568"/>
        <v>0</v>
      </c>
      <c r="X649" s="51">
        <f t="shared" si="568"/>
        <v>131692</v>
      </c>
      <c r="Y649" s="92"/>
      <c r="Z649" s="51">
        <f>Z650</f>
        <v>0</v>
      </c>
      <c r="AA649" s="51">
        <f t="shared" si="569"/>
        <v>0</v>
      </c>
      <c r="AB649" s="51">
        <f t="shared" si="569"/>
        <v>0</v>
      </c>
      <c r="AC649" s="51">
        <f t="shared" si="569"/>
        <v>0</v>
      </c>
      <c r="AD649" s="51">
        <f t="shared" si="569"/>
        <v>131692</v>
      </c>
      <c r="AE649" s="92"/>
    </row>
    <row r="650" spans="1:31" s="8" customFormat="1" ht="18.75" customHeight="1">
      <c r="A650" s="64" t="s">
        <v>207</v>
      </c>
      <c r="B650" s="70" t="s">
        <v>201</v>
      </c>
      <c r="C650" s="70" t="s">
        <v>330</v>
      </c>
      <c r="D650" s="71" t="s">
        <v>487</v>
      </c>
      <c r="E650" s="70" t="s">
        <v>214</v>
      </c>
      <c r="F650" s="92"/>
      <c r="G650" s="92"/>
      <c r="H650" s="92"/>
      <c r="I650" s="92"/>
      <c r="J650" s="92"/>
      <c r="K650" s="92"/>
      <c r="L650" s="92"/>
      <c r="M650" s="92"/>
      <c r="N650" s="51">
        <v>65846</v>
      </c>
      <c r="O650" s="51"/>
      <c r="P650" s="51"/>
      <c r="Q650" s="51"/>
      <c r="R650" s="51">
        <f>L650+N650+O650+P650+Q650</f>
        <v>65846</v>
      </c>
      <c r="S650" s="51">
        <f>M650+Q650</f>
        <v>0</v>
      </c>
      <c r="T650" s="51">
        <v>65846</v>
      </c>
      <c r="U650" s="51"/>
      <c r="V650" s="51"/>
      <c r="W650" s="51"/>
      <c r="X650" s="51">
        <f>R650+T650+U650+V650+W650</f>
        <v>131692</v>
      </c>
      <c r="Y650" s="51">
        <f>S650+W650</f>
        <v>0</v>
      </c>
      <c r="Z650" s="51"/>
      <c r="AA650" s="51"/>
      <c r="AB650" s="51"/>
      <c r="AC650" s="51"/>
      <c r="AD650" s="51">
        <f>X650+Z650+AA650+AB650+AC650</f>
        <v>131692</v>
      </c>
      <c r="AE650" s="51">
        <f>Y650+AC650</f>
        <v>0</v>
      </c>
    </row>
    <row r="651" spans="1:31" s="16" customFormat="1" ht="21" customHeight="1">
      <c r="A651" s="64" t="s">
        <v>319</v>
      </c>
      <c r="B651" s="70" t="s">
        <v>201</v>
      </c>
      <c r="C651" s="70" t="s">
        <v>330</v>
      </c>
      <c r="D651" s="71" t="s">
        <v>320</v>
      </c>
      <c r="E651" s="70"/>
      <c r="F651" s="51">
        <f>F652+F656</f>
        <v>30348</v>
      </c>
      <c r="G651" s="51">
        <f>G652+G656</f>
        <v>0</v>
      </c>
      <c r="H651" s="51">
        <f aca="true" t="shared" si="570" ref="H651:M651">H652+H656+H659</f>
        <v>2572</v>
      </c>
      <c r="I651" s="51">
        <f t="shared" si="570"/>
        <v>0</v>
      </c>
      <c r="J651" s="51">
        <f t="shared" si="570"/>
        <v>0</v>
      </c>
      <c r="K651" s="51">
        <f t="shared" si="570"/>
        <v>0</v>
      </c>
      <c r="L651" s="51">
        <f t="shared" si="570"/>
        <v>32920</v>
      </c>
      <c r="M651" s="51">
        <f t="shared" si="570"/>
        <v>0</v>
      </c>
      <c r="N651" s="51">
        <f aca="true" t="shared" si="571" ref="N651:S651">N652+N656+N659</f>
        <v>0</v>
      </c>
      <c r="O651" s="51">
        <f t="shared" si="571"/>
        <v>1897</v>
      </c>
      <c r="P651" s="51">
        <f t="shared" si="571"/>
        <v>0</v>
      </c>
      <c r="Q651" s="51">
        <f t="shared" si="571"/>
        <v>0</v>
      </c>
      <c r="R651" s="51">
        <f t="shared" si="571"/>
        <v>34817</v>
      </c>
      <c r="S651" s="51">
        <f t="shared" si="571"/>
        <v>0</v>
      </c>
      <c r="T651" s="51">
        <f aca="true" t="shared" si="572" ref="T651:Y651">T652+T656+T659</f>
        <v>4059</v>
      </c>
      <c r="U651" s="51">
        <f t="shared" si="572"/>
        <v>0</v>
      </c>
      <c r="V651" s="51">
        <f t="shared" si="572"/>
        <v>0</v>
      </c>
      <c r="W651" s="51">
        <f t="shared" si="572"/>
        <v>0</v>
      </c>
      <c r="X651" s="51">
        <f t="shared" si="572"/>
        <v>38876</v>
      </c>
      <c r="Y651" s="51">
        <f t="shared" si="572"/>
        <v>0</v>
      </c>
      <c r="Z651" s="51">
        <f aca="true" t="shared" si="573" ref="Z651:AE651">Z652+Z656+Z659</f>
        <v>0</v>
      </c>
      <c r="AA651" s="51">
        <f t="shared" si="573"/>
        <v>-3</v>
      </c>
      <c r="AB651" s="51">
        <f t="shared" si="573"/>
        <v>0</v>
      </c>
      <c r="AC651" s="51">
        <f t="shared" si="573"/>
        <v>0</v>
      </c>
      <c r="AD651" s="51">
        <f t="shared" si="573"/>
        <v>38873</v>
      </c>
      <c r="AE651" s="51">
        <f t="shared" si="573"/>
        <v>0</v>
      </c>
    </row>
    <row r="652" spans="1:31" s="8" customFormat="1" ht="75.75" customHeight="1">
      <c r="A652" s="64" t="s">
        <v>57</v>
      </c>
      <c r="B652" s="70" t="s">
        <v>201</v>
      </c>
      <c r="C652" s="70" t="s">
        <v>330</v>
      </c>
      <c r="D652" s="71" t="s">
        <v>458</v>
      </c>
      <c r="E652" s="70"/>
      <c r="F652" s="51">
        <f aca="true" t="shared" si="574" ref="F652:AE652">F653</f>
        <v>24925</v>
      </c>
      <c r="G652" s="51">
        <f t="shared" si="574"/>
        <v>0</v>
      </c>
      <c r="H652" s="51">
        <f t="shared" si="574"/>
        <v>0</v>
      </c>
      <c r="I652" s="51">
        <f t="shared" si="574"/>
        <v>0</v>
      </c>
      <c r="J652" s="51">
        <f t="shared" si="574"/>
        <v>0</v>
      </c>
      <c r="K652" s="51">
        <f t="shared" si="574"/>
        <v>0</v>
      </c>
      <c r="L652" s="51">
        <f t="shared" si="574"/>
        <v>24925</v>
      </c>
      <c r="M652" s="92">
        <f t="shared" si="574"/>
        <v>0</v>
      </c>
      <c r="N652" s="51">
        <f t="shared" si="574"/>
        <v>0</v>
      </c>
      <c r="O652" s="51">
        <f t="shared" si="574"/>
        <v>1897</v>
      </c>
      <c r="P652" s="51">
        <f t="shared" si="574"/>
        <v>0</v>
      </c>
      <c r="Q652" s="51">
        <f t="shared" si="574"/>
        <v>0</v>
      </c>
      <c r="R652" s="51">
        <f t="shared" si="574"/>
        <v>26822</v>
      </c>
      <c r="S652" s="92">
        <f t="shared" si="574"/>
        <v>0</v>
      </c>
      <c r="T652" s="51">
        <f t="shared" si="574"/>
        <v>0</v>
      </c>
      <c r="U652" s="51">
        <f t="shared" si="574"/>
        <v>0</v>
      </c>
      <c r="V652" s="51">
        <f t="shared" si="574"/>
        <v>0</v>
      </c>
      <c r="W652" s="51">
        <f t="shared" si="574"/>
        <v>0</v>
      </c>
      <c r="X652" s="51">
        <f t="shared" si="574"/>
        <v>26822</v>
      </c>
      <c r="Y652" s="92">
        <f t="shared" si="574"/>
        <v>0</v>
      </c>
      <c r="Z652" s="51">
        <f t="shared" si="574"/>
        <v>0</v>
      </c>
      <c r="AA652" s="51">
        <f t="shared" si="574"/>
        <v>-1</v>
      </c>
      <c r="AB652" s="51">
        <f t="shared" si="574"/>
        <v>0</v>
      </c>
      <c r="AC652" s="51">
        <f t="shared" si="574"/>
        <v>0</v>
      </c>
      <c r="AD652" s="51">
        <f t="shared" si="574"/>
        <v>26821</v>
      </c>
      <c r="AE652" s="92">
        <f t="shared" si="574"/>
        <v>0</v>
      </c>
    </row>
    <row r="653" spans="1:31" s="8" customFormat="1" ht="57" customHeight="1">
      <c r="A653" s="64" t="s">
        <v>464</v>
      </c>
      <c r="B653" s="70" t="s">
        <v>201</v>
      </c>
      <c r="C653" s="70" t="s">
        <v>330</v>
      </c>
      <c r="D653" s="71" t="s">
        <v>459</v>
      </c>
      <c r="E653" s="70"/>
      <c r="F653" s="51">
        <f aca="true" t="shared" si="575" ref="F653:M653">F654+F655</f>
        <v>24925</v>
      </c>
      <c r="G653" s="51">
        <f t="shared" si="575"/>
        <v>0</v>
      </c>
      <c r="H653" s="51">
        <f t="shared" si="575"/>
        <v>0</v>
      </c>
      <c r="I653" s="51">
        <f t="shared" si="575"/>
        <v>0</v>
      </c>
      <c r="J653" s="51">
        <f t="shared" si="575"/>
        <v>0</v>
      </c>
      <c r="K653" s="51">
        <f t="shared" si="575"/>
        <v>0</v>
      </c>
      <c r="L653" s="51">
        <f t="shared" si="575"/>
        <v>24925</v>
      </c>
      <c r="M653" s="51">
        <f t="shared" si="575"/>
        <v>0</v>
      </c>
      <c r="N653" s="51">
        <f aca="true" t="shared" si="576" ref="N653:S653">N654+N655</f>
        <v>0</v>
      </c>
      <c r="O653" s="51">
        <f t="shared" si="576"/>
        <v>1897</v>
      </c>
      <c r="P653" s="51">
        <f t="shared" si="576"/>
        <v>0</v>
      </c>
      <c r="Q653" s="51">
        <f t="shared" si="576"/>
        <v>0</v>
      </c>
      <c r="R653" s="51">
        <f t="shared" si="576"/>
        <v>26822</v>
      </c>
      <c r="S653" s="51">
        <f t="shared" si="576"/>
        <v>0</v>
      </c>
      <c r="T653" s="51">
        <f aca="true" t="shared" si="577" ref="T653:Y653">T654+T655</f>
        <v>0</v>
      </c>
      <c r="U653" s="51">
        <f t="shared" si="577"/>
        <v>0</v>
      </c>
      <c r="V653" s="51">
        <f t="shared" si="577"/>
        <v>0</v>
      </c>
      <c r="W653" s="51">
        <f t="shared" si="577"/>
        <v>0</v>
      </c>
      <c r="X653" s="51">
        <f t="shared" si="577"/>
        <v>26822</v>
      </c>
      <c r="Y653" s="51">
        <f t="shared" si="577"/>
        <v>0</v>
      </c>
      <c r="Z653" s="51">
        <f aca="true" t="shared" si="578" ref="Z653:AE653">Z654+Z655</f>
        <v>0</v>
      </c>
      <c r="AA653" s="51">
        <f t="shared" si="578"/>
        <v>-1</v>
      </c>
      <c r="AB653" s="51">
        <f t="shared" si="578"/>
        <v>0</v>
      </c>
      <c r="AC653" s="51">
        <f t="shared" si="578"/>
        <v>0</v>
      </c>
      <c r="AD653" s="51">
        <f t="shared" si="578"/>
        <v>26821</v>
      </c>
      <c r="AE653" s="51">
        <f t="shared" si="578"/>
        <v>0</v>
      </c>
    </row>
    <row r="654" spans="1:31" s="8" customFormat="1" ht="18.75">
      <c r="A654" s="64" t="s">
        <v>207</v>
      </c>
      <c r="B654" s="70" t="s">
        <v>201</v>
      </c>
      <c r="C654" s="70" t="s">
        <v>330</v>
      </c>
      <c r="D654" s="71" t="s">
        <v>459</v>
      </c>
      <c r="E654" s="70" t="s">
        <v>214</v>
      </c>
      <c r="F654" s="51">
        <f>23645-23645</f>
        <v>0</v>
      </c>
      <c r="G654" s="92"/>
      <c r="H654" s="92"/>
      <c r="I654" s="92"/>
      <c r="J654" s="92"/>
      <c r="K654" s="92"/>
      <c r="L654" s="51">
        <f>23645-23645</f>
        <v>0</v>
      </c>
      <c r="M654" s="92"/>
      <c r="N654" s="51"/>
      <c r="O654" s="51"/>
      <c r="P654" s="51"/>
      <c r="Q654" s="51"/>
      <c r="R654" s="51">
        <f>23645-23645</f>
        <v>0</v>
      </c>
      <c r="S654" s="92"/>
      <c r="T654" s="51"/>
      <c r="U654" s="51">
        <v>25533</v>
      </c>
      <c r="V654" s="51"/>
      <c r="W654" s="51"/>
      <c r="X654" s="51">
        <f>R654+T654+U654+V654+W654</f>
        <v>25533</v>
      </c>
      <c r="Y654" s="51">
        <f>S654+W654</f>
        <v>0</v>
      </c>
      <c r="Z654" s="51"/>
      <c r="AA654" s="51">
        <v>-1</v>
      </c>
      <c r="AB654" s="51"/>
      <c r="AC654" s="51"/>
      <c r="AD654" s="51">
        <f>X654+Z654+AA654+AB654+AC654</f>
        <v>25532</v>
      </c>
      <c r="AE654" s="51">
        <f>Y654+AC654</f>
        <v>0</v>
      </c>
    </row>
    <row r="655" spans="1:31" s="8" customFormat="1" ht="83.25">
      <c r="A655" s="64" t="s">
        <v>179</v>
      </c>
      <c r="B655" s="70" t="s">
        <v>201</v>
      </c>
      <c r="C655" s="70" t="s">
        <v>330</v>
      </c>
      <c r="D655" s="71" t="s">
        <v>459</v>
      </c>
      <c r="E655" s="70" t="s">
        <v>55</v>
      </c>
      <c r="F655" s="51">
        <f>1280+23645</f>
        <v>24925</v>
      </c>
      <c r="G655" s="92"/>
      <c r="H655" s="92"/>
      <c r="I655" s="92"/>
      <c r="J655" s="92"/>
      <c r="K655" s="92"/>
      <c r="L655" s="51">
        <f>F655+H655+I655+J655+K655</f>
        <v>24925</v>
      </c>
      <c r="M655" s="51">
        <f>G655+K655</f>
        <v>0</v>
      </c>
      <c r="N655" s="51"/>
      <c r="O655" s="51">
        <v>1897</v>
      </c>
      <c r="P655" s="51"/>
      <c r="Q655" s="51"/>
      <c r="R655" s="51">
        <f>L655+N655+O655+P655+Q655</f>
        <v>26822</v>
      </c>
      <c r="S655" s="51">
        <f>M655+Q655</f>
        <v>0</v>
      </c>
      <c r="T655" s="51"/>
      <c r="U655" s="51">
        <v>-25533</v>
      </c>
      <c r="V655" s="51"/>
      <c r="W655" s="51"/>
      <c r="X655" s="51">
        <f>R655+T655+U655+V655+W655</f>
        <v>1289</v>
      </c>
      <c r="Y655" s="51">
        <f>S655+W655</f>
        <v>0</v>
      </c>
      <c r="Z655" s="51"/>
      <c r="AA655" s="51"/>
      <c r="AB655" s="51"/>
      <c r="AC655" s="51"/>
      <c r="AD655" s="51">
        <f>X655+Z655+AA655+AB655+AC655</f>
        <v>1289</v>
      </c>
      <c r="AE655" s="51">
        <f>Y655+AC655</f>
        <v>0</v>
      </c>
    </row>
    <row r="656" spans="1:31" s="8" customFormat="1" ht="54" customHeight="1">
      <c r="A656" s="64" t="s">
        <v>77</v>
      </c>
      <c r="B656" s="70" t="s">
        <v>201</v>
      </c>
      <c r="C656" s="70" t="s">
        <v>330</v>
      </c>
      <c r="D656" s="71" t="s">
        <v>478</v>
      </c>
      <c r="E656" s="70"/>
      <c r="F656" s="51">
        <f>F657</f>
        <v>5423</v>
      </c>
      <c r="G656" s="51">
        <f aca="true" t="shared" si="579" ref="G656:K657">G657</f>
        <v>0</v>
      </c>
      <c r="H656" s="51">
        <f t="shared" si="579"/>
        <v>0</v>
      </c>
      <c r="I656" s="51">
        <f t="shared" si="579"/>
        <v>0</v>
      </c>
      <c r="J656" s="51">
        <f t="shared" si="579"/>
        <v>0</v>
      </c>
      <c r="K656" s="51">
        <f t="shared" si="579"/>
        <v>0</v>
      </c>
      <c r="L656" s="51">
        <f>L657</f>
        <v>5423</v>
      </c>
      <c r="M656" s="122">
        <f>M657</f>
        <v>0</v>
      </c>
      <c r="N656" s="51">
        <f aca="true" t="shared" si="580" ref="N656:Q657">N657</f>
        <v>0</v>
      </c>
      <c r="O656" s="51">
        <f t="shared" si="580"/>
        <v>0</v>
      </c>
      <c r="P656" s="51">
        <f t="shared" si="580"/>
        <v>0</v>
      </c>
      <c r="Q656" s="51">
        <f t="shared" si="580"/>
        <v>0</v>
      </c>
      <c r="R656" s="51">
        <f>R657</f>
        <v>5423</v>
      </c>
      <c r="S656" s="122">
        <f>S657</f>
        <v>0</v>
      </c>
      <c r="T656" s="51">
        <f aca="true" t="shared" si="581" ref="T656:W657">T657</f>
        <v>0</v>
      </c>
      <c r="U656" s="51">
        <f t="shared" si="581"/>
        <v>0</v>
      </c>
      <c r="V656" s="51">
        <f t="shared" si="581"/>
        <v>0</v>
      </c>
      <c r="W656" s="51">
        <f t="shared" si="581"/>
        <v>0</v>
      </c>
      <c r="X656" s="51">
        <f>X657</f>
        <v>5423</v>
      </c>
      <c r="Y656" s="122">
        <f>Y657</f>
        <v>0</v>
      </c>
      <c r="Z656" s="51">
        <f aca="true" t="shared" si="582" ref="Z656:AC657">Z657</f>
        <v>0</v>
      </c>
      <c r="AA656" s="51">
        <f t="shared" si="582"/>
        <v>0</v>
      </c>
      <c r="AB656" s="51">
        <f t="shared" si="582"/>
        <v>0</v>
      </c>
      <c r="AC656" s="51">
        <f t="shared" si="582"/>
        <v>0</v>
      </c>
      <c r="AD656" s="51">
        <f>AD657</f>
        <v>5423</v>
      </c>
      <c r="AE656" s="122">
        <f>AE657</f>
        <v>0</v>
      </c>
    </row>
    <row r="657" spans="1:31" s="8" customFormat="1" ht="75.75" customHeight="1">
      <c r="A657" s="64" t="s">
        <v>150</v>
      </c>
      <c r="B657" s="70" t="s">
        <v>201</v>
      </c>
      <c r="C657" s="70" t="s">
        <v>330</v>
      </c>
      <c r="D657" s="71" t="s">
        <v>495</v>
      </c>
      <c r="E657" s="70"/>
      <c r="F657" s="51">
        <f>F658</f>
        <v>5423</v>
      </c>
      <c r="G657" s="51">
        <f t="shared" si="579"/>
        <v>0</v>
      </c>
      <c r="H657" s="51">
        <f t="shared" si="579"/>
        <v>0</v>
      </c>
      <c r="I657" s="51">
        <f t="shared" si="579"/>
        <v>0</v>
      </c>
      <c r="J657" s="51">
        <f t="shared" si="579"/>
        <v>0</v>
      </c>
      <c r="K657" s="51">
        <f t="shared" si="579"/>
        <v>0</v>
      </c>
      <c r="L657" s="51">
        <f>L658</f>
        <v>5423</v>
      </c>
      <c r="M657" s="122">
        <f>M658</f>
        <v>0</v>
      </c>
      <c r="N657" s="51">
        <f t="shared" si="580"/>
        <v>0</v>
      </c>
      <c r="O657" s="51">
        <f t="shared" si="580"/>
        <v>0</v>
      </c>
      <c r="P657" s="51">
        <f t="shared" si="580"/>
        <v>0</v>
      </c>
      <c r="Q657" s="51">
        <f t="shared" si="580"/>
        <v>0</v>
      </c>
      <c r="R657" s="51">
        <f>R658</f>
        <v>5423</v>
      </c>
      <c r="S657" s="122">
        <f>S658</f>
        <v>0</v>
      </c>
      <c r="T657" s="51">
        <f t="shared" si="581"/>
        <v>0</v>
      </c>
      <c r="U657" s="51">
        <f t="shared" si="581"/>
        <v>0</v>
      </c>
      <c r="V657" s="51">
        <f t="shared" si="581"/>
        <v>0</v>
      </c>
      <c r="W657" s="51">
        <f t="shared" si="581"/>
        <v>0</v>
      </c>
      <c r="X657" s="51">
        <f>X658</f>
        <v>5423</v>
      </c>
      <c r="Y657" s="122">
        <f>Y658</f>
        <v>0</v>
      </c>
      <c r="Z657" s="51">
        <f t="shared" si="582"/>
        <v>0</v>
      </c>
      <c r="AA657" s="51">
        <f t="shared" si="582"/>
        <v>0</v>
      </c>
      <c r="AB657" s="51">
        <f t="shared" si="582"/>
        <v>0</v>
      </c>
      <c r="AC657" s="51">
        <f t="shared" si="582"/>
        <v>0</v>
      </c>
      <c r="AD657" s="51">
        <f>AD658</f>
        <v>5423</v>
      </c>
      <c r="AE657" s="122">
        <f>AE658</f>
        <v>0</v>
      </c>
    </row>
    <row r="658" spans="1:31" s="8" customFormat="1" ht="18.75">
      <c r="A658" s="64" t="s">
        <v>207</v>
      </c>
      <c r="B658" s="70" t="s">
        <v>201</v>
      </c>
      <c r="C658" s="70" t="s">
        <v>330</v>
      </c>
      <c r="D658" s="71" t="s">
        <v>495</v>
      </c>
      <c r="E658" s="70" t="s">
        <v>214</v>
      </c>
      <c r="F658" s="51">
        <v>5423</v>
      </c>
      <c r="G658" s="92"/>
      <c r="H658" s="92"/>
      <c r="I658" s="92"/>
      <c r="J658" s="92"/>
      <c r="K658" s="92"/>
      <c r="L658" s="51">
        <f>F658+H658+I658+J658+K658</f>
        <v>5423</v>
      </c>
      <c r="M658" s="51">
        <f>G658+K658</f>
        <v>0</v>
      </c>
      <c r="N658" s="51"/>
      <c r="O658" s="51"/>
      <c r="P658" s="51"/>
      <c r="Q658" s="51"/>
      <c r="R658" s="51">
        <f>L658+N658+O658+P658+Q658</f>
        <v>5423</v>
      </c>
      <c r="S658" s="51">
        <f>M658+Q658</f>
        <v>0</v>
      </c>
      <c r="T658" s="51"/>
      <c r="U658" s="51"/>
      <c r="V658" s="51"/>
      <c r="W658" s="51"/>
      <c r="X658" s="51">
        <f>R658+T658+U658+V658+W658</f>
        <v>5423</v>
      </c>
      <c r="Y658" s="51">
        <f>S658+W658</f>
        <v>0</v>
      </c>
      <c r="Z658" s="51"/>
      <c r="AA658" s="51"/>
      <c r="AB658" s="51"/>
      <c r="AC658" s="51"/>
      <c r="AD658" s="51">
        <f>X658+Z658+AA658+AB658+AC658</f>
        <v>5423</v>
      </c>
      <c r="AE658" s="51">
        <f>Y658+AC658</f>
        <v>0</v>
      </c>
    </row>
    <row r="659" spans="1:31" s="8" customFormat="1" ht="59.25" customHeight="1">
      <c r="A659" s="64" t="s">
        <v>99</v>
      </c>
      <c r="B659" s="70" t="s">
        <v>201</v>
      </c>
      <c r="C659" s="70" t="s">
        <v>330</v>
      </c>
      <c r="D659" s="71" t="s">
        <v>98</v>
      </c>
      <c r="E659" s="70"/>
      <c r="F659" s="92"/>
      <c r="G659" s="92"/>
      <c r="H659" s="51">
        <f aca="true" t="shared" si="583" ref="H659:S659">H661</f>
        <v>2572</v>
      </c>
      <c r="I659" s="51">
        <f t="shared" si="583"/>
        <v>0</v>
      </c>
      <c r="J659" s="51">
        <f t="shared" si="583"/>
        <v>0</v>
      </c>
      <c r="K659" s="51">
        <f t="shared" si="583"/>
        <v>0</v>
      </c>
      <c r="L659" s="51">
        <f t="shared" si="583"/>
        <v>2572</v>
      </c>
      <c r="M659" s="51">
        <f t="shared" si="583"/>
        <v>0</v>
      </c>
      <c r="N659" s="51">
        <f t="shared" si="583"/>
        <v>0</v>
      </c>
      <c r="O659" s="51">
        <f t="shared" si="583"/>
        <v>0</v>
      </c>
      <c r="P659" s="51">
        <f t="shared" si="583"/>
        <v>0</v>
      </c>
      <c r="Q659" s="51">
        <f t="shared" si="583"/>
        <v>0</v>
      </c>
      <c r="R659" s="51">
        <f t="shared" si="583"/>
        <v>2572</v>
      </c>
      <c r="S659" s="51">
        <f t="shared" si="583"/>
        <v>0</v>
      </c>
      <c r="T659" s="51">
        <f aca="true" t="shared" si="584" ref="T659:Y659">T660+T661</f>
        <v>4059</v>
      </c>
      <c r="U659" s="51">
        <f t="shared" si="584"/>
        <v>0</v>
      </c>
      <c r="V659" s="51">
        <f t="shared" si="584"/>
        <v>0</v>
      </c>
      <c r="W659" s="51">
        <f t="shared" si="584"/>
        <v>0</v>
      </c>
      <c r="X659" s="51">
        <f t="shared" si="584"/>
        <v>6631</v>
      </c>
      <c r="Y659" s="51">
        <f t="shared" si="584"/>
        <v>0</v>
      </c>
      <c r="Z659" s="51">
        <f aca="true" t="shared" si="585" ref="Z659:AE659">Z660+Z661</f>
        <v>0</v>
      </c>
      <c r="AA659" s="51">
        <f t="shared" si="585"/>
        <v>-2</v>
      </c>
      <c r="AB659" s="51">
        <f t="shared" si="585"/>
        <v>0</v>
      </c>
      <c r="AC659" s="51">
        <f t="shared" si="585"/>
        <v>0</v>
      </c>
      <c r="AD659" s="51">
        <f t="shared" si="585"/>
        <v>6629</v>
      </c>
      <c r="AE659" s="51">
        <f t="shared" si="585"/>
        <v>0</v>
      </c>
    </row>
    <row r="660" spans="1:31" s="8" customFormat="1" ht="30.75" customHeight="1">
      <c r="A660" s="64" t="s">
        <v>207</v>
      </c>
      <c r="B660" s="70" t="s">
        <v>201</v>
      </c>
      <c r="C660" s="70" t="s">
        <v>330</v>
      </c>
      <c r="D660" s="71" t="s">
        <v>98</v>
      </c>
      <c r="E660" s="70" t="s">
        <v>214</v>
      </c>
      <c r="F660" s="92"/>
      <c r="G660" s="92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>
        <v>4059</v>
      </c>
      <c r="U660" s="51">
        <v>2572</v>
      </c>
      <c r="V660" s="51"/>
      <c r="W660" s="51"/>
      <c r="X660" s="51">
        <f>R660+T660+U660+V660+W660</f>
        <v>6631</v>
      </c>
      <c r="Y660" s="51">
        <f>S660+W660</f>
        <v>0</v>
      </c>
      <c r="Z660" s="51"/>
      <c r="AA660" s="51">
        <v>-2</v>
      </c>
      <c r="AB660" s="51"/>
      <c r="AC660" s="51"/>
      <c r="AD660" s="51">
        <f>X660+Z660+AA660+AB660+AC660</f>
        <v>6629</v>
      </c>
      <c r="AE660" s="51">
        <f>Y660+AC660</f>
        <v>0</v>
      </c>
    </row>
    <row r="661" spans="1:31" s="8" customFormat="1" ht="83.25" hidden="1">
      <c r="A661" s="64" t="s">
        <v>179</v>
      </c>
      <c r="B661" s="70" t="s">
        <v>201</v>
      </c>
      <c r="C661" s="70" t="s">
        <v>330</v>
      </c>
      <c r="D661" s="71" t="s">
        <v>98</v>
      </c>
      <c r="E661" s="70" t="s">
        <v>55</v>
      </c>
      <c r="F661" s="92"/>
      <c r="G661" s="92"/>
      <c r="H661" s="51">
        <v>2572</v>
      </c>
      <c r="I661" s="51"/>
      <c r="J661" s="51"/>
      <c r="K661" s="51"/>
      <c r="L661" s="51">
        <f>F661+H661+I661+J661+K661</f>
        <v>2572</v>
      </c>
      <c r="M661" s="51">
        <f>G661+K661</f>
        <v>0</v>
      </c>
      <c r="N661" s="51"/>
      <c r="O661" s="51"/>
      <c r="P661" s="51"/>
      <c r="Q661" s="51"/>
      <c r="R661" s="51">
        <f>L661+N661+O661+P661+Q661</f>
        <v>2572</v>
      </c>
      <c r="S661" s="51">
        <f>M661+Q661</f>
        <v>0</v>
      </c>
      <c r="T661" s="51"/>
      <c r="U661" s="51">
        <v>-2572</v>
      </c>
      <c r="V661" s="51"/>
      <c r="W661" s="51"/>
      <c r="X661" s="51">
        <f>R661+T661+U661+V661+W661</f>
        <v>0</v>
      </c>
      <c r="Y661" s="51">
        <f>S661+W661</f>
        <v>0</v>
      </c>
      <c r="Z661" s="51"/>
      <c r="AA661" s="51"/>
      <c r="AB661" s="51"/>
      <c r="AC661" s="51"/>
      <c r="AD661" s="51">
        <f>X661+Z661+AA661+AB661+AC661</f>
        <v>0</v>
      </c>
      <c r="AE661" s="51">
        <f>Y661+AC661</f>
        <v>0</v>
      </c>
    </row>
    <row r="662" spans="1:31" s="8" customFormat="1" ht="18.75">
      <c r="A662" s="64"/>
      <c r="B662" s="70"/>
      <c r="C662" s="70"/>
      <c r="D662" s="71"/>
      <c r="E662" s="70"/>
      <c r="F662" s="92"/>
      <c r="G662" s="92"/>
      <c r="H662" s="92"/>
      <c r="I662" s="92"/>
      <c r="J662" s="92"/>
      <c r="K662" s="92"/>
      <c r="L662" s="92"/>
      <c r="M662" s="92"/>
      <c r="N662" s="51"/>
      <c r="O662" s="51"/>
      <c r="P662" s="51"/>
      <c r="Q662" s="51"/>
      <c r="R662" s="92"/>
      <c r="S662" s="92"/>
      <c r="T662" s="51"/>
      <c r="U662" s="51"/>
      <c r="V662" s="51"/>
      <c r="W662" s="51"/>
      <c r="X662" s="92"/>
      <c r="Y662" s="92"/>
      <c r="Z662" s="51"/>
      <c r="AA662" s="51"/>
      <c r="AB662" s="51"/>
      <c r="AC662" s="51"/>
      <c r="AD662" s="92"/>
      <c r="AE662" s="92"/>
    </row>
    <row r="663" spans="1:31" s="8" customFormat="1" ht="18.75">
      <c r="A663" s="58" t="s">
        <v>119</v>
      </c>
      <c r="B663" s="59" t="s">
        <v>201</v>
      </c>
      <c r="C663" s="59" t="s">
        <v>333</v>
      </c>
      <c r="D663" s="123"/>
      <c r="E663" s="70"/>
      <c r="F663" s="61">
        <f aca="true" t="shared" si="586" ref="F663:M663">F664+F669</f>
        <v>158208</v>
      </c>
      <c r="G663" s="61">
        <f t="shared" si="586"/>
        <v>158208</v>
      </c>
      <c r="H663" s="61">
        <f t="shared" si="586"/>
        <v>0</v>
      </c>
      <c r="I663" s="61">
        <f t="shared" si="586"/>
        <v>0</v>
      </c>
      <c r="J663" s="61">
        <f t="shared" si="586"/>
        <v>0</v>
      </c>
      <c r="K663" s="61">
        <f t="shared" si="586"/>
        <v>0</v>
      </c>
      <c r="L663" s="61">
        <f t="shared" si="586"/>
        <v>158208</v>
      </c>
      <c r="M663" s="61">
        <f t="shared" si="586"/>
        <v>158208</v>
      </c>
      <c r="N663" s="56">
        <f aca="true" t="shared" si="587" ref="N663:S663">N664+N669</f>
        <v>0</v>
      </c>
      <c r="O663" s="56">
        <f t="shared" si="587"/>
        <v>0</v>
      </c>
      <c r="P663" s="56">
        <f t="shared" si="587"/>
        <v>0</v>
      </c>
      <c r="Q663" s="56">
        <f t="shared" si="587"/>
        <v>0</v>
      </c>
      <c r="R663" s="61">
        <f t="shared" si="587"/>
        <v>158208</v>
      </c>
      <c r="S663" s="61">
        <f t="shared" si="587"/>
        <v>158208</v>
      </c>
      <c r="T663" s="56">
        <f aca="true" t="shared" si="588" ref="T663:Y663">T664+T669</f>
        <v>0</v>
      </c>
      <c r="U663" s="56">
        <f t="shared" si="588"/>
        <v>0</v>
      </c>
      <c r="V663" s="56">
        <f t="shared" si="588"/>
        <v>0</v>
      </c>
      <c r="W663" s="56">
        <f t="shared" si="588"/>
        <v>0</v>
      </c>
      <c r="X663" s="61">
        <f t="shared" si="588"/>
        <v>158208</v>
      </c>
      <c r="Y663" s="61">
        <f t="shared" si="588"/>
        <v>158208</v>
      </c>
      <c r="Z663" s="56">
        <f aca="true" t="shared" si="589" ref="Z663:AE663">Z664+Z669</f>
        <v>0</v>
      </c>
      <c r="AA663" s="56">
        <f t="shared" si="589"/>
        <v>0</v>
      </c>
      <c r="AB663" s="56">
        <f t="shared" si="589"/>
        <v>0</v>
      </c>
      <c r="AC663" s="56">
        <f t="shared" si="589"/>
        <v>0</v>
      </c>
      <c r="AD663" s="61">
        <f t="shared" si="589"/>
        <v>158208</v>
      </c>
      <c r="AE663" s="61">
        <f t="shared" si="589"/>
        <v>158208</v>
      </c>
    </row>
    <row r="664" spans="1:31" s="8" customFormat="1" ht="18.75">
      <c r="A664" s="64" t="s">
        <v>205</v>
      </c>
      <c r="B664" s="70" t="s">
        <v>201</v>
      </c>
      <c r="C664" s="70" t="s">
        <v>333</v>
      </c>
      <c r="D664" s="106" t="s">
        <v>313</v>
      </c>
      <c r="E664" s="70"/>
      <c r="F664" s="51">
        <f aca="true" t="shared" si="590" ref="F664:M664">F665+F667</f>
        <v>45039</v>
      </c>
      <c r="G664" s="51">
        <f t="shared" si="590"/>
        <v>45039</v>
      </c>
      <c r="H664" s="51">
        <f t="shared" si="590"/>
        <v>0</v>
      </c>
      <c r="I664" s="51">
        <f t="shared" si="590"/>
        <v>0</v>
      </c>
      <c r="J664" s="51">
        <f t="shared" si="590"/>
        <v>0</v>
      </c>
      <c r="K664" s="51">
        <f t="shared" si="590"/>
        <v>0</v>
      </c>
      <c r="L664" s="51">
        <f t="shared" si="590"/>
        <v>45039</v>
      </c>
      <c r="M664" s="51">
        <f t="shared" si="590"/>
        <v>45039</v>
      </c>
      <c r="N664" s="51">
        <f aca="true" t="shared" si="591" ref="N664:S664">N665+N667</f>
        <v>0</v>
      </c>
      <c r="O664" s="51">
        <f t="shared" si="591"/>
        <v>0</v>
      </c>
      <c r="P664" s="51">
        <f t="shared" si="591"/>
        <v>0</v>
      </c>
      <c r="Q664" s="51">
        <f t="shared" si="591"/>
        <v>0</v>
      </c>
      <c r="R664" s="51">
        <f t="shared" si="591"/>
        <v>45039</v>
      </c>
      <c r="S664" s="51">
        <f t="shared" si="591"/>
        <v>45039</v>
      </c>
      <c r="T664" s="51">
        <f aca="true" t="shared" si="592" ref="T664:Y664">T665+T667</f>
        <v>0</v>
      </c>
      <c r="U664" s="51">
        <f t="shared" si="592"/>
        <v>0</v>
      </c>
      <c r="V664" s="51">
        <f t="shared" si="592"/>
        <v>0</v>
      </c>
      <c r="W664" s="51">
        <f t="shared" si="592"/>
        <v>0</v>
      </c>
      <c r="X664" s="51">
        <f t="shared" si="592"/>
        <v>45039</v>
      </c>
      <c r="Y664" s="51">
        <f t="shared" si="592"/>
        <v>45039</v>
      </c>
      <c r="Z664" s="51">
        <f aca="true" t="shared" si="593" ref="Z664:AE664">Z665+Z667</f>
        <v>0</v>
      </c>
      <c r="AA664" s="51">
        <f t="shared" si="593"/>
        <v>0</v>
      </c>
      <c r="AB664" s="51">
        <f t="shared" si="593"/>
        <v>0</v>
      </c>
      <c r="AC664" s="51">
        <f t="shared" si="593"/>
        <v>0</v>
      </c>
      <c r="AD664" s="51">
        <f t="shared" si="593"/>
        <v>45039</v>
      </c>
      <c r="AE664" s="51">
        <f t="shared" si="593"/>
        <v>45039</v>
      </c>
    </row>
    <row r="665" spans="1:31" s="8" customFormat="1" ht="66.75">
      <c r="A665" s="64" t="s">
        <v>546</v>
      </c>
      <c r="B665" s="70" t="s">
        <v>201</v>
      </c>
      <c r="C665" s="70" t="s">
        <v>333</v>
      </c>
      <c r="D665" s="106" t="s">
        <v>136</v>
      </c>
      <c r="E665" s="70"/>
      <c r="F665" s="51">
        <f aca="true" t="shared" si="594" ref="F665:AE665">F666</f>
        <v>3104</v>
      </c>
      <c r="G665" s="51">
        <f t="shared" si="594"/>
        <v>3104</v>
      </c>
      <c r="H665" s="51">
        <f t="shared" si="594"/>
        <v>0</v>
      </c>
      <c r="I665" s="51">
        <f t="shared" si="594"/>
        <v>0</v>
      </c>
      <c r="J665" s="51">
        <f t="shared" si="594"/>
        <v>0</v>
      </c>
      <c r="K665" s="51">
        <f t="shared" si="594"/>
        <v>0</v>
      </c>
      <c r="L665" s="51">
        <f t="shared" si="594"/>
        <v>3104</v>
      </c>
      <c r="M665" s="51">
        <f t="shared" si="594"/>
        <v>3104</v>
      </c>
      <c r="N665" s="51">
        <f t="shared" si="594"/>
        <v>0</v>
      </c>
      <c r="O665" s="51">
        <f t="shared" si="594"/>
        <v>0</v>
      </c>
      <c r="P665" s="51">
        <f t="shared" si="594"/>
        <v>0</v>
      </c>
      <c r="Q665" s="51">
        <f t="shared" si="594"/>
        <v>0</v>
      </c>
      <c r="R665" s="51">
        <f t="shared" si="594"/>
        <v>3104</v>
      </c>
      <c r="S665" s="51">
        <f t="shared" si="594"/>
        <v>3104</v>
      </c>
      <c r="T665" s="51">
        <f t="shared" si="594"/>
        <v>0</v>
      </c>
      <c r="U665" s="51">
        <f t="shared" si="594"/>
        <v>0</v>
      </c>
      <c r="V665" s="51">
        <f t="shared" si="594"/>
        <v>0</v>
      </c>
      <c r="W665" s="51">
        <f t="shared" si="594"/>
        <v>0</v>
      </c>
      <c r="X665" s="51">
        <f t="shared" si="594"/>
        <v>3104</v>
      </c>
      <c r="Y665" s="51">
        <f t="shared" si="594"/>
        <v>3104</v>
      </c>
      <c r="Z665" s="51">
        <f t="shared" si="594"/>
        <v>0</v>
      </c>
      <c r="AA665" s="51">
        <f t="shared" si="594"/>
        <v>0</v>
      </c>
      <c r="AB665" s="51">
        <f t="shared" si="594"/>
        <v>0</v>
      </c>
      <c r="AC665" s="51">
        <f t="shared" si="594"/>
        <v>0</v>
      </c>
      <c r="AD665" s="51">
        <f t="shared" si="594"/>
        <v>3104</v>
      </c>
      <c r="AE665" s="51">
        <f t="shared" si="594"/>
        <v>3104</v>
      </c>
    </row>
    <row r="666" spans="1:31" s="8" customFormat="1" ht="18.75">
      <c r="A666" s="64" t="s">
        <v>207</v>
      </c>
      <c r="B666" s="70" t="s">
        <v>201</v>
      </c>
      <c r="C666" s="70" t="s">
        <v>333</v>
      </c>
      <c r="D666" s="106" t="s">
        <v>136</v>
      </c>
      <c r="E666" s="70" t="s">
        <v>214</v>
      </c>
      <c r="F666" s="51">
        <v>3104</v>
      </c>
      <c r="G666" s="51">
        <v>3104</v>
      </c>
      <c r="H666" s="92"/>
      <c r="I666" s="92"/>
      <c r="J666" s="92"/>
      <c r="K666" s="92"/>
      <c r="L666" s="51">
        <f>F666+H666+I666+J666+K666</f>
        <v>3104</v>
      </c>
      <c r="M666" s="51">
        <f>G666+K666</f>
        <v>3104</v>
      </c>
      <c r="N666" s="51"/>
      <c r="O666" s="51"/>
      <c r="P666" s="51"/>
      <c r="Q666" s="51"/>
      <c r="R666" s="51">
        <f>L666+N666+O666+P666+Q666</f>
        <v>3104</v>
      </c>
      <c r="S666" s="51">
        <f>M666+Q666</f>
        <v>3104</v>
      </c>
      <c r="T666" s="51"/>
      <c r="U666" s="51"/>
      <c r="V666" s="51"/>
      <c r="W666" s="51"/>
      <c r="X666" s="51">
        <f>R666+T666+U666+V666+W666</f>
        <v>3104</v>
      </c>
      <c r="Y666" s="51">
        <f>S666+W666</f>
        <v>3104</v>
      </c>
      <c r="Z666" s="51"/>
      <c r="AA666" s="51"/>
      <c r="AB666" s="51"/>
      <c r="AC666" s="51"/>
      <c r="AD666" s="51">
        <f>X666+Z666+AA666+AB666+AC666</f>
        <v>3104</v>
      </c>
      <c r="AE666" s="51">
        <f>Y666+AC666</f>
        <v>3104</v>
      </c>
    </row>
    <row r="667" spans="1:31" s="8" customFormat="1" ht="83.25">
      <c r="A667" s="64" t="s">
        <v>544</v>
      </c>
      <c r="B667" s="70" t="s">
        <v>201</v>
      </c>
      <c r="C667" s="70" t="s">
        <v>333</v>
      </c>
      <c r="D667" s="124" t="s">
        <v>134</v>
      </c>
      <c r="E667" s="70"/>
      <c r="F667" s="51">
        <f aca="true" t="shared" si="595" ref="F667:AE667">F668</f>
        <v>41935</v>
      </c>
      <c r="G667" s="51">
        <f t="shared" si="595"/>
        <v>41935</v>
      </c>
      <c r="H667" s="51">
        <f t="shared" si="595"/>
        <v>0</v>
      </c>
      <c r="I667" s="51">
        <f t="shared" si="595"/>
        <v>0</v>
      </c>
      <c r="J667" s="51">
        <f t="shared" si="595"/>
        <v>0</v>
      </c>
      <c r="K667" s="51">
        <f t="shared" si="595"/>
        <v>0</v>
      </c>
      <c r="L667" s="51">
        <f t="shared" si="595"/>
        <v>41935</v>
      </c>
      <c r="M667" s="51">
        <f t="shared" si="595"/>
        <v>41935</v>
      </c>
      <c r="N667" s="51">
        <f t="shared" si="595"/>
        <v>0</v>
      </c>
      <c r="O667" s="51">
        <f t="shared" si="595"/>
        <v>0</v>
      </c>
      <c r="P667" s="51">
        <f t="shared" si="595"/>
        <v>0</v>
      </c>
      <c r="Q667" s="51">
        <f t="shared" si="595"/>
        <v>0</v>
      </c>
      <c r="R667" s="51">
        <f t="shared" si="595"/>
        <v>41935</v>
      </c>
      <c r="S667" s="51">
        <f t="shared" si="595"/>
        <v>41935</v>
      </c>
      <c r="T667" s="51">
        <f t="shared" si="595"/>
        <v>0</v>
      </c>
      <c r="U667" s="51">
        <f t="shared" si="595"/>
        <v>0</v>
      </c>
      <c r="V667" s="51">
        <f t="shared" si="595"/>
        <v>0</v>
      </c>
      <c r="W667" s="51">
        <f t="shared" si="595"/>
        <v>0</v>
      </c>
      <c r="X667" s="51">
        <f t="shared" si="595"/>
        <v>41935</v>
      </c>
      <c r="Y667" s="51">
        <f t="shared" si="595"/>
        <v>41935</v>
      </c>
      <c r="Z667" s="51">
        <f t="shared" si="595"/>
        <v>0</v>
      </c>
      <c r="AA667" s="51">
        <f t="shared" si="595"/>
        <v>0</v>
      </c>
      <c r="AB667" s="51">
        <f t="shared" si="595"/>
        <v>0</v>
      </c>
      <c r="AC667" s="51">
        <f t="shared" si="595"/>
        <v>0</v>
      </c>
      <c r="AD667" s="51">
        <f t="shared" si="595"/>
        <v>41935</v>
      </c>
      <c r="AE667" s="51">
        <f t="shared" si="595"/>
        <v>41935</v>
      </c>
    </row>
    <row r="668" spans="1:31" s="8" customFormat="1" ht="18.75">
      <c r="A668" s="64" t="s">
        <v>207</v>
      </c>
      <c r="B668" s="70" t="s">
        <v>201</v>
      </c>
      <c r="C668" s="70" t="s">
        <v>333</v>
      </c>
      <c r="D668" s="124" t="s">
        <v>134</v>
      </c>
      <c r="E668" s="70" t="s">
        <v>214</v>
      </c>
      <c r="F668" s="51">
        <v>41935</v>
      </c>
      <c r="G668" s="51">
        <v>41935</v>
      </c>
      <c r="H668" s="92"/>
      <c r="I668" s="92"/>
      <c r="J668" s="92"/>
      <c r="K668" s="92"/>
      <c r="L668" s="51">
        <f>F668+H668+I668+J668+K668</f>
        <v>41935</v>
      </c>
      <c r="M668" s="51">
        <f>G668+K668</f>
        <v>41935</v>
      </c>
      <c r="N668" s="51"/>
      <c r="O668" s="51"/>
      <c r="P668" s="51"/>
      <c r="Q668" s="51"/>
      <c r="R668" s="51">
        <f>L668+N668+O668+P668+Q668</f>
        <v>41935</v>
      </c>
      <c r="S668" s="51">
        <f>M668+Q668</f>
        <v>41935</v>
      </c>
      <c r="T668" s="51"/>
      <c r="U668" s="51"/>
      <c r="V668" s="51"/>
      <c r="W668" s="51"/>
      <c r="X668" s="51">
        <f>R668+T668+U668+V668+W668</f>
        <v>41935</v>
      </c>
      <c r="Y668" s="51">
        <f>S668+W668</f>
        <v>41935</v>
      </c>
      <c r="Z668" s="51"/>
      <c r="AA668" s="51"/>
      <c r="AB668" s="51"/>
      <c r="AC668" s="51"/>
      <c r="AD668" s="51">
        <f>X668+Z668+AA668+AB668+AC668</f>
        <v>41935</v>
      </c>
      <c r="AE668" s="51">
        <f>Y668+AC668</f>
        <v>41935</v>
      </c>
    </row>
    <row r="669" spans="1:31" s="8" customFormat="1" ht="33.75">
      <c r="A669" s="64" t="s">
        <v>514</v>
      </c>
      <c r="B669" s="70" t="s">
        <v>201</v>
      </c>
      <c r="C669" s="70" t="s">
        <v>333</v>
      </c>
      <c r="D669" s="71" t="s">
        <v>515</v>
      </c>
      <c r="E669" s="59"/>
      <c r="F669" s="51">
        <f>F670</f>
        <v>113169</v>
      </c>
      <c r="G669" s="51">
        <f>G670</f>
        <v>113169</v>
      </c>
      <c r="H669" s="51">
        <f aca="true" t="shared" si="596" ref="H669:K670">H670</f>
        <v>0</v>
      </c>
      <c r="I669" s="51">
        <f t="shared" si="596"/>
        <v>0</v>
      </c>
      <c r="J669" s="51">
        <f t="shared" si="596"/>
        <v>0</v>
      </c>
      <c r="K669" s="51">
        <f t="shared" si="596"/>
        <v>0</v>
      </c>
      <c r="L669" s="51">
        <f>L670</f>
        <v>113169</v>
      </c>
      <c r="M669" s="51">
        <f>M670</f>
        <v>113169</v>
      </c>
      <c r="N669" s="51">
        <f aca="true" t="shared" si="597" ref="N669:Q670">N670</f>
        <v>0</v>
      </c>
      <c r="O669" s="51">
        <f t="shared" si="597"/>
        <v>0</v>
      </c>
      <c r="P669" s="51">
        <f t="shared" si="597"/>
        <v>0</v>
      </c>
      <c r="Q669" s="51">
        <f t="shared" si="597"/>
        <v>0</v>
      </c>
      <c r="R669" s="51">
        <f>R670</f>
        <v>113169</v>
      </c>
      <c r="S669" s="51">
        <f>S670</f>
        <v>113169</v>
      </c>
      <c r="T669" s="51">
        <f aca="true" t="shared" si="598" ref="T669:W670">T670</f>
        <v>0</v>
      </c>
      <c r="U669" s="51">
        <f t="shared" si="598"/>
        <v>0</v>
      </c>
      <c r="V669" s="51">
        <f t="shared" si="598"/>
        <v>0</v>
      </c>
      <c r="W669" s="51">
        <f t="shared" si="598"/>
        <v>0</v>
      </c>
      <c r="X669" s="51">
        <f>X670</f>
        <v>113169</v>
      </c>
      <c r="Y669" s="51">
        <f>Y670</f>
        <v>113169</v>
      </c>
      <c r="Z669" s="51">
        <f aca="true" t="shared" si="599" ref="Z669:AC670">Z670</f>
        <v>0</v>
      </c>
      <c r="AA669" s="51">
        <f t="shared" si="599"/>
        <v>0</v>
      </c>
      <c r="AB669" s="51">
        <f t="shared" si="599"/>
        <v>0</v>
      </c>
      <c r="AC669" s="51">
        <f t="shared" si="599"/>
        <v>0</v>
      </c>
      <c r="AD669" s="51">
        <f>AD670</f>
        <v>113169</v>
      </c>
      <c r="AE669" s="51">
        <f>AE670</f>
        <v>113169</v>
      </c>
    </row>
    <row r="670" spans="1:31" s="8" customFormat="1" ht="50.25">
      <c r="A670" s="64" t="s">
        <v>547</v>
      </c>
      <c r="B670" s="70" t="s">
        <v>201</v>
      </c>
      <c r="C670" s="70" t="s">
        <v>333</v>
      </c>
      <c r="D670" s="71" t="s">
        <v>135</v>
      </c>
      <c r="E670" s="59"/>
      <c r="F670" s="51">
        <f>F671</f>
        <v>113169</v>
      </c>
      <c r="G670" s="51">
        <f>G671</f>
        <v>113169</v>
      </c>
      <c r="H670" s="51">
        <f t="shared" si="596"/>
        <v>0</v>
      </c>
      <c r="I670" s="51">
        <f t="shared" si="596"/>
        <v>0</v>
      </c>
      <c r="J670" s="51">
        <f t="shared" si="596"/>
        <v>0</v>
      </c>
      <c r="K670" s="51">
        <f t="shared" si="596"/>
        <v>0</v>
      </c>
      <c r="L670" s="51">
        <f>L671</f>
        <v>113169</v>
      </c>
      <c r="M670" s="51">
        <f>M671</f>
        <v>113169</v>
      </c>
      <c r="N670" s="51">
        <f t="shared" si="597"/>
        <v>0</v>
      </c>
      <c r="O670" s="51">
        <f t="shared" si="597"/>
        <v>0</v>
      </c>
      <c r="P670" s="51">
        <f t="shared" si="597"/>
        <v>0</v>
      </c>
      <c r="Q670" s="51">
        <f t="shared" si="597"/>
        <v>0</v>
      </c>
      <c r="R670" s="51">
        <f>R671</f>
        <v>113169</v>
      </c>
      <c r="S670" s="51">
        <f>S671</f>
        <v>113169</v>
      </c>
      <c r="T670" s="51">
        <f t="shared" si="598"/>
        <v>0</v>
      </c>
      <c r="U670" s="51">
        <f t="shared" si="598"/>
        <v>0</v>
      </c>
      <c r="V670" s="51">
        <f t="shared" si="598"/>
        <v>0</v>
      </c>
      <c r="W670" s="51">
        <f t="shared" si="598"/>
        <v>0</v>
      </c>
      <c r="X670" s="51">
        <f>X671</f>
        <v>113169</v>
      </c>
      <c r="Y670" s="51">
        <f>Y671</f>
        <v>113169</v>
      </c>
      <c r="Z670" s="51">
        <f t="shared" si="599"/>
        <v>0</v>
      </c>
      <c r="AA670" s="51">
        <f t="shared" si="599"/>
        <v>0</v>
      </c>
      <c r="AB670" s="51">
        <f t="shared" si="599"/>
        <v>0</v>
      </c>
      <c r="AC670" s="51">
        <f t="shared" si="599"/>
        <v>0</v>
      </c>
      <c r="AD670" s="51">
        <f>AD671</f>
        <v>113169</v>
      </c>
      <c r="AE670" s="51">
        <f>AE671</f>
        <v>113169</v>
      </c>
    </row>
    <row r="671" spans="1:31" s="8" customFormat="1" ht="18.75">
      <c r="A671" s="64" t="s">
        <v>207</v>
      </c>
      <c r="B671" s="70" t="s">
        <v>201</v>
      </c>
      <c r="C671" s="70" t="s">
        <v>333</v>
      </c>
      <c r="D671" s="71" t="s">
        <v>135</v>
      </c>
      <c r="E671" s="70" t="s">
        <v>214</v>
      </c>
      <c r="F671" s="51">
        <v>113169</v>
      </c>
      <c r="G671" s="51">
        <v>113169</v>
      </c>
      <c r="H671" s="92"/>
      <c r="I671" s="92"/>
      <c r="J671" s="92"/>
      <c r="K671" s="92"/>
      <c r="L671" s="51">
        <f>F671+H671+I671+J671+K671</f>
        <v>113169</v>
      </c>
      <c r="M671" s="51">
        <f>G671+K671</f>
        <v>113169</v>
      </c>
      <c r="N671" s="51"/>
      <c r="O671" s="51"/>
      <c r="P671" s="51"/>
      <c r="Q671" s="51"/>
      <c r="R671" s="51">
        <f>L671+N671+O671+P671+Q671</f>
        <v>113169</v>
      </c>
      <c r="S671" s="51">
        <f>M671+Q671</f>
        <v>113169</v>
      </c>
      <c r="T671" s="51"/>
      <c r="U671" s="51"/>
      <c r="V671" s="51"/>
      <c r="W671" s="51"/>
      <c r="X671" s="51">
        <f>R671+T671+U671+V671+W671</f>
        <v>113169</v>
      </c>
      <c r="Y671" s="51">
        <f>S671+W671</f>
        <v>113169</v>
      </c>
      <c r="Z671" s="51"/>
      <c r="AA671" s="51"/>
      <c r="AB671" s="51"/>
      <c r="AC671" s="51"/>
      <c r="AD671" s="51">
        <f>X671+Z671+AA671+AB671+AC671</f>
        <v>113169</v>
      </c>
      <c r="AE671" s="51">
        <f>Y671+AC671</f>
        <v>113169</v>
      </c>
    </row>
    <row r="672" spans="1:31" s="8" customFormat="1" ht="18.75">
      <c r="A672" s="64"/>
      <c r="B672" s="70"/>
      <c r="C672" s="70"/>
      <c r="D672" s="71"/>
      <c r="E672" s="70"/>
      <c r="F672" s="92"/>
      <c r="G672" s="92"/>
      <c r="H672" s="92"/>
      <c r="I672" s="92"/>
      <c r="J672" s="92"/>
      <c r="K672" s="92"/>
      <c r="L672" s="92"/>
      <c r="M672" s="92"/>
      <c r="N672" s="51"/>
      <c r="O672" s="51"/>
      <c r="P672" s="51"/>
      <c r="Q672" s="51"/>
      <c r="R672" s="92"/>
      <c r="S672" s="92"/>
      <c r="T672" s="51"/>
      <c r="U672" s="51"/>
      <c r="V672" s="51"/>
      <c r="W672" s="51"/>
      <c r="X672" s="92"/>
      <c r="Y672" s="92"/>
      <c r="Z672" s="51"/>
      <c r="AA672" s="51"/>
      <c r="AB672" s="51"/>
      <c r="AC672" s="51"/>
      <c r="AD672" s="92"/>
      <c r="AE672" s="92"/>
    </row>
    <row r="673" spans="1:31" s="16" customFormat="1" ht="15" customHeight="1" hidden="1">
      <c r="A673" s="90"/>
      <c r="B673" s="125"/>
      <c r="C673" s="125"/>
      <c r="D673" s="123"/>
      <c r="E673" s="125"/>
      <c r="F673" s="126"/>
      <c r="G673" s="126"/>
      <c r="H673" s="126"/>
      <c r="I673" s="126"/>
      <c r="J673" s="126"/>
      <c r="K673" s="126"/>
      <c r="L673" s="126"/>
      <c r="M673" s="126"/>
      <c r="N673" s="75"/>
      <c r="O673" s="75"/>
      <c r="P673" s="75"/>
      <c r="Q673" s="75"/>
      <c r="R673" s="126"/>
      <c r="S673" s="126"/>
      <c r="T673" s="75"/>
      <c r="U673" s="75"/>
      <c r="V673" s="75"/>
      <c r="W673" s="75"/>
      <c r="X673" s="126"/>
      <c r="Y673" s="126"/>
      <c r="Z673" s="75"/>
      <c r="AA673" s="75"/>
      <c r="AB673" s="75"/>
      <c r="AC673" s="75"/>
      <c r="AD673" s="126"/>
      <c r="AE673" s="126"/>
    </row>
    <row r="674" spans="1:31" s="16" customFormat="1" ht="37.5">
      <c r="A674" s="58" t="s">
        <v>314</v>
      </c>
      <c r="B674" s="59" t="s">
        <v>201</v>
      </c>
      <c r="C674" s="59" t="s">
        <v>348</v>
      </c>
      <c r="D674" s="67"/>
      <c r="E674" s="59"/>
      <c r="F674" s="68">
        <f aca="true" t="shared" si="600" ref="F674:M674">F675+F677+F682</f>
        <v>59828</v>
      </c>
      <c r="G674" s="68">
        <f t="shared" si="600"/>
        <v>0</v>
      </c>
      <c r="H674" s="68">
        <f t="shared" si="600"/>
        <v>0</v>
      </c>
      <c r="I674" s="68">
        <f t="shared" si="600"/>
        <v>0</v>
      </c>
      <c r="J674" s="68">
        <f t="shared" si="600"/>
        <v>0</v>
      </c>
      <c r="K674" s="68">
        <f t="shared" si="600"/>
        <v>0</v>
      </c>
      <c r="L674" s="68">
        <f t="shared" si="600"/>
        <v>59828</v>
      </c>
      <c r="M674" s="68">
        <f t="shared" si="600"/>
        <v>0</v>
      </c>
      <c r="N674" s="69">
        <f aca="true" t="shared" si="601" ref="N674:S674">N675+N677+N682</f>
        <v>0</v>
      </c>
      <c r="O674" s="69">
        <f t="shared" si="601"/>
        <v>8</v>
      </c>
      <c r="P674" s="69">
        <f t="shared" si="601"/>
        <v>0</v>
      </c>
      <c r="Q674" s="69">
        <f t="shared" si="601"/>
        <v>0</v>
      </c>
      <c r="R674" s="68">
        <f t="shared" si="601"/>
        <v>59836</v>
      </c>
      <c r="S674" s="68">
        <f t="shared" si="601"/>
        <v>0</v>
      </c>
      <c r="T674" s="69">
        <f aca="true" t="shared" si="602" ref="T674:Y674">T675+T677+T682</f>
        <v>202</v>
      </c>
      <c r="U674" s="69">
        <f t="shared" si="602"/>
        <v>0</v>
      </c>
      <c r="V674" s="69">
        <f t="shared" si="602"/>
        <v>0</v>
      </c>
      <c r="W674" s="69">
        <f t="shared" si="602"/>
        <v>0</v>
      </c>
      <c r="X674" s="68">
        <f t="shared" si="602"/>
        <v>60038</v>
      </c>
      <c r="Y674" s="68">
        <f t="shared" si="602"/>
        <v>0</v>
      </c>
      <c r="Z674" s="69">
        <f aca="true" t="shared" si="603" ref="Z674:AE674">Z675+Z677+Z682</f>
        <v>0</v>
      </c>
      <c r="AA674" s="68">
        <f t="shared" si="603"/>
        <v>3</v>
      </c>
      <c r="AB674" s="69">
        <f t="shared" si="603"/>
        <v>0</v>
      </c>
      <c r="AC674" s="69">
        <f t="shared" si="603"/>
        <v>0</v>
      </c>
      <c r="AD674" s="68">
        <f t="shared" si="603"/>
        <v>60041</v>
      </c>
      <c r="AE674" s="68">
        <f t="shared" si="603"/>
        <v>0</v>
      </c>
    </row>
    <row r="675" spans="1:31" s="16" customFormat="1" ht="33" customHeight="1" hidden="1">
      <c r="A675" s="64" t="s">
        <v>349</v>
      </c>
      <c r="B675" s="70" t="s">
        <v>201</v>
      </c>
      <c r="C675" s="70" t="s">
        <v>348</v>
      </c>
      <c r="D675" s="71" t="s">
        <v>237</v>
      </c>
      <c r="E675" s="70"/>
      <c r="F675" s="51">
        <f>F676</f>
        <v>0</v>
      </c>
      <c r="G675" s="51">
        <f>G676</f>
        <v>0</v>
      </c>
      <c r="H675" s="126"/>
      <c r="I675" s="126"/>
      <c r="J675" s="126"/>
      <c r="K675" s="126"/>
      <c r="L675" s="51">
        <f>L676</f>
        <v>0</v>
      </c>
      <c r="M675" s="51">
        <f>M676</f>
        <v>0</v>
      </c>
      <c r="N675" s="75"/>
      <c r="O675" s="75"/>
      <c r="P675" s="75"/>
      <c r="Q675" s="75"/>
      <c r="R675" s="51">
        <f>R676</f>
        <v>0</v>
      </c>
      <c r="S675" s="51">
        <f>S676</f>
        <v>0</v>
      </c>
      <c r="T675" s="75"/>
      <c r="U675" s="75"/>
      <c r="V675" s="75"/>
      <c r="W675" s="75"/>
      <c r="X675" s="51">
        <f>X676</f>
        <v>0</v>
      </c>
      <c r="Y675" s="51">
        <f>Y676</f>
        <v>0</v>
      </c>
      <c r="Z675" s="75"/>
      <c r="AA675" s="75"/>
      <c r="AB675" s="75"/>
      <c r="AC675" s="75"/>
      <c r="AD675" s="51">
        <f>AD676</f>
        <v>0</v>
      </c>
      <c r="AE675" s="51">
        <f>AE676</f>
        <v>0</v>
      </c>
    </row>
    <row r="676" spans="1:31" s="16" customFormat="1" ht="49.5" customHeight="1" hidden="1">
      <c r="A676" s="64" t="s">
        <v>430</v>
      </c>
      <c r="B676" s="70" t="s">
        <v>201</v>
      </c>
      <c r="C676" s="70" t="s">
        <v>348</v>
      </c>
      <c r="D676" s="71" t="s">
        <v>237</v>
      </c>
      <c r="E676" s="70" t="s">
        <v>350</v>
      </c>
      <c r="F676" s="126"/>
      <c r="G676" s="126"/>
      <c r="H676" s="126"/>
      <c r="I676" s="126"/>
      <c r="J676" s="126"/>
      <c r="K676" s="126"/>
      <c r="L676" s="126"/>
      <c r="M676" s="126"/>
      <c r="N676" s="75"/>
      <c r="O676" s="75"/>
      <c r="P676" s="75"/>
      <c r="Q676" s="75"/>
      <c r="R676" s="126"/>
      <c r="S676" s="126"/>
      <c r="T676" s="75"/>
      <c r="U676" s="75"/>
      <c r="V676" s="75"/>
      <c r="W676" s="75"/>
      <c r="X676" s="126"/>
      <c r="Y676" s="126"/>
      <c r="Z676" s="75"/>
      <c r="AA676" s="75"/>
      <c r="AB676" s="75"/>
      <c r="AC676" s="75"/>
      <c r="AD676" s="126"/>
      <c r="AE676" s="126"/>
    </row>
    <row r="677" spans="1:31" s="16" customFormat="1" ht="42" customHeight="1">
      <c r="A677" s="64" t="s">
        <v>405</v>
      </c>
      <c r="B677" s="70" t="s">
        <v>201</v>
      </c>
      <c r="C677" s="70" t="s">
        <v>348</v>
      </c>
      <c r="D677" s="71" t="s">
        <v>406</v>
      </c>
      <c r="E677" s="70"/>
      <c r="F677" s="51">
        <f aca="true" t="shared" si="604" ref="F677:M677">F678+F680</f>
        <v>439</v>
      </c>
      <c r="G677" s="51">
        <f t="shared" si="604"/>
        <v>0</v>
      </c>
      <c r="H677" s="51">
        <f t="shared" si="604"/>
        <v>0</v>
      </c>
      <c r="I677" s="51">
        <f t="shared" si="604"/>
        <v>0</v>
      </c>
      <c r="J677" s="51">
        <f t="shared" si="604"/>
        <v>0</v>
      </c>
      <c r="K677" s="51">
        <f t="shared" si="604"/>
        <v>0</v>
      </c>
      <c r="L677" s="51">
        <f t="shared" si="604"/>
        <v>439</v>
      </c>
      <c r="M677" s="51">
        <f t="shared" si="604"/>
        <v>0</v>
      </c>
      <c r="N677" s="51">
        <f aca="true" t="shared" si="605" ref="N677:S677">N678+N680</f>
        <v>0</v>
      </c>
      <c r="O677" s="51">
        <f t="shared" si="605"/>
        <v>0</v>
      </c>
      <c r="P677" s="51">
        <f t="shared" si="605"/>
        <v>0</v>
      </c>
      <c r="Q677" s="51">
        <f t="shared" si="605"/>
        <v>0</v>
      </c>
      <c r="R677" s="51">
        <f t="shared" si="605"/>
        <v>439</v>
      </c>
      <c r="S677" s="51">
        <f t="shared" si="605"/>
        <v>0</v>
      </c>
      <c r="T677" s="51">
        <f aca="true" t="shared" si="606" ref="T677:Y677">T678+T680</f>
        <v>0</v>
      </c>
      <c r="U677" s="51">
        <f t="shared" si="606"/>
        <v>0</v>
      </c>
      <c r="V677" s="51">
        <f t="shared" si="606"/>
        <v>0</v>
      </c>
      <c r="W677" s="51">
        <f t="shared" si="606"/>
        <v>0</v>
      </c>
      <c r="X677" s="51">
        <f t="shared" si="606"/>
        <v>439</v>
      </c>
      <c r="Y677" s="51">
        <f t="shared" si="606"/>
        <v>0</v>
      </c>
      <c r="Z677" s="51">
        <f aca="true" t="shared" si="607" ref="Z677:AE677">Z678+Z680</f>
        <v>0</v>
      </c>
      <c r="AA677" s="51">
        <f t="shared" si="607"/>
        <v>0</v>
      </c>
      <c r="AB677" s="51">
        <f t="shared" si="607"/>
        <v>0</v>
      </c>
      <c r="AC677" s="51">
        <f t="shared" si="607"/>
        <v>0</v>
      </c>
      <c r="AD677" s="51">
        <f t="shared" si="607"/>
        <v>439</v>
      </c>
      <c r="AE677" s="51">
        <f t="shared" si="607"/>
        <v>0</v>
      </c>
    </row>
    <row r="678" spans="1:31" s="16" customFormat="1" ht="49.5" customHeight="1" hidden="1">
      <c r="A678" s="64" t="s">
        <v>457</v>
      </c>
      <c r="B678" s="70" t="s">
        <v>201</v>
      </c>
      <c r="C678" s="70" t="s">
        <v>348</v>
      </c>
      <c r="D678" s="71" t="s">
        <v>407</v>
      </c>
      <c r="E678" s="70"/>
      <c r="F678" s="126"/>
      <c r="G678" s="126"/>
      <c r="H678" s="126"/>
      <c r="I678" s="126"/>
      <c r="J678" s="126"/>
      <c r="K678" s="126"/>
      <c r="L678" s="126"/>
      <c r="M678" s="126"/>
      <c r="N678" s="75"/>
      <c r="O678" s="75"/>
      <c r="P678" s="75"/>
      <c r="Q678" s="75"/>
      <c r="R678" s="126"/>
      <c r="S678" s="126"/>
      <c r="T678" s="75"/>
      <c r="U678" s="75"/>
      <c r="V678" s="75"/>
      <c r="W678" s="75"/>
      <c r="X678" s="126"/>
      <c r="Y678" s="126"/>
      <c r="Z678" s="75"/>
      <c r="AA678" s="75"/>
      <c r="AB678" s="75"/>
      <c r="AC678" s="75"/>
      <c r="AD678" s="126"/>
      <c r="AE678" s="126"/>
    </row>
    <row r="679" spans="1:31" s="16" customFormat="1" ht="49.5" customHeight="1" hidden="1">
      <c r="A679" s="64" t="s">
        <v>439</v>
      </c>
      <c r="B679" s="70" t="s">
        <v>201</v>
      </c>
      <c r="C679" s="70" t="s">
        <v>348</v>
      </c>
      <c r="D679" s="71" t="s">
        <v>407</v>
      </c>
      <c r="E679" s="70" t="s">
        <v>341</v>
      </c>
      <c r="F679" s="126"/>
      <c r="G679" s="126"/>
      <c r="H679" s="126"/>
      <c r="I679" s="126"/>
      <c r="J679" s="126"/>
      <c r="K679" s="126"/>
      <c r="L679" s="126"/>
      <c r="M679" s="126"/>
      <c r="N679" s="75"/>
      <c r="O679" s="75"/>
      <c r="P679" s="75"/>
      <c r="Q679" s="75"/>
      <c r="R679" s="126"/>
      <c r="S679" s="126"/>
      <c r="T679" s="75"/>
      <c r="U679" s="75"/>
      <c r="V679" s="75"/>
      <c r="W679" s="75"/>
      <c r="X679" s="126"/>
      <c r="Y679" s="126"/>
      <c r="Z679" s="75"/>
      <c r="AA679" s="75"/>
      <c r="AB679" s="75"/>
      <c r="AC679" s="75"/>
      <c r="AD679" s="126"/>
      <c r="AE679" s="126"/>
    </row>
    <row r="680" spans="1:31" s="16" customFormat="1" ht="135.75" customHeight="1">
      <c r="A680" s="64" t="s">
        <v>548</v>
      </c>
      <c r="B680" s="70" t="s">
        <v>201</v>
      </c>
      <c r="C680" s="70" t="s">
        <v>348</v>
      </c>
      <c r="D680" s="71" t="s">
        <v>407</v>
      </c>
      <c r="E680" s="70"/>
      <c r="F680" s="51">
        <f aca="true" t="shared" si="608" ref="F680:AE680">F681</f>
        <v>439</v>
      </c>
      <c r="G680" s="51">
        <f t="shared" si="608"/>
        <v>0</v>
      </c>
      <c r="H680" s="51">
        <f t="shared" si="608"/>
        <v>0</v>
      </c>
      <c r="I680" s="51">
        <f t="shared" si="608"/>
        <v>0</v>
      </c>
      <c r="J680" s="51">
        <f t="shared" si="608"/>
        <v>0</v>
      </c>
      <c r="K680" s="51">
        <f t="shared" si="608"/>
        <v>0</v>
      </c>
      <c r="L680" s="51">
        <f t="shared" si="608"/>
        <v>439</v>
      </c>
      <c r="M680" s="51">
        <f t="shared" si="608"/>
        <v>0</v>
      </c>
      <c r="N680" s="51">
        <f t="shared" si="608"/>
        <v>0</v>
      </c>
      <c r="O680" s="51">
        <f t="shared" si="608"/>
        <v>0</v>
      </c>
      <c r="P680" s="51">
        <f t="shared" si="608"/>
        <v>0</v>
      </c>
      <c r="Q680" s="51">
        <f t="shared" si="608"/>
        <v>0</v>
      </c>
      <c r="R680" s="51">
        <f t="shared" si="608"/>
        <v>439</v>
      </c>
      <c r="S680" s="51">
        <f t="shared" si="608"/>
        <v>0</v>
      </c>
      <c r="T680" s="51">
        <f t="shared" si="608"/>
        <v>0</v>
      </c>
      <c r="U680" s="51">
        <f t="shared" si="608"/>
        <v>0</v>
      </c>
      <c r="V680" s="51">
        <f t="shared" si="608"/>
        <v>0</v>
      </c>
      <c r="W680" s="51">
        <f t="shared" si="608"/>
        <v>0</v>
      </c>
      <c r="X680" s="51">
        <f t="shared" si="608"/>
        <v>439</v>
      </c>
      <c r="Y680" s="51">
        <f t="shared" si="608"/>
        <v>0</v>
      </c>
      <c r="Z680" s="51">
        <f t="shared" si="608"/>
        <v>0</v>
      </c>
      <c r="AA680" s="51">
        <f t="shared" si="608"/>
        <v>0</v>
      </c>
      <c r="AB680" s="51">
        <f t="shared" si="608"/>
        <v>0</v>
      </c>
      <c r="AC680" s="51">
        <f t="shared" si="608"/>
        <v>0</v>
      </c>
      <c r="AD680" s="51">
        <f t="shared" si="608"/>
        <v>439</v>
      </c>
      <c r="AE680" s="51">
        <f t="shared" si="608"/>
        <v>0</v>
      </c>
    </row>
    <row r="681" spans="1:31" s="16" customFormat="1" ht="89.25" customHeight="1">
      <c r="A681" s="64" t="s">
        <v>439</v>
      </c>
      <c r="B681" s="70" t="s">
        <v>201</v>
      </c>
      <c r="C681" s="70" t="s">
        <v>348</v>
      </c>
      <c r="D681" s="71" t="s">
        <v>407</v>
      </c>
      <c r="E681" s="70" t="s">
        <v>341</v>
      </c>
      <c r="F681" s="73">
        <v>439</v>
      </c>
      <c r="G681" s="126"/>
      <c r="H681" s="126"/>
      <c r="I681" s="126"/>
      <c r="J681" s="126"/>
      <c r="K681" s="126"/>
      <c r="L681" s="51">
        <f>F681+H681+I681+J681+K681</f>
        <v>439</v>
      </c>
      <c r="M681" s="51">
        <f>G681+K681</f>
        <v>0</v>
      </c>
      <c r="N681" s="75"/>
      <c r="O681" s="75"/>
      <c r="P681" s="75"/>
      <c r="Q681" s="75"/>
      <c r="R681" s="51">
        <f>L681+N681+O681+P681+Q681</f>
        <v>439</v>
      </c>
      <c r="S681" s="51">
        <f>M681+Q681</f>
        <v>0</v>
      </c>
      <c r="T681" s="75"/>
      <c r="U681" s="75"/>
      <c r="V681" s="75"/>
      <c r="W681" s="75"/>
      <c r="X681" s="51">
        <f>R681+T681+U681+V681+W681</f>
        <v>439</v>
      </c>
      <c r="Y681" s="51">
        <f>S681+W681</f>
        <v>0</v>
      </c>
      <c r="Z681" s="75"/>
      <c r="AA681" s="75"/>
      <c r="AB681" s="75"/>
      <c r="AC681" s="75"/>
      <c r="AD681" s="51">
        <f>X681+Z681+AA681+AB681+AC681</f>
        <v>439</v>
      </c>
      <c r="AE681" s="51">
        <f>Y681+AC681</f>
        <v>0</v>
      </c>
    </row>
    <row r="682" spans="1:31" s="16" customFormat="1" ht="33.75" customHeight="1">
      <c r="A682" s="64" t="s">
        <v>319</v>
      </c>
      <c r="B682" s="70" t="s">
        <v>201</v>
      </c>
      <c r="C682" s="70" t="s">
        <v>348</v>
      </c>
      <c r="D682" s="71" t="s">
        <v>320</v>
      </c>
      <c r="E682" s="70"/>
      <c r="F682" s="51">
        <f aca="true" t="shared" si="609" ref="F682:M682">F683+F695+F698+F701</f>
        <v>59389</v>
      </c>
      <c r="G682" s="51">
        <f t="shared" si="609"/>
        <v>0</v>
      </c>
      <c r="H682" s="51">
        <f t="shared" si="609"/>
        <v>0</v>
      </c>
      <c r="I682" s="51">
        <f t="shared" si="609"/>
        <v>0</v>
      </c>
      <c r="J682" s="51">
        <f t="shared" si="609"/>
        <v>0</v>
      </c>
      <c r="K682" s="51">
        <f t="shared" si="609"/>
        <v>0</v>
      </c>
      <c r="L682" s="51">
        <f t="shared" si="609"/>
        <v>59389</v>
      </c>
      <c r="M682" s="51">
        <f t="shared" si="609"/>
        <v>0</v>
      </c>
      <c r="N682" s="51">
        <f aca="true" t="shared" si="610" ref="N682:S682">N683+N695+N698+N701</f>
        <v>0</v>
      </c>
      <c r="O682" s="51">
        <f t="shared" si="610"/>
        <v>8</v>
      </c>
      <c r="P682" s="51">
        <f t="shared" si="610"/>
        <v>0</v>
      </c>
      <c r="Q682" s="51">
        <f t="shared" si="610"/>
        <v>0</v>
      </c>
      <c r="R682" s="51">
        <f t="shared" si="610"/>
        <v>59397</v>
      </c>
      <c r="S682" s="51">
        <f t="shared" si="610"/>
        <v>0</v>
      </c>
      <c r="T682" s="51">
        <f aca="true" t="shared" si="611" ref="T682:Y682">T683+T695+T698+T701+T705</f>
        <v>202</v>
      </c>
      <c r="U682" s="51">
        <f t="shared" si="611"/>
        <v>0</v>
      </c>
      <c r="V682" s="51">
        <f t="shared" si="611"/>
        <v>0</v>
      </c>
      <c r="W682" s="51">
        <f t="shared" si="611"/>
        <v>0</v>
      </c>
      <c r="X682" s="51">
        <f t="shared" si="611"/>
        <v>59599</v>
      </c>
      <c r="Y682" s="51">
        <f t="shared" si="611"/>
        <v>0</v>
      </c>
      <c r="Z682" s="51">
        <f aca="true" t="shared" si="612" ref="Z682:AE682">Z683+Z695+Z698+Z701+Z705</f>
        <v>0</v>
      </c>
      <c r="AA682" s="51">
        <f t="shared" si="612"/>
        <v>3</v>
      </c>
      <c r="AB682" s="51">
        <f t="shared" si="612"/>
        <v>0</v>
      </c>
      <c r="AC682" s="51">
        <f t="shared" si="612"/>
        <v>0</v>
      </c>
      <c r="AD682" s="51">
        <f t="shared" si="612"/>
        <v>59602</v>
      </c>
      <c r="AE682" s="51">
        <f t="shared" si="612"/>
        <v>0</v>
      </c>
    </row>
    <row r="683" spans="1:31" s="16" customFormat="1" ht="81.75" customHeight="1">
      <c r="A683" s="64" t="s">
        <v>57</v>
      </c>
      <c r="B683" s="70" t="s">
        <v>201</v>
      </c>
      <c r="C683" s="70" t="s">
        <v>348</v>
      </c>
      <c r="D683" s="71" t="s">
        <v>458</v>
      </c>
      <c r="E683" s="70"/>
      <c r="F683" s="51">
        <f aca="true" t="shared" si="613" ref="F683:M683">F684+F686+F688+F693</f>
        <v>57546</v>
      </c>
      <c r="G683" s="51">
        <f t="shared" si="613"/>
        <v>0</v>
      </c>
      <c r="H683" s="51">
        <f t="shared" si="613"/>
        <v>0</v>
      </c>
      <c r="I683" s="51">
        <f t="shared" si="613"/>
        <v>0</v>
      </c>
      <c r="J683" s="51">
        <f t="shared" si="613"/>
        <v>0</v>
      </c>
      <c r="K683" s="51">
        <f t="shared" si="613"/>
        <v>0</v>
      </c>
      <c r="L683" s="51">
        <f t="shared" si="613"/>
        <v>57546</v>
      </c>
      <c r="M683" s="51">
        <f t="shared" si="613"/>
        <v>0</v>
      </c>
      <c r="N683" s="51">
        <f aca="true" t="shared" si="614" ref="N683:S683">N684+N686+N688+N693</f>
        <v>0</v>
      </c>
      <c r="O683" s="51">
        <f t="shared" si="614"/>
        <v>8</v>
      </c>
      <c r="P683" s="51">
        <f t="shared" si="614"/>
        <v>0</v>
      </c>
      <c r="Q683" s="51">
        <f t="shared" si="614"/>
        <v>0</v>
      </c>
      <c r="R683" s="51">
        <f t="shared" si="614"/>
        <v>57554</v>
      </c>
      <c r="S683" s="51">
        <f t="shared" si="614"/>
        <v>0</v>
      </c>
      <c r="T683" s="51">
        <f aca="true" t="shared" si="615" ref="T683:Y683">T684+T686+T688+T693</f>
        <v>0</v>
      </c>
      <c r="U683" s="51">
        <f t="shared" si="615"/>
        <v>0</v>
      </c>
      <c r="V683" s="51">
        <f t="shared" si="615"/>
        <v>0</v>
      </c>
      <c r="W683" s="51">
        <f t="shared" si="615"/>
        <v>0</v>
      </c>
      <c r="X683" s="51">
        <f t="shared" si="615"/>
        <v>57554</v>
      </c>
      <c r="Y683" s="51">
        <f t="shared" si="615"/>
        <v>0</v>
      </c>
      <c r="Z683" s="51">
        <f aca="true" t="shared" si="616" ref="Z683:AE683">Z684+Z686+Z688+Z693</f>
        <v>0</v>
      </c>
      <c r="AA683" s="51">
        <f t="shared" si="616"/>
        <v>1</v>
      </c>
      <c r="AB683" s="51">
        <f t="shared" si="616"/>
        <v>0</v>
      </c>
      <c r="AC683" s="51">
        <f t="shared" si="616"/>
        <v>0</v>
      </c>
      <c r="AD683" s="51">
        <f t="shared" si="616"/>
        <v>57555</v>
      </c>
      <c r="AE683" s="51">
        <f t="shared" si="616"/>
        <v>0</v>
      </c>
    </row>
    <row r="684" spans="1:31" s="16" customFormat="1" ht="74.25" customHeight="1">
      <c r="A684" s="64" t="s">
        <v>485</v>
      </c>
      <c r="B684" s="70" t="s">
        <v>201</v>
      </c>
      <c r="C684" s="70" t="s">
        <v>348</v>
      </c>
      <c r="D684" s="71" t="s">
        <v>476</v>
      </c>
      <c r="E684" s="70"/>
      <c r="F684" s="51">
        <f aca="true" t="shared" si="617" ref="F684:AE684">F685</f>
        <v>830</v>
      </c>
      <c r="G684" s="51">
        <f t="shared" si="617"/>
        <v>0</v>
      </c>
      <c r="H684" s="51">
        <f t="shared" si="617"/>
        <v>0</v>
      </c>
      <c r="I684" s="51">
        <f t="shared" si="617"/>
        <v>0</v>
      </c>
      <c r="J684" s="51">
        <f t="shared" si="617"/>
        <v>0</v>
      </c>
      <c r="K684" s="51">
        <f t="shared" si="617"/>
        <v>0</v>
      </c>
      <c r="L684" s="51">
        <f t="shared" si="617"/>
        <v>830</v>
      </c>
      <c r="M684" s="51">
        <f t="shared" si="617"/>
        <v>0</v>
      </c>
      <c r="N684" s="51">
        <f t="shared" si="617"/>
        <v>0</v>
      </c>
      <c r="O684" s="51">
        <f t="shared" si="617"/>
        <v>0</v>
      </c>
      <c r="P684" s="51">
        <f t="shared" si="617"/>
        <v>0</v>
      </c>
      <c r="Q684" s="51">
        <f t="shared" si="617"/>
        <v>0</v>
      </c>
      <c r="R684" s="51">
        <f t="shared" si="617"/>
        <v>830</v>
      </c>
      <c r="S684" s="51">
        <f t="shared" si="617"/>
        <v>0</v>
      </c>
      <c r="T684" s="51">
        <f t="shared" si="617"/>
        <v>0</v>
      </c>
      <c r="U684" s="51">
        <f t="shared" si="617"/>
        <v>0</v>
      </c>
      <c r="V684" s="51">
        <f t="shared" si="617"/>
        <v>0</v>
      </c>
      <c r="W684" s="51">
        <f t="shared" si="617"/>
        <v>0</v>
      </c>
      <c r="X684" s="51">
        <f t="shared" si="617"/>
        <v>830</v>
      </c>
      <c r="Y684" s="51">
        <f t="shared" si="617"/>
        <v>0</v>
      </c>
      <c r="Z684" s="51">
        <f t="shared" si="617"/>
        <v>0</v>
      </c>
      <c r="AA684" s="51">
        <f t="shared" si="617"/>
        <v>0</v>
      </c>
      <c r="AB684" s="51">
        <f t="shared" si="617"/>
        <v>0</v>
      </c>
      <c r="AC684" s="51">
        <f t="shared" si="617"/>
        <v>0</v>
      </c>
      <c r="AD684" s="51">
        <f t="shared" si="617"/>
        <v>830</v>
      </c>
      <c r="AE684" s="51">
        <f t="shared" si="617"/>
        <v>0</v>
      </c>
    </row>
    <row r="685" spans="1:31" s="16" customFormat="1" ht="95.25" customHeight="1">
      <c r="A685" s="64" t="s">
        <v>439</v>
      </c>
      <c r="B685" s="70" t="s">
        <v>201</v>
      </c>
      <c r="C685" s="70" t="s">
        <v>348</v>
      </c>
      <c r="D685" s="71" t="s">
        <v>476</v>
      </c>
      <c r="E685" s="70" t="s">
        <v>341</v>
      </c>
      <c r="F685" s="51">
        <v>830</v>
      </c>
      <c r="G685" s="126"/>
      <c r="H685" s="126"/>
      <c r="I685" s="126"/>
      <c r="J685" s="126"/>
      <c r="K685" s="126"/>
      <c r="L685" s="51">
        <f>F685+H685+I685+J685+K685</f>
        <v>830</v>
      </c>
      <c r="M685" s="51">
        <f>G685+K685</f>
        <v>0</v>
      </c>
      <c r="N685" s="75"/>
      <c r="O685" s="75"/>
      <c r="P685" s="75"/>
      <c r="Q685" s="75"/>
      <c r="R685" s="51">
        <f>L685+N685+O685+P685+Q685</f>
        <v>830</v>
      </c>
      <c r="S685" s="51">
        <f>M685+Q685</f>
        <v>0</v>
      </c>
      <c r="T685" s="75"/>
      <c r="U685" s="75"/>
      <c r="V685" s="75"/>
      <c r="W685" s="75"/>
      <c r="X685" s="51">
        <f>R685+T685+U685+V685+W685</f>
        <v>830</v>
      </c>
      <c r="Y685" s="51">
        <f>S685+W685</f>
        <v>0</v>
      </c>
      <c r="Z685" s="75"/>
      <c r="AA685" s="75"/>
      <c r="AB685" s="75"/>
      <c r="AC685" s="75"/>
      <c r="AD685" s="51">
        <f>X685+Z685+AA685+AB685+AC685</f>
        <v>830</v>
      </c>
      <c r="AE685" s="51">
        <f>Y685+AC685</f>
        <v>0</v>
      </c>
    </row>
    <row r="686" spans="1:31" s="16" customFormat="1" ht="102.75" customHeight="1">
      <c r="A686" s="99" t="s">
        <v>484</v>
      </c>
      <c r="B686" s="70" t="s">
        <v>201</v>
      </c>
      <c r="C686" s="70" t="s">
        <v>348</v>
      </c>
      <c r="D686" s="71" t="s">
        <v>477</v>
      </c>
      <c r="E686" s="70"/>
      <c r="F686" s="51">
        <f aca="true" t="shared" si="618" ref="F686:AE686">F687</f>
        <v>4000</v>
      </c>
      <c r="G686" s="51">
        <f t="shared" si="618"/>
        <v>0</v>
      </c>
      <c r="H686" s="51">
        <f t="shared" si="618"/>
        <v>0</v>
      </c>
      <c r="I686" s="51">
        <f t="shared" si="618"/>
        <v>0</v>
      </c>
      <c r="J686" s="51">
        <f t="shared" si="618"/>
        <v>0</v>
      </c>
      <c r="K686" s="51">
        <f t="shared" si="618"/>
        <v>0</v>
      </c>
      <c r="L686" s="51">
        <f t="shared" si="618"/>
        <v>4000</v>
      </c>
      <c r="M686" s="51">
        <f t="shared" si="618"/>
        <v>0</v>
      </c>
      <c r="N686" s="51">
        <f t="shared" si="618"/>
        <v>0</v>
      </c>
      <c r="O686" s="51">
        <f t="shared" si="618"/>
        <v>0</v>
      </c>
      <c r="P686" s="51">
        <f t="shared" si="618"/>
        <v>0</v>
      </c>
      <c r="Q686" s="51">
        <f t="shared" si="618"/>
        <v>0</v>
      </c>
      <c r="R686" s="51">
        <f t="shared" si="618"/>
        <v>4000</v>
      </c>
      <c r="S686" s="51">
        <f t="shared" si="618"/>
        <v>0</v>
      </c>
      <c r="T686" s="51">
        <f t="shared" si="618"/>
        <v>0</v>
      </c>
      <c r="U686" s="51">
        <f t="shared" si="618"/>
        <v>0</v>
      </c>
      <c r="V686" s="51">
        <f t="shared" si="618"/>
        <v>0</v>
      </c>
      <c r="W686" s="51">
        <f t="shared" si="618"/>
        <v>0</v>
      </c>
      <c r="X686" s="51">
        <f t="shared" si="618"/>
        <v>4000</v>
      </c>
      <c r="Y686" s="51">
        <f t="shared" si="618"/>
        <v>0</v>
      </c>
      <c r="Z686" s="51">
        <f t="shared" si="618"/>
        <v>0</v>
      </c>
      <c r="AA686" s="51">
        <f t="shared" si="618"/>
        <v>0</v>
      </c>
      <c r="AB686" s="51">
        <f t="shared" si="618"/>
        <v>0</v>
      </c>
      <c r="AC686" s="51">
        <f t="shared" si="618"/>
        <v>0</v>
      </c>
      <c r="AD686" s="51">
        <f t="shared" si="618"/>
        <v>4000</v>
      </c>
      <c r="AE686" s="51">
        <f t="shared" si="618"/>
        <v>0</v>
      </c>
    </row>
    <row r="687" spans="1:31" s="16" customFormat="1" ht="84.75" customHeight="1">
      <c r="A687" s="64" t="s">
        <v>439</v>
      </c>
      <c r="B687" s="70" t="s">
        <v>201</v>
      </c>
      <c r="C687" s="70" t="s">
        <v>348</v>
      </c>
      <c r="D687" s="71" t="s">
        <v>477</v>
      </c>
      <c r="E687" s="70" t="s">
        <v>341</v>
      </c>
      <c r="F687" s="51">
        <v>4000</v>
      </c>
      <c r="G687" s="126"/>
      <c r="H687" s="126"/>
      <c r="I687" s="126"/>
      <c r="J687" s="126"/>
      <c r="K687" s="126"/>
      <c r="L687" s="51">
        <f>F687+H687+I687+J687+K687</f>
        <v>4000</v>
      </c>
      <c r="M687" s="51">
        <f>G687+K687</f>
        <v>0</v>
      </c>
      <c r="N687" s="75"/>
      <c r="O687" s="75"/>
      <c r="P687" s="75"/>
      <c r="Q687" s="75"/>
      <c r="R687" s="51">
        <f>L687+N687+O687+P687+Q687</f>
        <v>4000</v>
      </c>
      <c r="S687" s="51">
        <f>M687+Q687</f>
        <v>0</v>
      </c>
      <c r="T687" s="75"/>
      <c r="U687" s="75"/>
      <c r="V687" s="75"/>
      <c r="W687" s="75"/>
      <c r="X687" s="51">
        <f>R687+T687+U687+V687+W687</f>
        <v>4000</v>
      </c>
      <c r="Y687" s="51">
        <f>S687+W687</f>
        <v>0</v>
      </c>
      <c r="Z687" s="75"/>
      <c r="AA687" s="75"/>
      <c r="AB687" s="75"/>
      <c r="AC687" s="75"/>
      <c r="AD687" s="51">
        <f>X687+Z687+AA687+AB687+AC687</f>
        <v>4000</v>
      </c>
      <c r="AE687" s="51">
        <f>Y687+AC687</f>
        <v>0</v>
      </c>
    </row>
    <row r="688" spans="1:31" s="16" customFormat="1" ht="49.5">
      <c r="A688" s="64" t="s">
        <v>464</v>
      </c>
      <c r="B688" s="70" t="s">
        <v>201</v>
      </c>
      <c r="C688" s="70" t="s">
        <v>348</v>
      </c>
      <c r="D688" s="71" t="s">
        <v>459</v>
      </c>
      <c r="E688" s="70"/>
      <c r="F688" s="51">
        <f aca="true" t="shared" si="619" ref="F688:M688">F689+F690+F691+F692</f>
        <v>24455</v>
      </c>
      <c r="G688" s="51">
        <f t="shared" si="619"/>
        <v>0</v>
      </c>
      <c r="H688" s="51">
        <f t="shared" si="619"/>
        <v>0</v>
      </c>
      <c r="I688" s="51">
        <f t="shared" si="619"/>
        <v>0</v>
      </c>
      <c r="J688" s="51">
        <f t="shared" si="619"/>
        <v>0</v>
      </c>
      <c r="K688" s="51">
        <f t="shared" si="619"/>
        <v>0</v>
      </c>
      <c r="L688" s="51">
        <f t="shared" si="619"/>
        <v>24455</v>
      </c>
      <c r="M688" s="51">
        <f t="shared" si="619"/>
        <v>0</v>
      </c>
      <c r="N688" s="51">
        <f aca="true" t="shared" si="620" ref="N688:S688">N689+N690+N691+N692</f>
        <v>0</v>
      </c>
      <c r="O688" s="51">
        <f t="shared" si="620"/>
        <v>8</v>
      </c>
      <c r="P688" s="51">
        <f t="shared" si="620"/>
        <v>0</v>
      </c>
      <c r="Q688" s="51">
        <f t="shared" si="620"/>
        <v>0</v>
      </c>
      <c r="R688" s="51">
        <f t="shared" si="620"/>
        <v>24463</v>
      </c>
      <c r="S688" s="51">
        <f t="shared" si="620"/>
        <v>0</v>
      </c>
      <c r="T688" s="51">
        <f aca="true" t="shared" si="621" ref="T688:Y688">T689+T690+T691+T692</f>
        <v>0</v>
      </c>
      <c r="U688" s="51">
        <f t="shared" si="621"/>
        <v>0</v>
      </c>
      <c r="V688" s="51">
        <f t="shared" si="621"/>
        <v>0</v>
      </c>
      <c r="W688" s="51">
        <f t="shared" si="621"/>
        <v>0</v>
      </c>
      <c r="X688" s="51">
        <f t="shared" si="621"/>
        <v>24463</v>
      </c>
      <c r="Y688" s="51">
        <f t="shared" si="621"/>
        <v>0</v>
      </c>
      <c r="Z688" s="51">
        <f aca="true" t="shared" si="622" ref="Z688:AE688">Z689+Z690+Z691+Z692</f>
        <v>0</v>
      </c>
      <c r="AA688" s="51">
        <f t="shared" si="622"/>
        <v>1</v>
      </c>
      <c r="AB688" s="51">
        <f t="shared" si="622"/>
        <v>0</v>
      </c>
      <c r="AC688" s="51">
        <f t="shared" si="622"/>
        <v>0</v>
      </c>
      <c r="AD688" s="51">
        <f t="shared" si="622"/>
        <v>24464</v>
      </c>
      <c r="AE688" s="51">
        <f t="shared" si="622"/>
        <v>0</v>
      </c>
    </row>
    <row r="689" spans="1:31" s="16" customFormat="1" ht="57.75" customHeight="1">
      <c r="A689" s="64" t="s">
        <v>335</v>
      </c>
      <c r="B689" s="70" t="s">
        <v>201</v>
      </c>
      <c r="C689" s="70" t="s">
        <v>348</v>
      </c>
      <c r="D689" s="71" t="s">
        <v>459</v>
      </c>
      <c r="E689" s="70" t="s">
        <v>336</v>
      </c>
      <c r="F689" s="51">
        <v>236</v>
      </c>
      <c r="G689" s="51"/>
      <c r="H689" s="126"/>
      <c r="I689" s="126"/>
      <c r="J689" s="126"/>
      <c r="K689" s="126"/>
      <c r="L689" s="51">
        <f>F689+H689+I689+J689+K689</f>
        <v>236</v>
      </c>
      <c r="M689" s="51">
        <f>G689+K689</f>
        <v>0</v>
      </c>
      <c r="N689" s="75"/>
      <c r="O689" s="75"/>
      <c r="P689" s="75"/>
      <c r="Q689" s="75"/>
      <c r="R689" s="51">
        <f>L689+N689+O689+P689+Q689</f>
        <v>236</v>
      </c>
      <c r="S689" s="51">
        <f>M689+Q689</f>
        <v>0</v>
      </c>
      <c r="T689" s="75"/>
      <c r="U689" s="75"/>
      <c r="V689" s="75"/>
      <c r="W689" s="75"/>
      <c r="X689" s="51">
        <f>R689+T689+U689+V689+W689</f>
        <v>236</v>
      </c>
      <c r="Y689" s="51">
        <f>S689+W689</f>
        <v>0</v>
      </c>
      <c r="Z689" s="75"/>
      <c r="AA689" s="75"/>
      <c r="AB689" s="75"/>
      <c r="AC689" s="75"/>
      <c r="AD689" s="51">
        <f>X689+Z689+AA689+AB689+AC689</f>
        <v>236</v>
      </c>
      <c r="AE689" s="51">
        <f>Y689+AC689</f>
        <v>0</v>
      </c>
    </row>
    <row r="690" spans="1:31" s="16" customFormat="1" ht="91.5" customHeight="1">
      <c r="A690" s="64" t="s">
        <v>430</v>
      </c>
      <c r="B690" s="70" t="s">
        <v>201</v>
      </c>
      <c r="C690" s="70" t="s">
        <v>348</v>
      </c>
      <c r="D690" s="71" t="s">
        <v>459</v>
      </c>
      <c r="E690" s="70" t="s">
        <v>350</v>
      </c>
      <c r="F690" s="51">
        <v>4303</v>
      </c>
      <c r="G690" s="126"/>
      <c r="H690" s="126"/>
      <c r="I690" s="126"/>
      <c r="J690" s="126"/>
      <c r="K690" s="126"/>
      <c r="L690" s="51">
        <f>F690+H690+I690+J690+K690</f>
        <v>4303</v>
      </c>
      <c r="M690" s="51">
        <f>G690+K690</f>
        <v>0</v>
      </c>
      <c r="N690" s="75"/>
      <c r="O690" s="75"/>
      <c r="P690" s="75"/>
      <c r="Q690" s="75"/>
      <c r="R690" s="51">
        <f>L690+N690+O690+P690+Q690</f>
        <v>4303</v>
      </c>
      <c r="S690" s="51">
        <f>M690+Q690</f>
        <v>0</v>
      </c>
      <c r="T690" s="75"/>
      <c r="U690" s="75"/>
      <c r="V690" s="75"/>
      <c r="W690" s="75"/>
      <c r="X690" s="51">
        <f>R690+T690+U690+V690+W690</f>
        <v>4303</v>
      </c>
      <c r="Y690" s="51">
        <f>S690+W690</f>
        <v>0</v>
      </c>
      <c r="Z690" s="75"/>
      <c r="AA690" s="75"/>
      <c r="AB690" s="75"/>
      <c r="AC690" s="75"/>
      <c r="AD690" s="51">
        <f>X690+Z690+AA690+AB690+AC690</f>
        <v>4303</v>
      </c>
      <c r="AE690" s="51">
        <f>Y690+AC690</f>
        <v>0</v>
      </c>
    </row>
    <row r="691" spans="1:31" s="16" customFormat="1" ht="23.25" customHeight="1">
      <c r="A691" s="64" t="s">
        <v>207</v>
      </c>
      <c r="B691" s="70" t="s">
        <v>201</v>
      </c>
      <c r="C691" s="70" t="s">
        <v>348</v>
      </c>
      <c r="D691" s="71" t="s">
        <v>459</v>
      </c>
      <c r="E691" s="70" t="s">
        <v>214</v>
      </c>
      <c r="F691" s="73">
        <f>666-666</f>
        <v>0</v>
      </c>
      <c r="G691" s="126"/>
      <c r="H691" s="126"/>
      <c r="I691" s="126"/>
      <c r="J691" s="126"/>
      <c r="K691" s="126"/>
      <c r="L691" s="73">
        <f>666-666</f>
        <v>0</v>
      </c>
      <c r="M691" s="126"/>
      <c r="N691" s="75"/>
      <c r="O691" s="75"/>
      <c r="P691" s="75"/>
      <c r="Q691" s="75"/>
      <c r="R691" s="73">
        <f>666-666</f>
        <v>0</v>
      </c>
      <c r="S691" s="126"/>
      <c r="T691" s="75"/>
      <c r="U691" s="51">
        <v>666</v>
      </c>
      <c r="V691" s="75"/>
      <c r="W691" s="75"/>
      <c r="X691" s="51">
        <f>R691+T691+U691+V691+W691</f>
        <v>666</v>
      </c>
      <c r="Y691" s="51">
        <f>S691+W691</f>
        <v>0</v>
      </c>
      <c r="Z691" s="75"/>
      <c r="AA691" s="51"/>
      <c r="AB691" s="75"/>
      <c r="AC691" s="75"/>
      <c r="AD691" s="51">
        <f>X691+Z691+AA691+AB691+AC691</f>
        <v>666</v>
      </c>
      <c r="AE691" s="51">
        <f>Y691+AC691</f>
        <v>0</v>
      </c>
    </row>
    <row r="692" spans="1:31" s="16" customFormat="1" ht="82.5">
      <c r="A692" s="64" t="s">
        <v>179</v>
      </c>
      <c r="B692" s="70" t="s">
        <v>201</v>
      </c>
      <c r="C692" s="70" t="s">
        <v>348</v>
      </c>
      <c r="D692" s="71" t="s">
        <v>459</v>
      </c>
      <c r="E692" s="70" t="s">
        <v>55</v>
      </c>
      <c r="F692" s="51">
        <f>418+236-236+18832+666</f>
        <v>19916</v>
      </c>
      <c r="G692" s="126"/>
      <c r="H692" s="126"/>
      <c r="I692" s="126"/>
      <c r="J692" s="126"/>
      <c r="K692" s="126"/>
      <c r="L692" s="51">
        <f>F692+H692+I692+J692+K692</f>
        <v>19916</v>
      </c>
      <c r="M692" s="51">
        <f>G692+K692</f>
        <v>0</v>
      </c>
      <c r="N692" s="75"/>
      <c r="O692" s="51">
        <v>8</v>
      </c>
      <c r="P692" s="75"/>
      <c r="Q692" s="75"/>
      <c r="R692" s="51">
        <f>L692+N692+O692+P692+Q692</f>
        <v>19924</v>
      </c>
      <c r="S692" s="51">
        <f>M692+Q692</f>
        <v>0</v>
      </c>
      <c r="T692" s="75"/>
      <c r="U692" s="51">
        <v>-666</v>
      </c>
      <c r="V692" s="75"/>
      <c r="W692" s="75"/>
      <c r="X692" s="51">
        <f>R692+T692+U692+V692+W692</f>
        <v>19258</v>
      </c>
      <c r="Y692" s="51">
        <f>S692+W692</f>
        <v>0</v>
      </c>
      <c r="Z692" s="75"/>
      <c r="AA692" s="51">
        <v>1</v>
      </c>
      <c r="AB692" s="75"/>
      <c r="AC692" s="75"/>
      <c r="AD692" s="51">
        <f>X692+Z692+AA692+AB692+AC692</f>
        <v>19259</v>
      </c>
      <c r="AE692" s="51">
        <f>Y692+AC692</f>
        <v>0</v>
      </c>
    </row>
    <row r="693" spans="1:31" s="16" customFormat="1" ht="149.25" customHeight="1">
      <c r="A693" s="64" t="s">
        <v>492</v>
      </c>
      <c r="B693" s="70" t="s">
        <v>201</v>
      </c>
      <c r="C693" s="70" t="s">
        <v>348</v>
      </c>
      <c r="D693" s="71" t="s">
        <v>491</v>
      </c>
      <c r="E693" s="70"/>
      <c r="F693" s="51">
        <f aca="true" t="shared" si="623" ref="F693:AE693">F694</f>
        <v>28261</v>
      </c>
      <c r="G693" s="51">
        <f t="shared" si="623"/>
        <v>0</v>
      </c>
      <c r="H693" s="51">
        <f t="shared" si="623"/>
        <v>0</v>
      </c>
      <c r="I693" s="51">
        <f t="shared" si="623"/>
        <v>0</v>
      </c>
      <c r="J693" s="51">
        <f t="shared" si="623"/>
        <v>0</v>
      </c>
      <c r="K693" s="51">
        <f t="shared" si="623"/>
        <v>0</v>
      </c>
      <c r="L693" s="51">
        <f t="shared" si="623"/>
        <v>28261</v>
      </c>
      <c r="M693" s="51">
        <f t="shared" si="623"/>
        <v>0</v>
      </c>
      <c r="N693" s="51">
        <f t="shared" si="623"/>
        <v>0</v>
      </c>
      <c r="O693" s="51">
        <f t="shared" si="623"/>
        <v>0</v>
      </c>
      <c r="P693" s="51">
        <f t="shared" si="623"/>
        <v>0</v>
      </c>
      <c r="Q693" s="51">
        <f t="shared" si="623"/>
        <v>0</v>
      </c>
      <c r="R693" s="51">
        <f t="shared" si="623"/>
        <v>28261</v>
      </c>
      <c r="S693" s="51">
        <f t="shared" si="623"/>
        <v>0</v>
      </c>
      <c r="T693" s="51">
        <f t="shared" si="623"/>
        <v>0</v>
      </c>
      <c r="U693" s="51">
        <f t="shared" si="623"/>
        <v>0</v>
      </c>
      <c r="V693" s="51">
        <f t="shared" si="623"/>
        <v>0</v>
      </c>
      <c r="W693" s="51">
        <f t="shared" si="623"/>
        <v>0</v>
      </c>
      <c r="X693" s="51">
        <f t="shared" si="623"/>
        <v>28261</v>
      </c>
      <c r="Y693" s="51">
        <f t="shared" si="623"/>
        <v>0</v>
      </c>
      <c r="Z693" s="51">
        <f t="shared" si="623"/>
        <v>0</v>
      </c>
      <c r="AA693" s="51">
        <f t="shared" si="623"/>
        <v>0</v>
      </c>
      <c r="AB693" s="51">
        <f t="shared" si="623"/>
        <v>0</v>
      </c>
      <c r="AC693" s="51">
        <f t="shared" si="623"/>
        <v>0</v>
      </c>
      <c r="AD693" s="51">
        <f t="shared" si="623"/>
        <v>28261</v>
      </c>
      <c r="AE693" s="51">
        <f t="shared" si="623"/>
        <v>0</v>
      </c>
    </row>
    <row r="694" spans="1:31" s="16" customFormat="1" ht="85.5" customHeight="1">
      <c r="A694" s="64" t="s">
        <v>439</v>
      </c>
      <c r="B694" s="70" t="s">
        <v>201</v>
      </c>
      <c r="C694" s="70" t="s">
        <v>348</v>
      </c>
      <c r="D694" s="71" t="s">
        <v>491</v>
      </c>
      <c r="E694" s="70" t="s">
        <v>341</v>
      </c>
      <c r="F694" s="51">
        <v>28261</v>
      </c>
      <c r="G694" s="126"/>
      <c r="H694" s="126"/>
      <c r="I694" s="126"/>
      <c r="J694" s="126"/>
      <c r="K694" s="126"/>
      <c r="L694" s="51">
        <f>F694+H694+I694+J694+K694</f>
        <v>28261</v>
      </c>
      <c r="M694" s="51">
        <f>G694+K694</f>
        <v>0</v>
      </c>
      <c r="N694" s="75"/>
      <c r="O694" s="75"/>
      <c r="P694" s="75"/>
      <c r="Q694" s="75"/>
      <c r="R694" s="51">
        <f>L694+N694+O694+P694+Q694</f>
        <v>28261</v>
      </c>
      <c r="S694" s="51">
        <f>M694+Q694</f>
        <v>0</v>
      </c>
      <c r="T694" s="75"/>
      <c r="U694" s="75"/>
      <c r="V694" s="75"/>
      <c r="W694" s="75"/>
      <c r="X694" s="51">
        <f>R694+T694+U694+V694+W694</f>
        <v>28261</v>
      </c>
      <c r="Y694" s="51">
        <f>S694+W694</f>
        <v>0</v>
      </c>
      <c r="Z694" s="75"/>
      <c r="AA694" s="75"/>
      <c r="AB694" s="75"/>
      <c r="AC694" s="75"/>
      <c r="AD694" s="51">
        <f>X694+Z694+AA694+AB694+AC694</f>
        <v>28261</v>
      </c>
      <c r="AE694" s="51">
        <f>Y694+AC694</f>
        <v>0</v>
      </c>
    </row>
    <row r="695" spans="1:31" s="16" customFormat="1" ht="49.5">
      <c r="A695" s="64" t="s">
        <v>77</v>
      </c>
      <c r="B695" s="70" t="s">
        <v>201</v>
      </c>
      <c r="C695" s="70" t="s">
        <v>348</v>
      </c>
      <c r="D695" s="71" t="s">
        <v>478</v>
      </c>
      <c r="E695" s="70"/>
      <c r="F695" s="73">
        <f>F696</f>
        <v>283</v>
      </c>
      <c r="G695" s="126">
        <f>G696</f>
        <v>0</v>
      </c>
      <c r="H695" s="126"/>
      <c r="I695" s="126"/>
      <c r="J695" s="126"/>
      <c r="K695" s="126"/>
      <c r="L695" s="73">
        <f>L696</f>
        <v>283</v>
      </c>
      <c r="M695" s="126">
        <f>M696</f>
        <v>0</v>
      </c>
      <c r="N695" s="75"/>
      <c r="O695" s="75"/>
      <c r="P695" s="75"/>
      <c r="Q695" s="75"/>
      <c r="R695" s="73">
        <f>R696</f>
        <v>283</v>
      </c>
      <c r="S695" s="126">
        <f>S696</f>
        <v>0</v>
      </c>
      <c r="T695" s="75"/>
      <c r="U695" s="75"/>
      <c r="V695" s="75"/>
      <c r="W695" s="75"/>
      <c r="X695" s="73">
        <f>X696</f>
        <v>283</v>
      </c>
      <c r="Y695" s="126">
        <f>Y696</f>
        <v>0</v>
      </c>
      <c r="Z695" s="75"/>
      <c r="AA695" s="75"/>
      <c r="AB695" s="75"/>
      <c r="AC695" s="75"/>
      <c r="AD695" s="73">
        <f>AD696</f>
        <v>283</v>
      </c>
      <c r="AE695" s="126">
        <f>AE696</f>
        <v>0</v>
      </c>
    </row>
    <row r="696" spans="1:31" s="16" customFormat="1" ht="75" customHeight="1">
      <c r="A696" s="64" t="s">
        <v>150</v>
      </c>
      <c r="B696" s="70" t="s">
        <v>201</v>
      </c>
      <c r="C696" s="70" t="s">
        <v>348</v>
      </c>
      <c r="D696" s="71" t="s">
        <v>495</v>
      </c>
      <c r="E696" s="70"/>
      <c r="F696" s="73">
        <f>F697</f>
        <v>283</v>
      </c>
      <c r="G696" s="73">
        <f>G697</f>
        <v>0</v>
      </c>
      <c r="H696" s="73">
        <f>H697</f>
        <v>0</v>
      </c>
      <c r="I696" s="73">
        <f>I697</f>
        <v>0</v>
      </c>
      <c r="J696" s="73">
        <f>J697</f>
        <v>0</v>
      </c>
      <c r="K696" s="73">
        <f>K697</f>
        <v>0</v>
      </c>
      <c r="L696" s="73">
        <f>L697</f>
        <v>283</v>
      </c>
      <c r="M696" s="126">
        <f>M697</f>
        <v>0</v>
      </c>
      <c r="N696" s="51">
        <f>N697</f>
        <v>0</v>
      </c>
      <c r="O696" s="51">
        <f>O697</f>
        <v>0</v>
      </c>
      <c r="P696" s="51">
        <f>P697</f>
        <v>0</v>
      </c>
      <c r="Q696" s="51">
        <f>Q697</f>
        <v>0</v>
      </c>
      <c r="R696" s="73">
        <f>R697</f>
        <v>283</v>
      </c>
      <c r="S696" s="126">
        <f>S697</f>
        <v>0</v>
      </c>
      <c r="T696" s="51">
        <f>T697</f>
        <v>0</v>
      </c>
      <c r="U696" s="51">
        <f>U697</f>
        <v>0</v>
      </c>
      <c r="V696" s="51">
        <f>V697</f>
        <v>0</v>
      </c>
      <c r="W696" s="51">
        <f>W697</f>
        <v>0</v>
      </c>
      <c r="X696" s="73">
        <f>X697</f>
        <v>283</v>
      </c>
      <c r="Y696" s="126">
        <f>Y697</f>
        <v>0</v>
      </c>
      <c r="Z696" s="51">
        <f>Z697</f>
        <v>0</v>
      </c>
      <c r="AA696" s="51">
        <f>AA697</f>
        <v>0</v>
      </c>
      <c r="AB696" s="51">
        <f>AB697</f>
        <v>0</v>
      </c>
      <c r="AC696" s="51">
        <f>AC697</f>
        <v>0</v>
      </c>
      <c r="AD696" s="73">
        <f>AD697</f>
        <v>283</v>
      </c>
      <c r="AE696" s="126">
        <f>AE697</f>
        <v>0</v>
      </c>
    </row>
    <row r="697" spans="1:31" s="16" customFormat="1" ht="49.5">
      <c r="A697" s="64" t="s">
        <v>335</v>
      </c>
      <c r="B697" s="70" t="s">
        <v>201</v>
      </c>
      <c r="C697" s="70" t="s">
        <v>348</v>
      </c>
      <c r="D697" s="71" t="s">
        <v>495</v>
      </c>
      <c r="E697" s="70" t="s">
        <v>336</v>
      </c>
      <c r="F697" s="73">
        <v>283</v>
      </c>
      <c r="G697" s="126"/>
      <c r="H697" s="126"/>
      <c r="I697" s="126"/>
      <c r="J697" s="126"/>
      <c r="K697" s="126"/>
      <c r="L697" s="51">
        <f>F697+H697+I697+J697+K697</f>
        <v>283</v>
      </c>
      <c r="M697" s="51">
        <f>G697+K697</f>
        <v>0</v>
      </c>
      <c r="N697" s="75"/>
      <c r="O697" s="75"/>
      <c r="P697" s="75"/>
      <c r="Q697" s="75"/>
      <c r="R697" s="51">
        <f>L697+N697+O697+P697+Q697</f>
        <v>283</v>
      </c>
      <c r="S697" s="51">
        <f>M697+Q697</f>
        <v>0</v>
      </c>
      <c r="T697" s="75"/>
      <c r="U697" s="75"/>
      <c r="V697" s="75"/>
      <c r="W697" s="75"/>
      <c r="X697" s="51">
        <f>R697+T697+U697+V697+W697</f>
        <v>283</v>
      </c>
      <c r="Y697" s="51">
        <f>S697+W697</f>
        <v>0</v>
      </c>
      <c r="Z697" s="75"/>
      <c r="AA697" s="75"/>
      <c r="AB697" s="75"/>
      <c r="AC697" s="75"/>
      <c r="AD697" s="51">
        <f>X697+Z697+AA697+AB697+AC697</f>
        <v>283</v>
      </c>
      <c r="AE697" s="51">
        <f>Y697+AC697</f>
        <v>0</v>
      </c>
    </row>
    <row r="698" spans="1:31" s="16" customFormat="1" ht="82.5">
      <c r="A698" s="64" t="s">
        <v>60</v>
      </c>
      <c r="B698" s="70" t="s">
        <v>201</v>
      </c>
      <c r="C698" s="70" t="s">
        <v>348</v>
      </c>
      <c r="D698" s="71" t="s">
        <v>467</v>
      </c>
      <c r="E698" s="70"/>
      <c r="F698" s="73">
        <f>F699</f>
        <v>423</v>
      </c>
      <c r="G698" s="73">
        <f aca="true" t="shared" si="624" ref="G698:K699">G699</f>
        <v>0</v>
      </c>
      <c r="H698" s="73">
        <f t="shared" si="624"/>
        <v>0</v>
      </c>
      <c r="I698" s="73">
        <f t="shared" si="624"/>
        <v>0</v>
      </c>
      <c r="J698" s="73">
        <f t="shared" si="624"/>
        <v>0</v>
      </c>
      <c r="K698" s="73">
        <f t="shared" si="624"/>
        <v>0</v>
      </c>
      <c r="L698" s="73">
        <f>L699</f>
        <v>423</v>
      </c>
      <c r="M698" s="73">
        <f>M699</f>
        <v>0</v>
      </c>
      <c r="N698" s="51">
        <f aca="true" t="shared" si="625" ref="N698:Q699">N699</f>
        <v>0</v>
      </c>
      <c r="O698" s="51">
        <f t="shared" si="625"/>
        <v>0</v>
      </c>
      <c r="P698" s="51">
        <f t="shared" si="625"/>
        <v>0</v>
      </c>
      <c r="Q698" s="51">
        <f t="shared" si="625"/>
        <v>0</v>
      </c>
      <c r="R698" s="73">
        <f>R699</f>
        <v>423</v>
      </c>
      <c r="S698" s="73">
        <f>S699</f>
        <v>0</v>
      </c>
      <c r="T698" s="51">
        <f aca="true" t="shared" si="626" ref="T698:W699">T699</f>
        <v>0</v>
      </c>
      <c r="U698" s="51">
        <f t="shared" si="626"/>
        <v>0</v>
      </c>
      <c r="V698" s="51">
        <f t="shared" si="626"/>
        <v>0</v>
      </c>
      <c r="W698" s="51">
        <f t="shared" si="626"/>
        <v>0</v>
      </c>
      <c r="X698" s="73">
        <f>X699</f>
        <v>423</v>
      </c>
      <c r="Y698" s="73">
        <f>Y699</f>
        <v>0</v>
      </c>
      <c r="Z698" s="51">
        <f aca="true" t="shared" si="627" ref="Z698:AC699">Z699</f>
        <v>0</v>
      </c>
      <c r="AA698" s="51">
        <f t="shared" si="627"/>
        <v>0</v>
      </c>
      <c r="AB698" s="51">
        <f t="shared" si="627"/>
        <v>0</v>
      </c>
      <c r="AC698" s="51">
        <f t="shared" si="627"/>
        <v>0</v>
      </c>
      <c r="AD698" s="73">
        <f>AD699</f>
        <v>423</v>
      </c>
      <c r="AE698" s="73">
        <f>AE699</f>
        <v>0</v>
      </c>
    </row>
    <row r="699" spans="1:31" s="16" customFormat="1" ht="92.25" customHeight="1">
      <c r="A699" s="64" t="s">
        <v>61</v>
      </c>
      <c r="B699" s="70" t="s">
        <v>201</v>
      </c>
      <c r="C699" s="70" t="s">
        <v>348</v>
      </c>
      <c r="D699" s="71" t="s">
        <v>468</v>
      </c>
      <c r="E699" s="70"/>
      <c r="F699" s="51">
        <f>F700</f>
        <v>423</v>
      </c>
      <c r="G699" s="51">
        <f t="shared" si="624"/>
        <v>0</v>
      </c>
      <c r="H699" s="51">
        <f t="shared" si="624"/>
        <v>0</v>
      </c>
      <c r="I699" s="51">
        <f t="shared" si="624"/>
        <v>0</v>
      </c>
      <c r="J699" s="51">
        <f t="shared" si="624"/>
        <v>0</v>
      </c>
      <c r="K699" s="51">
        <f t="shared" si="624"/>
        <v>0</v>
      </c>
      <c r="L699" s="51">
        <f>L700</f>
        <v>423</v>
      </c>
      <c r="M699" s="51">
        <f>M700</f>
        <v>0</v>
      </c>
      <c r="N699" s="51">
        <f t="shared" si="625"/>
        <v>0</v>
      </c>
      <c r="O699" s="51">
        <f t="shared" si="625"/>
        <v>0</v>
      </c>
      <c r="P699" s="51">
        <f t="shared" si="625"/>
        <v>0</v>
      </c>
      <c r="Q699" s="51">
        <f t="shared" si="625"/>
        <v>0</v>
      </c>
      <c r="R699" s="51">
        <f>R700</f>
        <v>423</v>
      </c>
      <c r="S699" s="51">
        <f>S700</f>
        <v>0</v>
      </c>
      <c r="T699" s="51">
        <f t="shared" si="626"/>
        <v>0</v>
      </c>
      <c r="U699" s="51">
        <f t="shared" si="626"/>
        <v>0</v>
      </c>
      <c r="V699" s="51">
        <f t="shared" si="626"/>
        <v>0</v>
      </c>
      <c r="W699" s="51">
        <f t="shared" si="626"/>
        <v>0</v>
      </c>
      <c r="X699" s="51">
        <f>X700</f>
        <v>423</v>
      </c>
      <c r="Y699" s="51">
        <f>Y700</f>
        <v>0</v>
      </c>
      <c r="Z699" s="51">
        <f t="shared" si="627"/>
        <v>0</v>
      </c>
      <c r="AA699" s="51">
        <f t="shared" si="627"/>
        <v>0</v>
      </c>
      <c r="AB699" s="51">
        <f t="shared" si="627"/>
        <v>0</v>
      </c>
      <c r="AC699" s="51">
        <f t="shared" si="627"/>
        <v>0</v>
      </c>
      <c r="AD699" s="51">
        <f>AD700</f>
        <v>423</v>
      </c>
      <c r="AE699" s="51">
        <f>AE700</f>
        <v>0</v>
      </c>
    </row>
    <row r="700" spans="1:31" s="16" customFormat="1" ht="82.5">
      <c r="A700" s="64" t="s">
        <v>173</v>
      </c>
      <c r="B700" s="70" t="s">
        <v>201</v>
      </c>
      <c r="C700" s="70" t="s">
        <v>348</v>
      </c>
      <c r="D700" s="71" t="s">
        <v>468</v>
      </c>
      <c r="E700" s="70" t="s">
        <v>54</v>
      </c>
      <c r="F700" s="73">
        <v>423</v>
      </c>
      <c r="G700" s="73"/>
      <c r="H700" s="126"/>
      <c r="I700" s="126"/>
      <c r="J700" s="126"/>
      <c r="K700" s="126"/>
      <c r="L700" s="51">
        <f>F700+H700+I700+J700+K700</f>
        <v>423</v>
      </c>
      <c r="M700" s="51">
        <f>G700+K700</f>
        <v>0</v>
      </c>
      <c r="N700" s="75"/>
      <c r="O700" s="75"/>
      <c r="P700" s="75"/>
      <c r="Q700" s="75"/>
      <c r="R700" s="51">
        <f>L700+N700+O700+P700+Q700</f>
        <v>423</v>
      </c>
      <c r="S700" s="51">
        <f>M700+Q700</f>
        <v>0</v>
      </c>
      <c r="T700" s="75"/>
      <c r="U700" s="75"/>
      <c r="V700" s="75"/>
      <c r="W700" s="75"/>
      <c r="X700" s="51">
        <f>R700+T700+U700+V700+W700</f>
        <v>423</v>
      </c>
      <c r="Y700" s="51">
        <f>S700+W700</f>
        <v>0</v>
      </c>
      <c r="Z700" s="75"/>
      <c r="AA700" s="75"/>
      <c r="AB700" s="75"/>
      <c r="AC700" s="75"/>
      <c r="AD700" s="51">
        <f>X700+Z700+AA700+AB700+AC700</f>
        <v>423</v>
      </c>
      <c r="AE700" s="51">
        <f>Y700+AC700</f>
        <v>0</v>
      </c>
    </row>
    <row r="701" spans="1:31" s="16" customFormat="1" ht="93" customHeight="1">
      <c r="A701" s="64" t="s">
        <v>63</v>
      </c>
      <c r="B701" s="70" t="s">
        <v>201</v>
      </c>
      <c r="C701" s="70" t="s">
        <v>348</v>
      </c>
      <c r="D701" s="71" t="s">
        <v>64</v>
      </c>
      <c r="E701" s="70"/>
      <c r="F701" s="51">
        <f aca="true" t="shared" si="628" ref="F701:AE701">F702</f>
        <v>1137</v>
      </c>
      <c r="G701" s="51">
        <f t="shared" si="628"/>
        <v>0</v>
      </c>
      <c r="H701" s="51">
        <f t="shared" si="628"/>
        <v>0</v>
      </c>
      <c r="I701" s="51">
        <f t="shared" si="628"/>
        <v>0</v>
      </c>
      <c r="J701" s="51">
        <f t="shared" si="628"/>
        <v>0</v>
      </c>
      <c r="K701" s="51">
        <f t="shared" si="628"/>
        <v>0</v>
      </c>
      <c r="L701" s="51">
        <f t="shared" si="628"/>
        <v>1137</v>
      </c>
      <c r="M701" s="51">
        <f t="shared" si="628"/>
        <v>0</v>
      </c>
      <c r="N701" s="51">
        <f t="shared" si="628"/>
        <v>0</v>
      </c>
      <c r="O701" s="51">
        <f t="shared" si="628"/>
        <v>0</v>
      </c>
      <c r="P701" s="51">
        <f t="shared" si="628"/>
        <v>0</v>
      </c>
      <c r="Q701" s="51">
        <f t="shared" si="628"/>
        <v>0</v>
      </c>
      <c r="R701" s="51">
        <f t="shared" si="628"/>
        <v>1137</v>
      </c>
      <c r="S701" s="51">
        <f t="shared" si="628"/>
        <v>0</v>
      </c>
      <c r="T701" s="51">
        <f t="shared" si="628"/>
        <v>0</v>
      </c>
      <c r="U701" s="51">
        <f t="shared" si="628"/>
        <v>0</v>
      </c>
      <c r="V701" s="51">
        <f t="shared" si="628"/>
        <v>0</v>
      </c>
      <c r="W701" s="51">
        <f t="shared" si="628"/>
        <v>0</v>
      </c>
      <c r="X701" s="51">
        <f t="shared" si="628"/>
        <v>1137</v>
      </c>
      <c r="Y701" s="51">
        <f t="shared" si="628"/>
        <v>0</v>
      </c>
      <c r="Z701" s="51">
        <f t="shared" si="628"/>
        <v>0</v>
      </c>
      <c r="AA701" s="51">
        <f t="shared" si="628"/>
        <v>0</v>
      </c>
      <c r="AB701" s="51">
        <f t="shared" si="628"/>
        <v>0</v>
      </c>
      <c r="AC701" s="51">
        <f t="shared" si="628"/>
        <v>0</v>
      </c>
      <c r="AD701" s="51">
        <f t="shared" si="628"/>
        <v>1137</v>
      </c>
      <c r="AE701" s="51">
        <f t="shared" si="628"/>
        <v>0</v>
      </c>
    </row>
    <row r="702" spans="1:31" s="16" customFormat="1" ht="105.75" customHeight="1">
      <c r="A702" s="64" t="s">
        <v>149</v>
      </c>
      <c r="B702" s="70" t="s">
        <v>201</v>
      </c>
      <c r="C702" s="70" t="s">
        <v>348</v>
      </c>
      <c r="D702" s="71" t="s">
        <v>183</v>
      </c>
      <c r="E702" s="70"/>
      <c r="F702" s="51">
        <f aca="true" t="shared" si="629" ref="F702:M702">F703+F704</f>
        <v>1137</v>
      </c>
      <c r="G702" s="51">
        <f t="shared" si="629"/>
        <v>0</v>
      </c>
      <c r="H702" s="51">
        <f t="shared" si="629"/>
        <v>0</v>
      </c>
      <c r="I702" s="51">
        <f t="shared" si="629"/>
        <v>0</v>
      </c>
      <c r="J702" s="51">
        <f t="shared" si="629"/>
        <v>0</v>
      </c>
      <c r="K702" s="51">
        <f t="shared" si="629"/>
        <v>0</v>
      </c>
      <c r="L702" s="51">
        <f t="shared" si="629"/>
        <v>1137</v>
      </c>
      <c r="M702" s="51">
        <f t="shared" si="629"/>
        <v>0</v>
      </c>
      <c r="N702" s="51">
        <f aca="true" t="shared" si="630" ref="N702:S702">N703+N704</f>
        <v>0</v>
      </c>
      <c r="O702" s="51">
        <f t="shared" si="630"/>
        <v>0</v>
      </c>
      <c r="P702" s="51">
        <f t="shared" si="630"/>
        <v>0</v>
      </c>
      <c r="Q702" s="51">
        <f t="shared" si="630"/>
        <v>0</v>
      </c>
      <c r="R702" s="51">
        <f t="shared" si="630"/>
        <v>1137</v>
      </c>
      <c r="S702" s="51">
        <f t="shared" si="630"/>
        <v>0</v>
      </c>
      <c r="T702" s="51">
        <f aca="true" t="shared" si="631" ref="T702:Y702">T703+T704</f>
        <v>0</v>
      </c>
      <c r="U702" s="51">
        <f t="shared" si="631"/>
        <v>0</v>
      </c>
      <c r="V702" s="51">
        <f t="shared" si="631"/>
        <v>0</v>
      </c>
      <c r="W702" s="51">
        <f t="shared" si="631"/>
        <v>0</v>
      </c>
      <c r="X702" s="51">
        <f t="shared" si="631"/>
        <v>1137</v>
      </c>
      <c r="Y702" s="51">
        <f t="shared" si="631"/>
        <v>0</v>
      </c>
      <c r="Z702" s="51">
        <f aca="true" t="shared" si="632" ref="Z702:AE702">Z703+Z704</f>
        <v>0</v>
      </c>
      <c r="AA702" s="51">
        <f t="shared" si="632"/>
        <v>0</v>
      </c>
      <c r="AB702" s="51">
        <f t="shared" si="632"/>
        <v>0</v>
      </c>
      <c r="AC702" s="51">
        <f t="shared" si="632"/>
        <v>0</v>
      </c>
      <c r="AD702" s="51">
        <f t="shared" si="632"/>
        <v>1137</v>
      </c>
      <c r="AE702" s="51">
        <f t="shared" si="632"/>
        <v>0</v>
      </c>
    </row>
    <row r="703" spans="1:31" s="16" customFormat="1" ht="60" customHeight="1">
      <c r="A703" s="64" t="s">
        <v>335</v>
      </c>
      <c r="B703" s="70" t="s">
        <v>201</v>
      </c>
      <c r="C703" s="70" t="s">
        <v>348</v>
      </c>
      <c r="D703" s="71" t="s">
        <v>183</v>
      </c>
      <c r="E703" s="70" t="s">
        <v>336</v>
      </c>
      <c r="F703" s="51">
        <v>336</v>
      </c>
      <c r="G703" s="51"/>
      <c r="H703" s="126"/>
      <c r="I703" s="126"/>
      <c r="J703" s="126"/>
      <c r="K703" s="126"/>
      <c r="L703" s="51">
        <f>F703+H703+I703+J703+K703</f>
        <v>336</v>
      </c>
      <c r="M703" s="51">
        <f>G703+K703</f>
        <v>0</v>
      </c>
      <c r="N703" s="75"/>
      <c r="O703" s="75"/>
      <c r="P703" s="75"/>
      <c r="Q703" s="75"/>
      <c r="R703" s="51">
        <f>L703+N703+O703+P703+Q703</f>
        <v>336</v>
      </c>
      <c r="S703" s="51">
        <f>M703+Q703</f>
        <v>0</v>
      </c>
      <c r="T703" s="75"/>
      <c r="U703" s="75"/>
      <c r="V703" s="75"/>
      <c r="W703" s="75"/>
      <c r="X703" s="51">
        <f>R703+T703+U703+V703+W703</f>
        <v>336</v>
      </c>
      <c r="Y703" s="51">
        <f>S703+W703</f>
        <v>0</v>
      </c>
      <c r="Z703" s="75"/>
      <c r="AA703" s="75"/>
      <c r="AB703" s="75"/>
      <c r="AC703" s="75"/>
      <c r="AD703" s="51">
        <f>X703+Z703+AA703+AB703+AC703</f>
        <v>336</v>
      </c>
      <c r="AE703" s="51">
        <f>Y703+AC703</f>
        <v>0</v>
      </c>
    </row>
    <row r="704" spans="1:31" s="16" customFormat="1" ht="91.5" customHeight="1">
      <c r="A704" s="64" t="s">
        <v>179</v>
      </c>
      <c r="B704" s="70" t="s">
        <v>201</v>
      </c>
      <c r="C704" s="70" t="s">
        <v>348</v>
      </c>
      <c r="D704" s="71" t="s">
        <v>183</v>
      </c>
      <c r="E704" s="70" t="s">
        <v>55</v>
      </c>
      <c r="F704" s="51">
        <f>301+336-336+500</f>
        <v>801</v>
      </c>
      <c r="G704" s="126"/>
      <c r="H704" s="126"/>
      <c r="I704" s="126"/>
      <c r="J704" s="126"/>
      <c r="K704" s="126"/>
      <c r="L704" s="51">
        <f>F704+H704+I704+J704+K704</f>
        <v>801</v>
      </c>
      <c r="M704" s="51">
        <f>G704+K704</f>
        <v>0</v>
      </c>
      <c r="N704" s="75"/>
      <c r="O704" s="75"/>
      <c r="P704" s="75"/>
      <c r="Q704" s="75"/>
      <c r="R704" s="51">
        <f>L704+N704+O704+P704+Q704</f>
        <v>801</v>
      </c>
      <c r="S704" s="51">
        <f>M704+Q704</f>
        <v>0</v>
      </c>
      <c r="T704" s="75"/>
      <c r="U704" s="75"/>
      <c r="V704" s="75"/>
      <c r="W704" s="75"/>
      <c r="X704" s="51">
        <f>R704+T704+U704+V704+W704</f>
        <v>801</v>
      </c>
      <c r="Y704" s="51">
        <f>S704+W704</f>
        <v>0</v>
      </c>
      <c r="Z704" s="75"/>
      <c r="AA704" s="75"/>
      <c r="AB704" s="75"/>
      <c r="AC704" s="75"/>
      <c r="AD704" s="51">
        <f>X704+Z704+AA704+AB704+AC704</f>
        <v>801</v>
      </c>
      <c r="AE704" s="51">
        <f>Y704+AC704</f>
        <v>0</v>
      </c>
    </row>
    <row r="705" spans="1:31" s="16" customFormat="1" ht="54.75" customHeight="1">
      <c r="A705" s="64" t="s">
        <v>99</v>
      </c>
      <c r="B705" s="70" t="s">
        <v>201</v>
      </c>
      <c r="C705" s="70" t="s">
        <v>348</v>
      </c>
      <c r="D705" s="71" t="s">
        <v>98</v>
      </c>
      <c r="E705" s="70"/>
      <c r="F705" s="51"/>
      <c r="G705" s="126"/>
      <c r="H705" s="126"/>
      <c r="I705" s="126"/>
      <c r="J705" s="126"/>
      <c r="K705" s="126"/>
      <c r="L705" s="51"/>
      <c r="M705" s="51"/>
      <c r="N705" s="75"/>
      <c r="O705" s="75"/>
      <c r="P705" s="75"/>
      <c r="Q705" s="75"/>
      <c r="R705" s="51"/>
      <c r="S705" s="51"/>
      <c r="T705" s="51">
        <f aca="true" t="shared" si="633" ref="T705:AE705">T706</f>
        <v>202</v>
      </c>
      <c r="U705" s="51">
        <f t="shared" si="633"/>
        <v>0</v>
      </c>
      <c r="V705" s="51">
        <f t="shared" si="633"/>
        <v>0</v>
      </c>
      <c r="W705" s="51">
        <f t="shared" si="633"/>
        <v>0</v>
      </c>
      <c r="X705" s="51">
        <f t="shared" si="633"/>
        <v>202</v>
      </c>
      <c r="Y705" s="51">
        <f t="shared" si="633"/>
        <v>0</v>
      </c>
      <c r="Z705" s="51">
        <f t="shared" si="633"/>
        <v>0</v>
      </c>
      <c r="AA705" s="51">
        <f t="shared" si="633"/>
        <v>2</v>
      </c>
      <c r="AB705" s="51">
        <f t="shared" si="633"/>
        <v>0</v>
      </c>
      <c r="AC705" s="51">
        <f t="shared" si="633"/>
        <v>0</v>
      </c>
      <c r="AD705" s="51">
        <f t="shared" si="633"/>
        <v>204</v>
      </c>
      <c r="AE705" s="51">
        <f t="shared" si="633"/>
        <v>0</v>
      </c>
    </row>
    <row r="706" spans="1:31" s="16" customFormat="1" ht="91.5" customHeight="1">
      <c r="A706" s="64" t="s">
        <v>179</v>
      </c>
      <c r="B706" s="70" t="s">
        <v>201</v>
      </c>
      <c r="C706" s="70" t="s">
        <v>348</v>
      </c>
      <c r="D706" s="71" t="s">
        <v>98</v>
      </c>
      <c r="E706" s="70" t="s">
        <v>55</v>
      </c>
      <c r="F706" s="51"/>
      <c r="G706" s="126"/>
      <c r="H706" s="126"/>
      <c r="I706" s="126"/>
      <c r="J706" s="126"/>
      <c r="K706" s="126"/>
      <c r="L706" s="51"/>
      <c r="M706" s="51"/>
      <c r="N706" s="75"/>
      <c r="O706" s="75"/>
      <c r="P706" s="75"/>
      <c r="Q706" s="75"/>
      <c r="R706" s="51"/>
      <c r="S706" s="51"/>
      <c r="T706" s="51">
        <v>202</v>
      </c>
      <c r="U706" s="51"/>
      <c r="V706" s="51"/>
      <c r="W706" s="51"/>
      <c r="X706" s="51">
        <f>R706+T706+U706+V706+W706</f>
        <v>202</v>
      </c>
      <c r="Y706" s="51">
        <f>S706+W706</f>
        <v>0</v>
      </c>
      <c r="Z706" s="51"/>
      <c r="AA706" s="51">
        <v>2</v>
      </c>
      <c r="AB706" s="51"/>
      <c r="AC706" s="51"/>
      <c r="AD706" s="51">
        <f>X706+Z706+AA706+AB706+AC706</f>
        <v>204</v>
      </c>
      <c r="AE706" s="51">
        <f>Y706+AC706</f>
        <v>0</v>
      </c>
    </row>
    <row r="707" spans="1:31" s="16" customFormat="1" ht="17.25" customHeight="1">
      <c r="A707" s="64"/>
      <c r="B707" s="70"/>
      <c r="C707" s="70"/>
      <c r="D707" s="71"/>
      <c r="E707" s="70"/>
      <c r="F707" s="126"/>
      <c r="G707" s="126"/>
      <c r="H707" s="126"/>
      <c r="I707" s="126"/>
      <c r="J707" s="126"/>
      <c r="K707" s="126"/>
      <c r="L707" s="126"/>
      <c r="M707" s="126"/>
      <c r="N707" s="75"/>
      <c r="O707" s="75"/>
      <c r="P707" s="75"/>
      <c r="Q707" s="75"/>
      <c r="R707" s="126"/>
      <c r="S707" s="126"/>
      <c r="T707" s="75"/>
      <c r="U707" s="75"/>
      <c r="V707" s="75"/>
      <c r="W707" s="75"/>
      <c r="X707" s="126"/>
      <c r="Y707" s="126"/>
      <c r="Z707" s="75"/>
      <c r="AA707" s="75"/>
      <c r="AB707" s="75"/>
      <c r="AC707" s="75"/>
      <c r="AD707" s="126"/>
      <c r="AE707" s="126"/>
    </row>
    <row r="708" spans="1:31" s="16" customFormat="1" ht="20.25">
      <c r="A708" s="52" t="s">
        <v>14</v>
      </c>
      <c r="B708" s="53" t="s">
        <v>15</v>
      </c>
      <c r="C708" s="53"/>
      <c r="D708" s="71"/>
      <c r="E708" s="70"/>
      <c r="F708" s="55">
        <f aca="true" t="shared" si="634" ref="F708:M708">F710+F720+F725</f>
        <v>21574</v>
      </c>
      <c r="G708" s="55">
        <f t="shared" si="634"/>
        <v>3372</v>
      </c>
      <c r="H708" s="55">
        <f t="shared" si="634"/>
        <v>1500</v>
      </c>
      <c r="I708" s="55">
        <f t="shared" si="634"/>
        <v>-370</v>
      </c>
      <c r="J708" s="55">
        <f t="shared" si="634"/>
        <v>0</v>
      </c>
      <c r="K708" s="55">
        <f t="shared" si="634"/>
        <v>0</v>
      </c>
      <c r="L708" s="55">
        <f t="shared" si="634"/>
        <v>22704</v>
      </c>
      <c r="M708" s="55">
        <f t="shared" si="634"/>
        <v>3372</v>
      </c>
      <c r="N708" s="56">
        <f aca="true" t="shared" si="635" ref="N708:S708">N710+N720+N725</f>
        <v>0</v>
      </c>
      <c r="O708" s="56">
        <f t="shared" si="635"/>
        <v>0</v>
      </c>
      <c r="P708" s="56">
        <f t="shared" si="635"/>
        <v>0</v>
      </c>
      <c r="Q708" s="56">
        <f t="shared" si="635"/>
        <v>0</v>
      </c>
      <c r="R708" s="55">
        <f t="shared" si="635"/>
        <v>22704</v>
      </c>
      <c r="S708" s="55">
        <f t="shared" si="635"/>
        <v>3372</v>
      </c>
      <c r="T708" s="56">
        <f aca="true" t="shared" si="636" ref="T708:Y708">T710+T720+T725</f>
        <v>0</v>
      </c>
      <c r="U708" s="56">
        <f t="shared" si="636"/>
        <v>0</v>
      </c>
      <c r="V708" s="56">
        <f t="shared" si="636"/>
        <v>0</v>
      </c>
      <c r="W708" s="56">
        <f t="shared" si="636"/>
        <v>0</v>
      </c>
      <c r="X708" s="55">
        <f t="shared" si="636"/>
        <v>22704</v>
      </c>
      <c r="Y708" s="55">
        <f t="shared" si="636"/>
        <v>3372</v>
      </c>
      <c r="Z708" s="55">
        <f aca="true" t="shared" si="637" ref="Z708:AE708">Z710+Z720+Z725</f>
        <v>118</v>
      </c>
      <c r="AA708" s="56">
        <f t="shared" si="637"/>
        <v>0</v>
      </c>
      <c r="AB708" s="56">
        <f t="shared" si="637"/>
        <v>0</v>
      </c>
      <c r="AC708" s="56">
        <f t="shared" si="637"/>
        <v>0</v>
      </c>
      <c r="AD708" s="55">
        <f t="shared" si="637"/>
        <v>22822</v>
      </c>
      <c r="AE708" s="55">
        <f t="shared" si="637"/>
        <v>3372</v>
      </c>
    </row>
    <row r="709" spans="1:31" s="16" customFormat="1" ht="16.5" customHeight="1">
      <c r="A709" s="52"/>
      <c r="B709" s="53"/>
      <c r="C709" s="53"/>
      <c r="D709" s="71"/>
      <c r="E709" s="70"/>
      <c r="F709" s="126"/>
      <c r="G709" s="126"/>
      <c r="H709" s="126"/>
      <c r="I709" s="126"/>
      <c r="J709" s="126"/>
      <c r="K709" s="126"/>
      <c r="L709" s="126"/>
      <c r="M709" s="126"/>
      <c r="N709" s="75"/>
      <c r="O709" s="75"/>
      <c r="P709" s="75"/>
      <c r="Q709" s="75"/>
      <c r="R709" s="126"/>
      <c r="S709" s="126"/>
      <c r="T709" s="75"/>
      <c r="U709" s="75"/>
      <c r="V709" s="75"/>
      <c r="W709" s="75"/>
      <c r="X709" s="126"/>
      <c r="Y709" s="126"/>
      <c r="Z709" s="75"/>
      <c r="AA709" s="75"/>
      <c r="AB709" s="75"/>
      <c r="AC709" s="75"/>
      <c r="AD709" s="126"/>
      <c r="AE709" s="126"/>
    </row>
    <row r="710" spans="1:31" s="16" customFormat="1" ht="18.75">
      <c r="A710" s="58" t="s">
        <v>16</v>
      </c>
      <c r="B710" s="59" t="s">
        <v>337</v>
      </c>
      <c r="C710" s="59" t="s">
        <v>325</v>
      </c>
      <c r="D710" s="71"/>
      <c r="E710" s="70"/>
      <c r="F710" s="61">
        <f>F713+F716</f>
        <v>18526</v>
      </c>
      <c r="G710" s="61">
        <f>G713+G716</f>
        <v>3372</v>
      </c>
      <c r="H710" s="61">
        <f aca="true" t="shared" si="638" ref="H710:M710">H711+H713+H716</f>
        <v>1500</v>
      </c>
      <c r="I710" s="61">
        <f t="shared" si="638"/>
        <v>-370</v>
      </c>
      <c r="J710" s="61">
        <f t="shared" si="638"/>
        <v>0</v>
      </c>
      <c r="K710" s="61">
        <f t="shared" si="638"/>
        <v>0</v>
      </c>
      <c r="L710" s="61">
        <f t="shared" si="638"/>
        <v>19656</v>
      </c>
      <c r="M710" s="61">
        <f t="shared" si="638"/>
        <v>3372</v>
      </c>
      <c r="N710" s="56">
        <f aca="true" t="shared" si="639" ref="N710:S710">N711+N713+N716</f>
        <v>0</v>
      </c>
      <c r="O710" s="56">
        <f t="shared" si="639"/>
        <v>0</v>
      </c>
      <c r="P710" s="56">
        <f t="shared" si="639"/>
        <v>0</v>
      </c>
      <c r="Q710" s="56">
        <f t="shared" si="639"/>
        <v>0</v>
      </c>
      <c r="R710" s="61">
        <f t="shared" si="639"/>
        <v>19656</v>
      </c>
      <c r="S710" s="61">
        <f t="shared" si="639"/>
        <v>3372</v>
      </c>
      <c r="T710" s="56">
        <f aca="true" t="shared" si="640" ref="T710:Y710">T711+T713+T716</f>
        <v>0</v>
      </c>
      <c r="U710" s="56">
        <f t="shared" si="640"/>
        <v>0</v>
      </c>
      <c r="V710" s="56">
        <f t="shared" si="640"/>
        <v>0</v>
      </c>
      <c r="W710" s="56">
        <f t="shared" si="640"/>
        <v>0</v>
      </c>
      <c r="X710" s="61">
        <f t="shared" si="640"/>
        <v>19656</v>
      </c>
      <c r="Y710" s="61">
        <f t="shared" si="640"/>
        <v>3372</v>
      </c>
      <c r="Z710" s="56">
        <f aca="true" t="shared" si="641" ref="Z710:AE710">Z711+Z713+Z716</f>
        <v>0</v>
      </c>
      <c r="AA710" s="56">
        <f t="shared" si="641"/>
        <v>0</v>
      </c>
      <c r="AB710" s="56">
        <f t="shared" si="641"/>
        <v>0</v>
      </c>
      <c r="AC710" s="56">
        <f t="shared" si="641"/>
        <v>0</v>
      </c>
      <c r="AD710" s="61">
        <f t="shared" si="641"/>
        <v>19656</v>
      </c>
      <c r="AE710" s="61">
        <f t="shared" si="641"/>
        <v>3372</v>
      </c>
    </row>
    <row r="711" spans="1:31" s="16" customFormat="1" ht="50.25">
      <c r="A711" s="64" t="s">
        <v>349</v>
      </c>
      <c r="B711" s="70" t="s">
        <v>337</v>
      </c>
      <c r="C711" s="70" t="s">
        <v>325</v>
      </c>
      <c r="D711" s="71" t="s">
        <v>237</v>
      </c>
      <c r="E711" s="70"/>
      <c r="F711" s="61"/>
      <c r="G711" s="61"/>
      <c r="H711" s="51">
        <f aca="true" t="shared" si="642" ref="H711:AE711">H712</f>
        <v>1500</v>
      </c>
      <c r="I711" s="51">
        <f t="shared" si="642"/>
        <v>0</v>
      </c>
      <c r="J711" s="51">
        <f t="shared" si="642"/>
        <v>0</v>
      </c>
      <c r="K711" s="51">
        <f t="shared" si="642"/>
        <v>0</v>
      </c>
      <c r="L711" s="51">
        <f t="shared" si="642"/>
        <v>1500</v>
      </c>
      <c r="M711" s="61">
        <f t="shared" si="642"/>
        <v>0</v>
      </c>
      <c r="N711" s="51">
        <f t="shared" si="642"/>
        <v>0</v>
      </c>
      <c r="O711" s="51">
        <f t="shared" si="642"/>
        <v>0</v>
      </c>
      <c r="P711" s="51">
        <f t="shared" si="642"/>
        <v>0</v>
      </c>
      <c r="Q711" s="51">
        <f t="shared" si="642"/>
        <v>0</v>
      </c>
      <c r="R711" s="51">
        <f t="shared" si="642"/>
        <v>1500</v>
      </c>
      <c r="S711" s="61">
        <f t="shared" si="642"/>
        <v>0</v>
      </c>
      <c r="T711" s="51">
        <f t="shared" si="642"/>
        <v>0</v>
      </c>
      <c r="U711" s="51">
        <f t="shared" si="642"/>
        <v>0</v>
      </c>
      <c r="V711" s="51">
        <f t="shared" si="642"/>
        <v>0</v>
      </c>
      <c r="W711" s="51">
        <f t="shared" si="642"/>
        <v>0</v>
      </c>
      <c r="X711" s="51">
        <f t="shared" si="642"/>
        <v>1500</v>
      </c>
      <c r="Y711" s="61">
        <f t="shared" si="642"/>
        <v>0</v>
      </c>
      <c r="Z711" s="51">
        <f t="shared" si="642"/>
        <v>0</v>
      </c>
      <c r="AA711" s="51">
        <f t="shared" si="642"/>
        <v>0</v>
      </c>
      <c r="AB711" s="51">
        <f t="shared" si="642"/>
        <v>0</v>
      </c>
      <c r="AC711" s="51">
        <f t="shared" si="642"/>
        <v>0</v>
      </c>
      <c r="AD711" s="51">
        <f t="shared" si="642"/>
        <v>1500</v>
      </c>
      <c r="AE711" s="61">
        <f t="shared" si="642"/>
        <v>0</v>
      </c>
    </row>
    <row r="712" spans="1:31" s="16" customFormat="1" ht="83.25">
      <c r="A712" s="64" t="s">
        <v>430</v>
      </c>
      <c r="B712" s="70" t="s">
        <v>337</v>
      </c>
      <c r="C712" s="70" t="s">
        <v>325</v>
      </c>
      <c r="D712" s="71" t="s">
        <v>237</v>
      </c>
      <c r="E712" s="70" t="s">
        <v>350</v>
      </c>
      <c r="F712" s="61"/>
      <c r="G712" s="61"/>
      <c r="H712" s="51">
        <v>1500</v>
      </c>
      <c r="I712" s="51"/>
      <c r="J712" s="51"/>
      <c r="K712" s="51"/>
      <c r="L712" s="51">
        <f>F712+H712+I712+J712+K712</f>
        <v>1500</v>
      </c>
      <c r="M712" s="51">
        <f>G712+K712</f>
        <v>0</v>
      </c>
      <c r="N712" s="51"/>
      <c r="O712" s="51"/>
      <c r="P712" s="51"/>
      <c r="Q712" s="51"/>
      <c r="R712" s="51">
        <f>L712+N712+O712+P712+Q712</f>
        <v>1500</v>
      </c>
      <c r="S712" s="51">
        <f>M712+Q712</f>
        <v>0</v>
      </c>
      <c r="T712" s="51"/>
      <c r="U712" s="51"/>
      <c r="V712" s="51"/>
      <c r="W712" s="51"/>
      <c r="X712" s="51">
        <f>R712+T712+U712+V712+W712</f>
        <v>1500</v>
      </c>
      <c r="Y712" s="51">
        <f>S712+W712</f>
        <v>0</v>
      </c>
      <c r="Z712" s="51"/>
      <c r="AA712" s="51"/>
      <c r="AB712" s="51"/>
      <c r="AC712" s="51"/>
      <c r="AD712" s="51">
        <f>X712+Z712+AA712+AB712+AC712</f>
        <v>1500</v>
      </c>
      <c r="AE712" s="51">
        <f>Y712+AC712</f>
        <v>0</v>
      </c>
    </row>
    <row r="713" spans="1:31" s="16" customFormat="1" ht="25.5" customHeight="1">
      <c r="A713" s="64" t="s">
        <v>304</v>
      </c>
      <c r="B713" s="70" t="s">
        <v>337</v>
      </c>
      <c r="C713" s="70" t="s">
        <v>325</v>
      </c>
      <c r="D713" s="71" t="s">
        <v>305</v>
      </c>
      <c r="E713" s="70"/>
      <c r="F713" s="51">
        <f>F714+F715</f>
        <v>14301</v>
      </c>
      <c r="G713" s="51">
        <f aca="true" t="shared" si="643" ref="G713:M713">G714+G715</f>
        <v>3372</v>
      </c>
      <c r="H713" s="51">
        <f>H714+H715</f>
        <v>0</v>
      </c>
      <c r="I713" s="51">
        <f>I714+I715</f>
        <v>-370</v>
      </c>
      <c r="J713" s="51">
        <f>J714+J715</f>
        <v>0</v>
      </c>
      <c r="K713" s="51">
        <f>K714+K715</f>
        <v>0</v>
      </c>
      <c r="L713" s="51">
        <f t="shared" si="643"/>
        <v>13931</v>
      </c>
      <c r="M713" s="51">
        <f t="shared" si="643"/>
        <v>3372</v>
      </c>
      <c r="N713" s="51">
        <f aca="true" t="shared" si="644" ref="N713:S713">N714+N715</f>
        <v>0</v>
      </c>
      <c r="O713" s="51">
        <f t="shared" si="644"/>
        <v>0</v>
      </c>
      <c r="P713" s="51">
        <f t="shared" si="644"/>
        <v>0</v>
      </c>
      <c r="Q713" s="51">
        <f t="shared" si="644"/>
        <v>0</v>
      </c>
      <c r="R713" s="51">
        <f t="shared" si="644"/>
        <v>13931</v>
      </c>
      <c r="S713" s="51">
        <f t="shared" si="644"/>
        <v>3372</v>
      </c>
      <c r="T713" s="51">
        <f aca="true" t="shared" si="645" ref="T713:Y713">T714+T715</f>
        <v>0</v>
      </c>
      <c r="U713" s="51">
        <f t="shared" si="645"/>
        <v>0</v>
      </c>
      <c r="V713" s="51">
        <f t="shared" si="645"/>
        <v>0</v>
      </c>
      <c r="W713" s="51">
        <f t="shared" si="645"/>
        <v>0</v>
      </c>
      <c r="X713" s="51">
        <f t="shared" si="645"/>
        <v>13931</v>
      </c>
      <c r="Y713" s="51">
        <f t="shared" si="645"/>
        <v>3372</v>
      </c>
      <c r="Z713" s="51">
        <f aca="true" t="shared" si="646" ref="Z713:AE713">Z714+Z715</f>
        <v>0</v>
      </c>
      <c r="AA713" s="51">
        <f t="shared" si="646"/>
        <v>0</v>
      </c>
      <c r="AB713" s="51">
        <f t="shared" si="646"/>
        <v>0</v>
      </c>
      <c r="AC713" s="51">
        <f t="shared" si="646"/>
        <v>0</v>
      </c>
      <c r="AD713" s="51">
        <f t="shared" si="646"/>
        <v>13931</v>
      </c>
      <c r="AE713" s="51">
        <f t="shared" si="646"/>
        <v>3372</v>
      </c>
    </row>
    <row r="714" spans="1:31" s="16" customFormat="1" ht="91.5" customHeight="1">
      <c r="A714" s="64" t="s">
        <v>68</v>
      </c>
      <c r="B714" s="70" t="s">
        <v>337</v>
      </c>
      <c r="C714" s="70" t="s">
        <v>325</v>
      </c>
      <c r="D714" s="71" t="s">
        <v>305</v>
      </c>
      <c r="E714" s="70" t="s">
        <v>56</v>
      </c>
      <c r="F714" s="51">
        <v>14295</v>
      </c>
      <c r="G714" s="51">
        <v>3372</v>
      </c>
      <c r="H714" s="126"/>
      <c r="I714" s="73">
        <v>-370</v>
      </c>
      <c r="J714" s="126"/>
      <c r="K714" s="126"/>
      <c r="L714" s="51">
        <f>F714+H714+I714+J714+K714</f>
        <v>13925</v>
      </c>
      <c r="M714" s="51">
        <f>G714+K714</f>
        <v>3372</v>
      </c>
      <c r="N714" s="75"/>
      <c r="O714" s="51"/>
      <c r="P714" s="75"/>
      <c r="Q714" s="75"/>
      <c r="R714" s="51">
        <f>L714+N714+O714+P714+Q714</f>
        <v>13925</v>
      </c>
      <c r="S714" s="51">
        <f>M714+Q714</f>
        <v>3372</v>
      </c>
      <c r="T714" s="75"/>
      <c r="U714" s="51"/>
      <c r="V714" s="75"/>
      <c r="W714" s="75"/>
      <c r="X714" s="51">
        <f>R714+T714+U714+V714+W714</f>
        <v>13925</v>
      </c>
      <c r="Y714" s="51">
        <f>S714+W714</f>
        <v>3372</v>
      </c>
      <c r="Z714" s="75"/>
      <c r="AA714" s="51"/>
      <c r="AB714" s="75"/>
      <c r="AC714" s="75"/>
      <c r="AD714" s="51">
        <f>X714+Z714+AA714+AB714+AC714</f>
        <v>13925</v>
      </c>
      <c r="AE714" s="51">
        <f>Y714+AC714</f>
        <v>3372</v>
      </c>
    </row>
    <row r="715" spans="1:31" s="16" customFormat="1" ht="91.5" customHeight="1">
      <c r="A715" s="64" t="s">
        <v>179</v>
      </c>
      <c r="B715" s="70" t="s">
        <v>337</v>
      </c>
      <c r="C715" s="70" t="s">
        <v>325</v>
      </c>
      <c r="D715" s="71" t="s">
        <v>305</v>
      </c>
      <c r="E715" s="70" t="s">
        <v>55</v>
      </c>
      <c r="F715" s="51">
        <v>6</v>
      </c>
      <c r="G715" s="51"/>
      <c r="H715" s="126"/>
      <c r="I715" s="126"/>
      <c r="J715" s="126"/>
      <c r="K715" s="126"/>
      <c r="L715" s="51">
        <f>F715+H715+I715+J715+K715</f>
        <v>6</v>
      </c>
      <c r="M715" s="51">
        <f>G715+K715</f>
        <v>0</v>
      </c>
      <c r="N715" s="75"/>
      <c r="O715" s="75"/>
      <c r="P715" s="75"/>
      <c r="Q715" s="75"/>
      <c r="R715" s="51">
        <f>L715+N715+O715+P715+Q715</f>
        <v>6</v>
      </c>
      <c r="S715" s="51">
        <f>M715+Q715</f>
        <v>0</v>
      </c>
      <c r="T715" s="75"/>
      <c r="U715" s="75"/>
      <c r="V715" s="75"/>
      <c r="W715" s="75"/>
      <c r="X715" s="51">
        <f>R715+T715+U715+V715+W715</f>
        <v>6</v>
      </c>
      <c r="Y715" s="51">
        <f>S715+W715</f>
        <v>0</v>
      </c>
      <c r="Z715" s="75"/>
      <c r="AA715" s="75"/>
      <c r="AB715" s="75"/>
      <c r="AC715" s="75"/>
      <c r="AD715" s="51">
        <f>X715+Z715+AA715+AB715+AC715</f>
        <v>6</v>
      </c>
      <c r="AE715" s="51">
        <f>Y715+AC715</f>
        <v>0</v>
      </c>
    </row>
    <row r="716" spans="1:31" s="16" customFormat="1" ht="26.25" customHeight="1">
      <c r="A716" s="64" t="s">
        <v>319</v>
      </c>
      <c r="B716" s="70" t="s">
        <v>337</v>
      </c>
      <c r="C716" s="70" t="s">
        <v>325</v>
      </c>
      <c r="D716" s="71" t="s">
        <v>321</v>
      </c>
      <c r="E716" s="70"/>
      <c r="F716" s="51">
        <f>F717</f>
        <v>4225</v>
      </c>
      <c r="G716" s="51">
        <f aca="true" t="shared" si="647" ref="G716:K717">G717</f>
        <v>0</v>
      </c>
      <c r="H716" s="51">
        <f t="shared" si="647"/>
        <v>0</v>
      </c>
      <c r="I716" s="51">
        <f t="shared" si="647"/>
        <v>0</v>
      </c>
      <c r="J716" s="51">
        <f t="shared" si="647"/>
        <v>0</v>
      </c>
      <c r="K716" s="51">
        <f t="shared" si="647"/>
        <v>0</v>
      </c>
      <c r="L716" s="51">
        <f>L717</f>
        <v>4225</v>
      </c>
      <c r="M716" s="51">
        <f>M717</f>
        <v>0</v>
      </c>
      <c r="N716" s="51">
        <f aca="true" t="shared" si="648" ref="N716:Q717">N717</f>
        <v>0</v>
      </c>
      <c r="O716" s="51">
        <f t="shared" si="648"/>
        <v>0</v>
      </c>
      <c r="P716" s="51">
        <f t="shared" si="648"/>
        <v>0</v>
      </c>
      <c r="Q716" s="51">
        <f t="shared" si="648"/>
        <v>0</v>
      </c>
      <c r="R716" s="51">
        <f>R717</f>
        <v>4225</v>
      </c>
      <c r="S716" s="51">
        <f>S717</f>
        <v>0</v>
      </c>
      <c r="T716" s="51">
        <f aca="true" t="shared" si="649" ref="T716:W717">T717</f>
        <v>0</v>
      </c>
      <c r="U716" s="51">
        <f t="shared" si="649"/>
        <v>0</v>
      </c>
      <c r="V716" s="51">
        <f t="shared" si="649"/>
        <v>0</v>
      </c>
      <c r="W716" s="51">
        <f t="shared" si="649"/>
        <v>0</v>
      </c>
      <c r="X716" s="51">
        <f>X717</f>
        <v>4225</v>
      </c>
      <c r="Y716" s="51">
        <f>Y717</f>
        <v>0</v>
      </c>
      <c r="Z716" s="51">
        <f aca="true" t="shared" si="650" ref="Z716:AC717">Z717</f>
        <v>0</v>
      </c>
      <c r="AA716" s="51">
        <f t="shared" si="650"/>
        <v>0</v>
      </c>
      <c r="AB716" s="51">
        <f t="shared" si="650"/>
        <v>0</v>
      </c>
      <c r="AC716" s="51">
        <f t="shared" si="650"/>
        <v>0</v>
      </c>
      <c r="AD716" s="51">
        <f>AD717</f>
        <v>4225</v>
      </c>
      <c r="AE716" s="51">
        <f>AE717</f>
        <v>0</v>
      </c>
    </row>
    <row r="717" spans="1:31" s="16" customFormat="1" ht="60" customHeight="1">
      <c r="A717" s="64" t="s">
        <v>517</v>
      </c>
      <c r="B717" s="70" t="s">
        <v>337</v>
      </c>
      <c r="C717" s="70" t="s">
        <v>325</v>
      </c>
      <c r="D717" s="71" t="s">
        <v>516</v>
      </c>
      <c r="E717" s="70"/>
      <c r="F717" s="51">
        <f>F718</f>
        <v>4225</v>
      </c>
      <c r="G717" s="51">
        <f t="shared" si="647"/>
        <v>0</v>
      </c>
      <c r="H717" s="51">
        <f t="shared" si="647"/>
        <v>0</v>
      </c>
      <c r="I717" s="51">
        <f t="shared" si="647"/>
        <v>0</v>
      </c>
      <c r="J717" s="51">
        <f t="shared" si="647"/>
        <v>0</v>
      </c>
      <c r="K717" s="51">
        <f t="shared" si="647"/>
        <v>0</v>
      </c>
      <c r="L717" s="51">
        <f>L718</f>
        <v>4225</v>
      </c>
      <c r="M717" s="51">
        <f>M718</f>
        <v>0</v>
      </c>
      <c r="N717" s="51">
        <f t="shared" si="648"/>
        <v>0</v>
      </c>
      <c r="O717" s="51">
        <f t="shared" si="648"/>
        <v>0</v>
      </c>
      <c r="P717" s="51">
        <f t="shared" si="648"/>
        <v>0</v>
      </c>
      <c r="Q717" s="51">
        <f t="shared" si="648"/>
        <v>0</v>
      </c>
      <c r="R717" s="51">
        <f>R718</f>
        <v>4225</v>
      </c>
      <c r="S717" s="51">
        <f>S718</f>
        <v>0</v>
      </c>
      <c r="T717" s="51">
        <f t="shared" si="649"/>
        <v>0</v>
      </c>
      <c r="U717" s="51">
        <f t="shared" si="649"/>
        <v>0</v>
      </c>
      <c r="V717" s="51">
        <f t="shared" si="649"/>
        <v>0</v>
      </c>
      <c r="W717" s="51">
        <f t="shared" si="649"/>
        <v>0</v>
      </c>
      <c r="X717" s="51">
        <f>X718</f>
        <v>4225</v>
      </c>
      <c r="Y717" s="51">
        <f>Y718</f>
        <v>0</v>
      </c>
      <c r="Z717" s="51">
        <f t="shared" si="650"/>
        <v>0</v>
      </c>
      <c r="AA717" s="51">
        <f t="shared" si="650"/>
        <v>0</v>
      </c>
      <c r="AB717" s="51">
        <f t="shared" si="650"/>
        <v>0</v>
      </c>
      <c r="AC717" s="51">
        <f t="shared" si="650"/>
        <v>0</v>
      </c>
      <c r="AD717" s="51">
        <f>AD718</f>
        <v>4225</v>
      </c>
      <c r="AE717" s="51">
        <f>AE718</f>
        <v>0</v>
      </c>
    </row>
    <row r="718" spans="1:31" s="16" customFormat="1" ht="82.5">
      <c r="A718" s="64" t="s">
        <v>430</v>
      </c>
      <c r="B718" s="70" t="s">
        <v>337</v>
      </c>
      <c r="C718" s="70" t="s">
        <v>325</v>
      </c>
      <c r="D718" s="71" t="s">
        <v>516</v>
      </c>
      <c r="E718" s="70" t="s">
        <v>350</v>
      </c>
      <c r="F718" s="51">
        <v>4225</v>
      </c>
      <c r="G718" s="126"/>
      <c r="H718" s="126"/>
      <c r="I718" s="126"/>
      <c r="J718" s="126"/>
      <c r="K718" s="126"/>
      <c r="L718" s="51">
        <f>F718+H718+I718+J718+K718</f>
        <v>4225</v>
      </c>
      <c r="M718" s="51">
        <f>G718+K718</f>
        <v>0</v>
      </c>
      <c r="N718" s="75"/>
      <c r="O718" s="75"/>
      <c r="P718" s="75"/>
      <c r="Q718" s="75"/>
      <c r="R718" s="51">
        <f>L718+N718+O718+P718+Q718</f>
        <v>4225</v>
      </c>
      <c r="S718" s="51">
        <f>M718+Q718</f>
        <v>0</v>
      </c>
      <c r="T718" s="75"/>
      <c r="U718" s="75"/>
      <c r="V718" s="75"/>
      <c r="W718" s="75"/>
      <c r="X718" s="51">
        <f>R718+T718+U718+V718+W718</f>
        <v>4225</v>
      </c>
      <c r="Y718" s="51">
        <f>S718+W718</f>
        <v>0</v>
      </c>
      <c r="Z718" s="75"/>
      <c r="AA718" s="75"/>
      <c r="AB718" s="75"/>
      <c r="AC718" s="75"/>
      <c r="AD718" s="51">
        <f>X718+Z718+AA718+AB718+AC718</f>
        <v>4225</v>
      </c>
      <c r="AE718" s="51">
        <f>Y718+AC718</f>
        <v>0</v>
      </c>
    </row>
    <row r="719" spans="1:31" s="16" customFormat="1" ht="18.75" customHeight="1">
      <c r="A719" s="58"/>
      <c r="B719" s="59"/>
      <c r="C719" s="59"/>
      <c r="D719" s="71"/>
      <c r="E719" s="70"/>
      <c r="F719" s="126"/>
      <c r="G719" s="126"/>
      <c r="H719" s="126"/>
      <c r="I719" s="126"/>
      <c r="J719" s="126"/>
      <c r="K719" s="126"/>
      <c r="L719" s="126"/>
      <c r="M719" s="126"/>
      <c r="N719" s="75"/>
      <c r="O719" s="75"/>
      <c r="P719" s="75"/>
      <c r="Q719" s="75"/>
      <c r="R719" s="126"/>
      <c r="S719" s="126"/>
      <c r="T719" s="75"/>
      <c r="U719" s="75"/>
      <c r="V719" s="75"/>
      <c r="W719" s="75"/>
      <c r="X719" s="126"/>
      <c r="Y719" s="126"/>
      <c r="Z719" s="75"/>
      <c r="AA719" s="75"/>
      <c r="AB719" s="75"/>
      <c r="AC719" s="75"/>
      <c r="AD719" s="126"/>
      <c r="AE719" s="126"/>
    </row>
    <row r="720" spans="1:31" s="16" customFormat="1" ht="18.75">
      <c r="A720" s="58" t="s">
        <v>17</v>
      </c>
      <c r="B720" s="59" t="s">
        <v>337</v>
      </c>
      <c r="C720" s="59" t="s">
        <v>326</v>
      </c>
      <c r="D720" s="71"/>
      <c r="E720" s="70"/>
      <c r="F720" s="61">
        <f aca="true" t="shared" si="651" ref="F720:AE720">F721</f>
        <v>3048</v>
      </c>
      <c r="G720" s="61">
        <f t="shared" si="651"/>
        <v>0</v>
      </c>
      <c r="H720" s="61">
        <f t="shared" si="651"/>
        <v>0</v>
      </c>
      <c r="I720" s="61">
        <f t="shared" si="651"/>
        <v>0</v>
      </c>
      <c r="J720" s="61">
        <f t="shared" si="651"/>
        <v>0</v>
      </c>
      <c r="K720" s="61">
        <f t="shared" si="651"/>
        <v>0</v>
      </c>
      <c r="L720" s="61">
        <f t="shared" si="651"/>
        <v>3048</v>
      </c>
      <c r="M720" s="61">
        <f t="shared" si="651"/>
        <v>0</v>
      </c>
      <c r="N720" s="56">
        <f t="shared" si="651"/>
        <v>0</v>
      </c>
      <c r="O720" s="56">
        <f t="shared" si="651"/>
        <v>0</v>
      </c>
      <c r="P720" s="56">
        <f t="shared" si="651"/>
        <v>0</v>
      </c>
      <c r="Q720" s="56">
        <f t="shared" si="651"/>
        <v>0</v>
      </c>
      <c r="R720" s="61">
        <f t="shared" si="651"/>
        <v>3048</v>
      </c>
      <c r="S720" s="61">
        <f t="shared" si="651"/>
        <v>0</v>
      </c>
      <c r="T720" s="56">
        <f t="shared" si="651"/>
        <v>0</v>
      </c>
      <c r="U720" s="56">
        <f t="shared" si="651"/>
        <v>0</v>
      </c>
      <c r="V720" s="56">
        <f t="shared" si="651"/>
        <v>0</v>
      </c>
      <c r="W720" s="56">
        <f t="shared" si="651"/>
        <v>0</v>
      </c>
      <c r="X720" s="61">
        <f t="shared" si="651"/>
        <v>3048</v>
      </c>
      <c r="Y720" s="61">
        <f t="shared" si="651"/>
        <v>0</v>
      </c>
      <c r="Z720" s="61">
        <f t="shared" si="651"/>
        <v>118</v>
      </c>
      <c r="AA720" s="56">
        <f t="shared" si="651"/>
        <v>0</v>
      </c>
      <c r="AB720" s="56">
        <f t="shared" si="651"/>
        <v>0</v>
      </c>
      <c r="AC720" s="56">
        <f t="shared" si="651"/>
        <v>0</v>
      </c>
      <c r="AD720" s="61">
        <f t="shared" si="651"/>
        <v>3166</v>
      </c>
      <c r="AE720" s="61">
        <f t="shared" si="651"/>
        <v>0</v>
      </c>
    </row>
    <row r="721" spans="1:31" s="16" customFormat="1" ht="33">
      <c r="A721" s="64" t="s">
        <v>306</v>
      </c>
      <c r="B721" s="70" t="s">
        <v>337</v>
      </c>
      <c r="C721" s="70" t="s">
        <v>326</v>
      </c>
      <c r="D721" s="71" t="s">
        <v>307</v>
      </c>
      <c r="E721" s="70"/>
      <c r="F721" s="51">
        <f aca="true" t="shared" si="652" ref="F721:M721">F722+F723</f>
        <v>3048</v>
      </c>
      <c r="G721" s="51">
        <f t="shared" si="652"/>
        <v>0</v>
      </c>
      <c r="H721" s="51">
        <f t="shared" si="652"/>
        <v>0</v>
      </c>
      <c r="I721" s="51">
        <f t="shared" si="652"/>
        <v>0</v>
      </c>
      <c r="J721" s="51">
        <f t="shared" si="652"/>
        <v>0</v>
      </c>
      <c r="K721" s="51">
        <f t="shared" si="652"/>
        <v>0</v>
      </c>
      <c r="L721" s="51">
        <f t="shared" si="652"/>
        <v>3048</v>
      </c>
      <c r="M721" s="51">
        <f t="shared" si="652"/>
        <v>0</v>
      </c>
      <c r="N721" s="51">
        <f aca="true" t="shared" si="653" ref="N721:S721">N722+N723</f>
        <v>0</v>
      </c>
      <c r="O721" s="51">
        <f t="shared" si="653"/>
        <v>0</v>
      </c>
      <c r="P721" s="51">
        <f t="shared" si="653"/>
        <v>0</v>
      </c>
      <c r="Q721" s="51">
        <f t="shared" si="653"/>
        <v>0</v>
      </c>
      <c r="R721" s="51">
        <f t="shared" si="653"/>
        <v>3048</v>
      </c>
      <c r="S721" s="51">
        <f t="shared" si="653"/>
        <v>0</v>
      </c>
      <c r="T721" s="51">
        <f aca="true" t="shared" si="654" ref="T721:Y721">T722+T723</f>
        <v>0</v>
      </c>
      <c r="U721" s="51">
        <f t="shared" si="654"/>
        <v>0</v>
      </c>
      <c r="V721" s="51">
        <f t="shared" si="654"/>
        <v>0</v>
      </c>
      <c r="W721" s="51">
        <f t="shared" si="654"/>
        <v>0</v>
      </c>
      <c r="X721" s="51">
        <f t="shared" si="654"/>
        <v>3048</v>
      </c>
      <c r="Y721" s="51">
        <f t="shared" si="654"/>
        <v>0</v>
      </c>
      <c r="Z721" s="51">
        <f aca="true" t="shared" si="655" ref="Z721:AE721">Z722+Z723</f>
        <v>118</v>
      </c>
      <c r="AA721" s="51">
        <f t="shared" si="655"/>
        <v>0</v>
      </c>
      <c r="AB721" s="51">
        <f t="shared" si="655"/>
        <v>0</v>
      </c>
      <c r="AC721" s="51">
        <f t="shared" si="655"/>
        <v>0</v>
      </c>
      <c r="AD721" s="51">
        <f t="shared" si="655"/>
        <v>3166</v>
      </c>
      <c r="AE721" s="51">
        <f t="shared" si="655"/>
        <v>0</v>
      </c>
    </row>
    <row r="722" spans="1:31" s="16" customFormat="1" ht="33" customHeight="1" hidden="1">
      <c r="A722" s="64" t="s">
        <v>335</v>
      </c>
      <c r="B722" s="70" t="s">
        <v>337</v>
      </c>
      <c r="C722" s="70" t="s">
        <v>326</v>
      </c>
      <c r="D722" s="71" t="s">
        <v>204</v>
      </c>
      <c r="E722" s="70" t="s">
        <v>336</v>
      </c>
      <c r="F722" s="126"/>
      <c r="G722" s="126"/>
      <c r="H722" s="126"/>
      <c r="I722" s="126"/>
      <c r="J722" s="126"/>
      <c r="K722" s="126"/>
      <c r="L722" s="126"/>
      <c r="M722" s="126"/>
      <c r="N722" s="75"/>
      <c r="O722" s="75"/>
      <c r="P722" s="75"/>
      <c r="Q722" s="75"/>
      <c r="R722" s="126"/>
      <c r="S722" s="126"/>
      <c r="T722" s="75"/>
      <c r="U722" s="75"/>
      <c r="V722" s="75"/>
      <c r="W722" s="75"/>
      <c r="X722" s="126"/>
      <c r="Y722" s="126"/>
      <c r="Z722" s="75"/>
      <c r="AA722" s="75"/>
      <c r="AB722" s="75"/>
      <c r="AC722" s="75"/>
      <c r="AD722" s="126"/>
      <c r="AE722" s="126"/>
    </row>
    <row r="723" spans="1:31" s="16" customFormat="1" ht="82.5">
      <c r="A723" s="64" t="s">
        <v>68</v>
      </c>
      <c r="B723" s="70" t="s">
        <v>337</v>
      </c>
      <c r="C723" s="70" t="s">
        <v>326</v>
      </c>
      <c r="D723" s="71" t="s">
        <v>204</v>
      </c>
      <c r="E723" s="70" t="s">
        <v>56</v>
      </c>
      <c r="F723" s="51">
        <v>3048</v>
      </c>
      <c r="G723" s="126"/>
      <c r="H723" s="126"/>
      <c r="I723" s="126"/>
      <c r="J723" s="126"/>
      <c r="K723" s="126"/>
      <c r="L723" s="51">
        <f>F723+H723+I723+J723+K723</f>
        <v>3048</v>
      </c>
      <c r="M723" s="51">
        <f>G723+K723</f>
        <v>0</v>
      </c>
      <c r="N723" s="75"/>
      <c r="O723" s="75"/>
      <c r="P723" s="75"/>
      <c r="Q723" s="75"/>
      <c r="R723" s="51">
        <f>L723+N723+O723+P723+Q723</f>
        <v>3048</v>
      </c>
      <c r="S723" s="51">
        <f>M723+Q723</f>
        <v>0</v>
      </c>
      <c r="T723" s="75"/>
      <c r="U723" s="75"/>
      <c r="V723" s="75"/>
      <c r="W723" s="75"/>
      <c r="X723" s="51">
        <f>R723+T723+U723+V723+W723</f>
        <v>3048</v>
      </c>
      <c r="Y723" s="51">
        <f>S723+W723</f>
        <v>0</v>
      </c>
      <c r="Z723" s="51">
        <v>118</v>
      </c>
      <c r="AA723" s="75"/>
      <c r="AB723" s="75"/>
      <c r="AC723" s="75"/>
      <c r="AD723" s="51">
        <f>X723+Z723+AA723+AB723+AC723</f>
        <v>3166</v>
      </c>
      <c r="AE723" s="51">
        <f>Y723+AC723</f>
        <v>0</v>
      </c>
    </row>
    <row r="724" spans="1:31" s="16" customFormat="1" ht="13.5" customHeight="1">
      <c r="A724" s="58"/>
      <c r="B724" s="59"/>
      <c r="C724" s="59"/>
      <c r="D724" s="71"/>
      <c r="E724" s="70"/>
      <c r="F724" s="126"/>
      <c r="G724" s="126"/>
      <c r="H724" s="126"/>
      <c r="I724" s="126"/>
      <c r="J724" s="126"/>
      <c r="K724" s="126"/>
      <c r="L724" s="126"/>
      <c r="M724" s="126"/>
      <c r="N724" s="75"/>
      <c r="O724" s="75"/>
      <c r="P724" s="75"/>
      <c r="Q724" s="75"/>
      <c r="R724" s="126"/>
      <c r="S724" s="126"/>
      <c r="T724" s="75"/>
      <c r="U724" s="75"/>
      <c r="V724" s="75"/>
      <c r="W724" s="75"/>
      <c r="X724" s="126"/>
      <c r="Y724" s="126"/>
      <c r="Z724" s="75"/>
      <c r="AA724" s="75"/>
      <c r="AB724" s="75"/>
      <c r="AC724" s="75"/>
      <c r="AD724" s="126"/>
      <c r="AE724" s="126"/>
    </row>
    <row r="725" spans="1:31" s="16" customFormat="1" ht="18.75" customHeight="1" hidden="1">
      <c r="A725" s="58" t="s">
        <v>18</v>
      </c>
      <c r="B725" s="59" t="s">
        <v>337</v>
      </c>
      <c r="C725" s="59" t="s">
        <v>356</v>
      </c>
      <c r="D725" s="71"/>
      <c r="E725" s="70"/>
      <c r="F725" s="126"/>
      <c r="G725" s="126"/>
      <c r="H725" s="126"/>
      <c r="I725" s="126"/>
      <c r="J725" s="126"/>
      <c r="K725" s="126"/>
      <c r="L725" s="126"/>
      <c r="M725" s="126"/>
      <c r="N725" s="75"/>
      <c r="O725" s="75"/>
      <c r="P725" s="75"/>
      <c r="Q725" s="75"/>
      <c r="R725" s="126"/>
      <c r="S725" s="126"/>
      <c r="T725" s="75"/>
      <c r="U725" s="75"/>
      <c r="V725" s="75"/>
      <c r="W725" s="75"/>
      <c r="X725" s="126"/>
      <c r="Y725" s="126"/>
      <c r="Z725" s="75"/>
      <c r="AA725" s="75"/>
      <c r="AB725" s="75"/>
      <c r="AC725" s="75"/>
      <c r="AD725" s="126"/>
      <c r="AE725" s="126"/>
    </row>
    <row r="726" spans="1:31" s="16" customFormat="1" ht="16.5" customHeight="1" hidden="1">
      <c r="A726" s="64"/>
      <c r="B726" s="70"/>
      <c r="C726" s="70"/>
      <c r="D726" s="71"/>
      <c r="E726" s="70"/>
      <c r="F726" s="126"/>
      <c r="G726" s="126"/>
      <c r="H726" s="126"/>
      <c r="I726" s="126"/>
      <c r="J726" s="126"/>
      <c r="K726" s="126"/>
      <c r="L726" s="126"/>
      <c r="M726" s="126"/>
      <c r="N726" s="75"/>
      <c r="O726" s="75"/>
      <c r="P726" s="75"/>
      <c r="Q726" s="75"/>
      <c r="R726" s="126"/>
      <c r="S726" s="126"/>
      <c r="T726" s="75"/>
      <c r="U726" s="75"/>
      <c r="V726" s="75"/>
      <c r="W726" s="75"/>
      <c r="X726" s="126"/>
      <c r="Y726" s="126"/>
      <c r="Z726" s="75"/>
      <c r="AA726" s="75"/>
      <c r="AB726" s="75"/>
      <c r="AC726" s="75"/>
      <c r="AD726" s="126"/>
      <c r="AE726" s="126"/>
    </row>
    <row r="727" spans="1:31" s="16" customFormat="1" ht="40.5">
      <c r="A727" s="52" t="s">
        <v>19</v>
      </c>
      <c r="B727" s="53" t="s">
        <v>20</v>
      </c>
      <c r="C727" s="53"/>
      <c r="D727" s="71"/>
      <c r="E727" s="70"/>
      <c r="F727" s="55">
        <f aca="true" t="shared" si="656" ref="F727:M727">F729+F733+F735</f>
        <v>11162</v>
      </c>
      <c r="G727" s="55">
        <f t="shared" si="656"/>
        <v>0</v>
      </c>
      <c r="H727" s="55">
        <f t="shared" si="656"/>
        <v>0</v>
      </c>
      <c r="I727" s="55">
        <f t="shared" si="656"/>
        <v>53</v>
      </c>
      <c r="J727" s="55">
        <f t="shared" si="656"/>
        <v>0</v>
      </c>
      <c r="K727" s="55">
        <f t="shared" si="656"/>
        <v>0</v>
      </c>
      <c r="L727" s="55">
        <f t="shared" si="656"/>
        <v>11215</v>
      </c>
      <c r="M727" s="55">
        <f t="shared" si="656"/>
        <v>0</v>
      </c>
      <c r="N727" s="56">
        <f aca="true" t="shared" si="657" ref="N727:S727">N729+N733+N735</f>
        <v>0</v>
      </c>
      <c r="O727" s="56">
        <f t="shared" si="657"/>
        <v>0</v>
      </c>
      <c r="P727" s="56">
        <f t="shared" si="657"/>
        <v>0</v>
      </c>
      <c r="Q727" s="56">
        <f t="shared" si="657"/>
        <v>0</v>
      </c>
      <c r="R727" s="55">
        <f t="shared" si="657"/>
        <v>11215</v>
      </c>
      <c r="S727" s="55">
        <f t="shared" si="657"/>
        <v>0</v>
      </c>
      <c r="T727" s="56">
        <f aca="true" t="shared" si="658" ref="T727:Y727">T729+T733+T735</f>
        <v>0</v>
      </c>
      <c r="U727" s="56">
        <f t="shared" si="658"/>
        <v>0</v>
      </c>
      <c r="V727" s="56">
        <f t="shared" si="658"/>
        <v>0</v>
      </c>
      <c r="W727" s="56">
        <f t="shared" si="658"/>
        <v>0</v>
      </c>
      <c r="X727" s="55">
        <f t="shared" si="658"/>
        <v>11215</v>
      </c>
      <c r="Y727" s="55">
        <f t="shared" si="658"/>
        <v>0</v>
      </c>
      <c r="Z727" s="56">
        <f aca="true" t="shared" si="659" ref="Z727:AE727">Z729+Z733+Z735</f>
        <v>0</v>
      </c>
      <c r="AA727" s="56">
        <f t="shared" si="659"/>
        <v>0</v>
      </c>
      <c r="AB727" s="56">
        <f t="shared" si="659"/>
        <v>0</v>
      </c>
      <c r="AC727" s="56">
        <f t="shared" si="659"/>
        <v>0</v>
      </c>
      <c r="AD727" s="55">
        <f t="shared" si="659"/>
        <v>11215</v>
      </c>
      <c r="AE727" s="55">
        <f t="shared" si="659"/>
        <v>0</v>
      </c>
    </row>
    <row r="728" spans="1:31" s="16" customFormat="1" ht="16.5" customHeight="1">
      <c r="A728" s="52"/>
      <c r="B728" s="53"/>
      <c r="C728" s="53"/>
      <c r="D728" s="71"/>
      <c r="E728" s="70"/>
      <c r="F728" s="126"/>
      <c r="G728" s="126"/>
      <c r="H728" s="126"/>
      <c r="I728" s="126"/>
      <c r="J728" s="126"/>
      <c r="K728" s="126"/>
      <c r="L728" s="126"/>
      <c r="M728" s="126"/>
      <c r="N728" s="75"/>
      <c r="O728" s="75"/>
      <c r="P728" s="75"/>
      <c r="Q728" s="75"/>
      <c r="R728" s="126"/>
      <c r="S728" s="126"/>
      <c r="T728" s="75"/>
      <c r="U728" s="75"/>
      <c r="V728" s="75"/>
      <c r="W728" s="75"/>
      <c r="X728" s="126"/>
      <c r="Y728" s="126"/>
      <c r="Z728" s="75"/>
      <c r="AA728" s="75"/>
      <c r="AB728" s="75"/>
      <c r="AC728" s="75"/>
      <c r="AD728" s="126"/>
      <c r="AE728" s="126"/>
    </row>
    <row r="729" spans="1:31" s="16" customFormat="1" ht="18.75" customHeight="1" hidden="1">
      <c r="A729" s="58" t="s">
        <v>291</v>
      </c>
      <c r="B729" s="59" t="s">
        <v>339</v>
      </c>
      <c r="C729" s="59" t="s">
        <v>325</v>
      </c>
      <c r="D729" s="71"/>
      <c r="E729" s="70"/>
      <c r="F729" s="126"/>
      <c r="G729" s="126"/>
      <c r="H729" s="126"/>
      <c r="I729" s="126"/>
      <c r="J729" s="126"/>
      <c r="K729" s="126"/>
      <c r="L729" s="126"/>
      <c r="M729" s="126"/>
      <c r="N729" s="75"/>
      <c r="O729" s="75"/>
      <c r="P729" s="75"/>
      <c r="Q729" s="75"/>
      <c r="R729" s="126"/>
      <c r="S729" s="126"/>
      <c r="T729" s="75"/>
      <c r="U729" s="75"/>
      <c r="V729" s="75"/>
      <c r="W729" s="75"/>
      <c r="X729" s="126"/>
      <c r="Y729" s="126"/>
      <c r="Z729" s="75"/>
      <c r="AA729" s="75"/>
      <c r="AB729" s="75"/>
      <c r="AC729" s="75"/>
      <c r="AD729" s="126"/>
      <c r="AE729" s="126"/>
    </row>
    <row r="730" spans="1:31" s="16" customFormat="1" ht="16.5" customHeight="1" hidden="1">
      <c r="A730" s="64" t="s">
        <v>366</v>
      </c>
      <c r="B730" s="70" t="s">
        <v>339</v>
      </c>
      <c r="C730" s="70" t="s">
        <v>325</v>
      </c>
      <c r="D730" s="71" t="s">
        <v>292</v>
      </c>
      <c r="E730" s="70"/>
      <c r="F730" s="126"/>
      <c r="G730" s="126"/>
      <c r="H730" s="126"/>
      <c r="I730" s="126"/>
      <c r="J730" s="126"/>
      <c r="K730" s="126"/>
      <c r="L730" s="126"/>
      <c r="M730" s="126"/>
      <c r="N730" s="75"/>
      <c r="O730" s="75"/>
      <c r="P730" s="75"/>
      <c r="Q730" s="75"/>
      <c r="R730" s="126"/>
      <c r="S730" s="126"/>
      <c r="T730" s="75"/>
      <c r="U730" s="75"/>
      <c r="V730" s="75"/>
      <c r="W730" s="75"/>
      <c r="X730" s="126"/>
      <c r="Y730" s="126"/>
      <c r="Z730" s="75"/>
      <c r="AA730" s="75"/>
      <c r="AB730" s="75"/>
      <c r="AC730" s="75"/>
      <c r="AD730" s="126"/>
      <c r="AE730" s="126"/>
    </row>
    <row r="731" spans="1:31" s="16" customFormat="1" ht="16.5" customHeight="1" hidden="1">
      <c r="A731" s="64" t="s">
        <v>327</v>
      </c>
      <c r="B731" s="70" t="s">
        <v>339</v>
      </c>
      <c r="C731" s="70" t="s">
        <v>325</v>
      </c>
      <c r="D731" s="71" t="s">
        <v>292</v>
      </c>
      <c r="E731" s="70" t="s">
        <v>328</v>
      </c>
      <c r="F731" s="126"/>
      <c r="G731" s="126"/>
      <c r="H731" s="126"/>
      <c r="I731" s="126"/>
      <c r="J731" s="126"/>
      <c r="K731" s="126"/>
      <c r="L731" s="126"/>
      <c r="M731" s="126"/>
      <c r="N731" s="75"/>
      <c r="O731" s="75"/>
      <c r="P731" s="75"/>
      <c r="Q731" s="75"/>
      <c r="R731" s="126"/>
      <c r="S731" s="126"/>
      <c r="T731" s="75"/>
      <c r="U731" s="75"/>
      <c r="V731" s="75"/>
      <c r="W731" s="75"/>
      <c r="X731" s="126"/>
      <c r="Y731" s="126"/>
      <c r="Z731" s="75"/>
      <c r="AA731" s="75"/>
      <c r="AB731" s="75"/>
      <c r="AC731" s="75"/>
      <c r="AD731" s="126"/>
      <c r="AE731" s="126"/>
    </row>
    <row r="732" spans="1:31" s="16" customFormat="1" ht="18.75" customHeight="1" hidden="1">
      <c r="A732" s="64"/>
      <c r="B732" s="59"/>
      <c r="C732" s="59"/>
      <c r="D732" s="71"/>
      <c r="E732" s="70"/>
      <c r="F732" s="126"/>
      <c r="G732" s="126"/>
      <c r="H732" s="126"/>
      <c r="I732" s="126"/>
      <c r="J732" s="126"/>
      <c r="K732" s="126"/>
      <c r="L732" s="126"/>
      <c r="M732" s="126"/>
      <c r="N732" s="75"/>
      <c r="O732" s="75"/>
      <c r="P732" s="75"/>
      <c r="Q732" s="75"/>
      <c r="R732" s="126"/>
      <c r="S732" s="126"/>
      <c r="T732" s="75"/>
      <c r="U732" s="75"/>
      <c r="V732" s="75"/>
      <c r="W732" s="75"/>
      <c r="X732" s="126"/>
      <c r="Y732" s="126"/>
      <c r="Z732" s="75"/>
      <c r="AA732" s="75"/>
      <c r="AB732" s="75"/>
      <c r="AC732" s="75"/>
      <c r="AD732" s="126"/>
      <c r="AE732" s="126"/>
    </row>
    <row r="733" spans="1:31" s="16" customFormat="1" ht="18.75" customHeight="1" hidden="1">
      <c r="A733" s="58" t="s">
        <v>21</v>
      </c>
      <c r="B733" s="59" t="s">
        <v>339</v>
      </c>
      <c r="C733" s="59" t="s">
        <v>326</v>
      </c>
      <c r="D733" s="71"/>
      <c r="E733" s="70"/>
      <c r="F733" s="126"/>
      <c r="G733" s="126"/>
      <c r="H733" s="126"/>
      <c r="I733" s="126"/>
      <c r="J733" s="126"/>
      <c r="K733" s="126"/>
      <c r="L733" s="126"/>
      <c r="M733" s="126"/>
      <c r="N733" s="75"/>
      <c r="O733" s="75"/>
      <c r="P733" s="75"/>
      <c r="Q733" s="75"/>
      <c r="R733" s="126"/>
      <c r="S733" s="126"/>
      <c r="T733" s="75"/>
      <c r="U733" s="75"/>
      <c r="V733" s="75"/>
      <c r="W733" s="75"/>
      <c r="X733" s="126"/>
      <c r="Y733" s="126"/>
      <c r="Z733" s="75"/>
      <c r="AA733" s="75"/>
      <c r="AB733" s="75"/>
      <c r="AC733" s="75"/>
      <c r="AD733" s="126"/>
      <c r="AE733" s="126"/>
    </row>
    <row r="734" spans="1:31" s="16" customFormat="1" ht="18.75" customHeight="1" hidden="1">
      <c r="A734" s="64"/>
      <c r="B734" s="59"/>
      <c r="C734" s="59"/>
      <c r="D734" s="71"/>
      <c r="E734" s="70"/>
      <c r="F734" s="126"/>
      <c r="G734" s="126"/>
      <c r="H734" s="126"/>
      <c r="I734" s="126"/>
      <c r="J734" s="126"/>
      <c r="K734" s="126"/>
      <c r="L734" s="126"/>
      <c r="M734" s="126"/>
      <c r="N734" s="75"/>
      <c r="O734" s="75"/>
      <c r="P734" s="75"/>
      <c r="Q734" s="75"/>
      <c r="R734" s="126"/>
      <c r="S734" s="126"/>
      <c r="T734" s="75"/>
      <c r="U734" s="75"/>
      <c r="V734" s="75"/>
      <c r="W734" s="75"/>
      <c r="X734" s="126"/>
      <c r="Y734" s="126"/>
      <c r="Z734" s="75"/>
      <c r="AA734" s="75"/>
      <c r="AB734" s="75"/>
      <c r="AC734" s="75"/>
      <c r="AD734" s="126"/>
      <c r="AE734" s="126"/>
    </row>
    <row r="735" spans="1:31" s="16" customFormat="1" ht="37.5">
      <c r="A735" s="58" t="s">
        <v>22</v>
      </c>
      <c r="B735" s="59" t="s">
        <v>339</v>
      </c>
      <c r="C735" s="59" t="s">
        <v>333</v>
      </c>
      <c r="D735" s="71"/>
      <c r="E735" s="70"/>
      <c r="F735" s="61">
        <f aca="true" t="shared" si="660" ref="F735:M735">F736+F740</f>
        <v>11162</v>
      </c>
      <c r="G735" s="61">
        <f t="shared" si="660"/>
        <v>0</v>
      </c>
      <c r="H735" s="61">
        <f t="shared" si="660"/>
        <v>0</v>
      </c>
      <c r="I735" s="61">
        <f t="shared" si="660"/>
        <v>53</v>
      </c>
      <c r="J735" s="61">
        <f t="shared" si="660"/>
        <v>0</v>
      </c>
      <c r="K735" s="61">
        <f t="shared" si="660"/>
        <v>0</v>
      </c>
      <c r="L735" s="61">
        <f t="shared" si="660"/>
        <v>11215</v>
      </c>
      <c r="M735" s="61">
        <f t="shared" si="660"/>
        <v>0</v>
      </c>
      <c r="N735" s="56">
        <f aca="true" t="shared" si="661" ref="N735:S735">N736+N740</f>
        <v>0</v>
      </c>
      <c r="O735" s="56">
        <f t="shared" si="661"/>
        <v>0</v>
      </c>
      <c r="P735" s="56">
        <f t="shared" si="661"/>
        <v>0</v>
      </c>
      <c r="Q735" s="56">
        <f t="shared" si="661"/>
        <v>0</v>
      </c>
      <c r="R735" s="61">
        <f t="shared" si="661"/>
        <v>11215</v>
      </c>
      <c r="S735" s="61">
        <f t="shared" si="661"/>
        <v>0</v>
      </c>
      <c r="T735" s="56">
        <f aca="true" t="shared" si="662" ref="T735:Y735">T736+T740</f>
        <v>0</v>
      </c>
      <c r="U735" s="56">
        <f t="shared" si="662"/>
        <v>0</v>
      </c>
      <c r="V735" s="56">
        <f t="shared" si="662"/>
        <v>0</v>
      </c>
      <c r="W735" s="56">
        <f t="shared" si="662"/>
        <v>0</v>
      </c>
      <c r="X735" s="61">
        <f t="shared" si="662"/>
        <v>11215</v>
      </c>
      <c r="Y735" s="61">
        <f t="shared" si="662"/>
        <v>0</v>
      </c>
      <c r="Z735" s="56">
        <f aca="true" t="shared" si="663" ref="Z735:AE735">Z736+Z740</f>
        <v>0</v>
      </c>
      <c r="AA735" s="56">
        <f t="shared" si="663"/>
        <v>0</v>
      </c>
      <c r="AB735" s="56">
        <f t="shared" si="663"/>
        <v>0</v>
      </c>
      <c r="AC735" s="56">
        <f t="shared" si="663"/>
        <v>0</v>
      </c>
      <c r="AD735" s="61">
        <f t="shared" si="663"/>
        <v>11215</v>
      </c>
      <c r="AE735" s="61">
        <f t="shared" si="663"/>
        <v>0</v>
      </c>
    </row>
    <row r="736" spans="1:31" s="16" customFormat="1" ht="31.5" customHeight="1">
      <c r="A736" s="64" t="s">
        <v>33</v>
      </c>
      <c r="B736" s="70" t="s">
        <v>339</v>
      </c>
      <c r="C736" s="70" t="s">
        <v>333</v>
      </c>
      <c r="D736" s="71" t="s">
        <v>34</v>
      </c>
      <c r="E736" s="70"/>
      <c r="F736" s="51">
        <f aca="true" t="shared" si="664" ref="F736:M736">F737+F738</f>
        <v>11162</v>
      </c>
      <c r="G736" s="51">
        <f t="shared" si="664"/>
        <v>0</v>
      </c>
      <c r="H736" s="51">
        <f t="shared" si="664"/>
        <v>0</v>
      </c>
      <c r="I736" s="51">
        <f t="shared" si="664"/>
        <v>53</v>
      </c>
      <c r="J736" s="51">
        <f t="shared" si="664"/>
        <v>0</v>
      </c>
      <c r="K736" s="51">
        <f t="shared" si="664"/>
        <v>0</v>
      </c>
      <c r="L736" s="51">
        <f t="shared" si="664"/>
        <v>11215</v>
      </c>
      <c r="M736" s="51">
        <f t="shared" si="664"/>
        <v>0</v>
      </c>
      <c r="N736" s="51">
        <f aca="true" t="shared" si="665" ref="N736:S736">N737+N738</f>
        <v>0</v>
      </c>
      <c r="O736" s="51">
        <f t="shared" si="665"/>
        <v>0</v>
      </c>
      <c r="P736" s="51">
        <f t="shared" si="665"/>
        <v>0</v>
      </c>
      <c r="Q736" s="51">
        <f t="shared" si="665"/>
        <v>0</v>
      </c>
      <c r="R736" s="51">
        <f t="shared" si="665"/>
        <v>11215</v>
      </c>
      <c r="S736" s="51">
        <f t="shared" si="665"/>
        <v>0</v>
      </c>
      <c r="T736" s="51">
        <f aca="true" t="shared" si="666" ref="T736:Y736">T737+T738</f>
        <v>0</v>
      </c>
      <c r="U736" s="51">
        <f t="shared" si="666"/>
        <v>0</v>
      </c>
      <c r="V736" s="51">
        <f t="shared" si="666"/>
        <v>0</v>
      </c>
      <c r="W736" s="51">
        <f t="shared" si="666"/>
        <v>0</v>
      </c>
      <c r="X736" s="51">
        <f t="shared" si="666"/>
        <v>11215</v>
      </c>
      <c r="Y736" s="51">
        <f t="shared" si="666"/>
        <v>0</v>
      </c>
      <c r="Z736" s="51">
        <f aca="true" t="shared" si="667" ref="Z736:AE736">Z737+Z738</f>
        <v>0</v>
      </c>
      <c r="AA736" s="51">
        <f t="shared" si="667"/>
        <v>0</v>
      </c>
      <c r="AB736" s="51">
        <f t="shared" si="667"/>
        <v>0</v>
      </c>
      <c r="AC736" s="51">
        <f t="shared" si="667"/>
        <v>0</v>
      </c>
      <c r="AD736" s="51">
        <f t="shared" si="667"/>
        <v>11215</v>
      </c>
      <c r="AE736" s="51">
        <f t="shared" si="667"/>
        <v>0</v>
      </c>
    </row>
    <row r="737" spans="1:31" s="16" customFormat="1" ht="54.75" customHeight="1">
      <c r="A737" s="64" t="s">
        <v>335</v>
      </c>
      <c r="B737" s="70" t="s">
        <v>339</v>
      </c>
      <c r="C737" s="70" t="s">
        <v>333</v>
      </c>
      <c r="D737" s="71" t="s">
        <v>34</v>
      </c>
      <c r="E737" s="70" t="s">
        <v>336</v>
      </c>
      <c r="F737" s="73">
        <v>321</v>
      </c>
      <c r="G737" s="126"/>
      <c r="H737" s="126"/>
      <c r="I737" s="126"/>
      <c r="J737" s="126"/>
      <c r="K737" s="126"/>
      <c r="L737" s="51">
        <f>F737+H737+I737+J737+K737</f>
        <v>321</v>
      </c>
      <c r="M737" s="51">
        <f>G737+K737</f>
        <v>0</v>
      </c>
      <c r="N737" s="75"/>
      <c r="O737" s="75"/>
      <c r="P737" s="75"/>
      <c r="Q737" s="75"/>
      <c r="R737" s="51">
        <f>L737+N737+O737+P737+Q737</f>
        <v>321</v>
      </c>
      <c r="S737" s="51">
        <f>M737+Q737</f>
        <v>0</v>
      </c>
      <c r="T737" s="75"/>
      <c r="U737" s="75"/>
      <c r="V737" s="75"/>
      <c r="W737" s="75"/>
      <c r="X737" s="51">
        <f>R737+T737+U737+V737+W737</f>
        <v>321</v>
      </c>
      <c r="Y737" s="51">
        <f>S737+W737</f>
        <v>0</v>
      </c>
      <c r="Z737" s="75"/>
      <c r="AA737" s="75"/>
      <c r="AB737" s="75"/>
      <c r="AC737" s="75"/>
      <c r="AD737" s="51">
        <f>X737+Z737+AA737+AB737+AC737</f>
        <v>321</v>
      </c>
      <c r="AE737" s="51">
        <f>Y737+AC737</f>
        <v>0</v>
      </c>
    </row>
    <row r="738" spans="1:31" s="16" customFormat="1" ht="33">
      <c r="A738" s="64" t="s">
        <v>32</v>
      </c>
      <c r="B738" s="70" t="s">
        <v>339</v>
      </c>
      <c r="C738" s="70" t="s">
        <v>333</v>
      </c>
      <c r="D738" s="71" t="s">
        <v>31</v>
      </c>
      <c r="E738" s="70"/>
      <c r="F738" s="51">
        <f aca="true" t="shared" si="668" ref="F738:AE738">F739</f>
        <v>10841</v>
      </c>
      <c r="G738" s="51">
        <f t="shared" si="668"/>
        <v>0</v>
      </c>
      <c r="H738" s="51">
        <f t="shared" si="668"/>
        <v>0</v>
      </c>
      <c r="I738" s="51">
        <f t="shared" si="668"/>
        <v>53</v>
      </c>
      <c r="J738" s="51">
        <f t="shared" si="668"/>
        <v>0</v>
      </c>
      <c r="K738" s="51">
        <f t="shared" si="668"/>
        <v>0</v>
      </c>
      <c r="L738" s="51">
        <f t="shared" si="668"/>
        <v>10894</v>
      </c>
      <c r="M738" s="51">
        <f t="shared" si="668"/>
        <v>0</v>
      </c>
      <c r="N738" s="51">
        <f t="shared" si="668"/>
        <v>0</v>
      </c>
      <c r="O738" s="51">
        <f t="shared" si="668"/>
        <v>0</v>
      </c>
      <c r="P738" s="51">
        <f t="shared" si="668"/>
        <v>0</v>
      </c>
      <c r="Q738" s="51">
        <f t="shared" si="668"/>
        <v>0</v>
      </c>
      <c r="R738" s="51">
        <f t="shared" si="668"/>
        <v>10894</v>
      </c>
      <c r="S738" s="51">
        <f t="shared" si="668"/>
        <v>0</v>
      </c>
      <c r="T738" s="51">
        <f t="shared" si="668"/>
        <v>0</v>
      </c>
      <c r="U738" s="51">
        <f t="shared" si="668"/>
        <v>0</v>
      </c>
      <c r="V738" s="51">
        <f t="shared" si="668"/>
        <v>0</v>
      </c>
      <c r="W738" s="51">
        <f t="shared" si="668"/>
        <v>0</v>
      </c>
      <c r="X738" s="51">
        <f t="shared" si="668"/>
        <v>10894</v>
      </c>
      <c r="Y738" s="51">
        <f t="shared" si="668"/>
        <v>0</v>
      </c>
      <c r="Z738" s="51">
        <f t="shared" si="668"/>
        <v>0</v>
      </c>
      <c r="AA738" s="51">
        <f t="shared" si="668"/>
        <v>0</v>
      </c>
      <c r="AB738" s="51">
        <f t="shared" si="668"/>
        <v>0</v>
      </c>
      <c r="AC738" s="51">
        <f t="shared" si="668"/>
        <v>0</v>
      </c>
      <c r="AD738" s="51">
        <f t="shared" si="668"/>
        <v>10894</v>
      </c>
      <c r="AE738" s="51">
        <f t="shared" si="668"/>
        <v>0</v>
      </c>
    </row>
    <row r="739" spans="1:31" s="16" customFormat="1" ht="82.5">
      <c r="A739" s="64" t="s">
        <v>68</v>
      </c>
      <c r="B739" s="70" t="s">
        <v>339</v>
      </c>
      <c r="C739" s="70" t="s">
        <v>333</v>
      </c>
      <c r="D739" s="71" t="s">
        <v>31</v>
      </c>
      <c r="E739" s="70" t="s">
        <v>56</v>
      </c>
      <c r="F739" s="51">
        <v>10841</v>
      </c>
      <c r="G739" s="126"/>
      <c r="H739" s="126"/>
      <c r="I739" s="73">
        <v>53</v>
      </c>
      <c r="J739" s="126"/>
      <c r="K739" s="126"/>
      <c r="L739" s="51">
        <f>F739+H739+I739+J739+K739</f>
        <v>10894</v>
      </c>
      <c r="M739" s="51">
        <f>G739+K739</f>
        <v>0</v>
      </c>
      <c r="N739" s="75"/>
      <c r="O739" s="51"/>
      <c r="P739" s="75"/>
      <c r="Q739" s="75"/>
      <c r="R739" s="51">
        <f>L739+N739+O739+P739+Q739</f>
        <v>10894</v>
      </c>
      <c r="S739" s="51">
        <f>M739+Q739</f>
        <v>0</v>
      </c>
      <c r="T739" s="75"/>
      <c r="U739" s="51"/>
      <c r="V739" s="75"/>
      <c r="W739" s="75"/>
      <c r="X739" s="51">
        <f>R739+T739+U739+V739+W739</f>
        <v>10894</v>
      </c>
      <c r="Y739" s="51">
        <f>S739+W739</f>
        <v>0</v>
      </c>
      <c r="Z739" s="75"/>
      <c r="AA739" s="51"/>
      <c r="AB739" s="75"/>
      <c r="AC739" s="75"/>
      <c r="AD739" s="51">
        <f>X739+Z739+AA739+AB739+AC739</f>
        <v>10894</v>
      </c>
      <c r="AE739" s="51">
        <f>Y739+AC739</f>
        <v>0</v>
      </c>
    </row>
    <row r="740" spans="1:31" s="16" customFormat="1" ht="33" customHeight="1" hidden="1">
      <c r="A740" s="64" t="s">
        <v>289</v>
      </c>
      <c r="B740" s="70" t="s">
        <v>339</v>
      </c>
      <c r="C740" s="70" t="s">
        <v>333</v>
      </c>
      <c r="D740" s="71" t="s">
        <v>290</v>
      </c>
      <c r="E740" s="70"/>
      <c r="F740" s="126"/>
      <c r="G740" s="126"/>
      <c r="H740" s="126"/>
      <c r="I740" s="126"/>
      <c r="J740" s="126"/>
      <c r="K740" s="126"/>
      <c r="L740" s="126"/>
      <c r="M740" s="126"/>
      <c r="N740" s="75"/>
      <c r="O740" s="75"/>
      <c r="P740" s="75"/>
      <c r="Q740" s="75"/>
      <c r="R740" s="126"/>
      <c r="S740" s="126"/>
      <c r="T740" s="75"/>
      <c r="U740" s="75"/>
      <c r="V740" s="75"/>
      <c r="W740" s="75"/>
      <c r="X740" s="126"/>
      <c r="Y740" s="126"/>
      <c r="Z740" s="75"/>
      <c r="AA740" s="75"/>
      <c r="AB740" s="75"/>
      <c r="AC740" s="75"/>
      <c r="AD740" s="126"/>
      <c r="AE740" s="126"/>
    </row>
    <row r="741" spans="1:31" s="16" customFormat="1" ht="49.5" customHeight="1" hidden="1">
      <c r="A741" s="64" t="s">
        <v>335</v>
      </c>
      <c r="B741" s="70" t="s">
        <v>339</v>
      </c>
      <c r="C741" s="70" t="s">
        <v>333</v>
      </c>
      <c r="D741" s="71" t="s">
        <v>290</v>
      </c>
      <c r="E741" s="70" t="s">
        <v>336</v>
      </c>
      <c r="F741" s="126"/>
      <c r="G741" s="126"/>
      <c r="H741" s="126"/>
      <c r="I741" s="126"/>
      <c r="J741" s="126"/>
      <c r="K741" s="126"/>
      <c r="L741" s="126"/>
      <c r="M741" s="126"/>
      <c r="N741" s="75"/>
      <c r="O741" s="75"/>
      <c r="P741" s="75"/>
      <c r="Q741" s="75"/>
      <c r="R741" s="126"/>
      <c r="S741" s="126"/>
      <c r="T741" s="75"/>
      <c r="U741" s="75"/>
      <c r="V741" s="75"/>
      <c r="W741" s="75"/>
      <c r="X741" s="126"/>
      <c r="Y741" s="126"/>
      <c r="Z741" s="75"/>
      <c r="AA741" s="75"/>
      <c r="AB741" s="75"/>
      <c r="AC741" s="75"/>
      <c r="AD741" s="126"/>
      <c r="AE741" s="126"/>
    </row>
    <row r="742" spans="1:31" s="16" customFormat="1" ht="16.5" customHeight="1">
      <c r="A742" s="64"/>
      <c r="B742" s="59"/>
      <c r="C742" s="59"/>
      <c r="D742" s="71"/>
      <c r="E742" s="70"/>
      <c r="F742" s="126"/>
      <c r="G742" s="126"/>
      <c r="H742" s="126"/>
      <c r="I742" s="126"/>
      <c r="J742" s="126"/>
      <c r="K742" s="126"/>
      <c r="L742" s="126"/>
      <c r="M742" s="126"/>
      <c r="N742" s="75"/>
      <c r="O742" s="75"/>
      <c r="P742" s="75"/>
      <c r="Q742" s="75"/>
      <c r="R742" s="126"/>
      <c r="S742" s="126"/>
      <c r="T742" s="75"/>
      <c r="U742" s="75"/>
      <c r="V742" s="75"/>
      <c r="W742" s="75"/>
      <c r="X742" s="126"/>
      <c r="Y742" s="126"/>
      <c r="Z742" s="75"/>
      <c r="AA742" s="75"/>
      <c r="AB742" s="75"/>
      <c r="AC742" s="75"/>
      <c r="AD742" s="126"/>
      <c r="AE742" s="126"/>
    </row>
    <row r="743" spans="1:31" s="16" customFormat="1" ht="60.75">
      <c r="A743" s="52" t="s">
        <v>23</v>
      </c>
      <c r="B743" s="53" t="s">
        <v>24</v>
      </c>
      <c r="C743" s="70"/>
      <c r="D743" s="71"/>
      <c r="E743" s="70"/>
      <c r="F743" s="55">
        <f aca="true" t="shared" si="669" ref="F743:M743">F745</f>
        <v>140348</v>
      </c>
      <c r="G743" s="55">
        <f t="shared" si="669"/>
        <v>0</v>
      </c>
      <c r="H743" s="55">
        <f t="shared" si="669"/>
        <v>0</v>
      </c>
      <c r="I743" s="55">
        <f t="shared" si="669"/>
        <v>0</v>
      </c>
      <c r="J743" s="55">
        <f t="shared" si="669"/>
        <v>0</v>
      </c>
      <c r="K743" s="55">
        <f t="shared" si="669"/>
        <v>0</v>
      </c>
      <c r="L743" s="55">
        <f t="shared" si="669"/>
        <v>140348</v>
      </c>
      <c r="M743" s="55">
        <f t="shared" si="669"/>
        <v>0</v>
      </c>
      <c r="N743" s="56">
        <f aca="true" t="shared" si="670" ref="N743:S743">N745</f>
        <v>0</v>
      </c>
      <c r="O743" s="56">
        <f t="shared" si="670"/>
        <v>0</v>
      </c>
      <c r="P743" s="56">
        <f t="shared" si="670"/>
        <v>0</v>
      </c>
      <c r="Q743" s="56">
        <f t="shared" si="670"/>
        <v>0</v>
      </c>
      <c r="R743" s="55">
        <f t="shared" si="670"/>
        <v>140348</v>
      </c>
      <c r="S743" s="55">
        <f t="shared" si="670"/>
        <v>0</v>
      </c>
      <c r="T743" s="56">
        <f aca="true" t="shared" si="671" ref="T743:Y743">T745</f>
        <v>0</v>
      </c>
      <c r="U743" s="56">
        <f t="shared" si="671"/>
        <v>0</v>
      </c>
      <c r="V743" s="56">
        <f t="shared" si="671"/>
        <v>0</v>
      </c>
      <c r="W743" s="56">
        <f t="shared" si="671"/>
        <v>0</v>
      </c>
      <c r="X743" s="55">
        <f t="shared" si="671"/>
        <v>140348</v>
      </c>
      <c r="Y743" s="55">
        <f t="shared" si="671"/>
        <v>0</v>
      </c>
      <c r="Z743" s="56">
        <f aca="true" t="shared" si="672" ref="Z743:AE743">Z745</f>
        <v>0</v>
      </c>
      <c r="AA743" s="56">
        <f t="shared" si="672"/>
        <v>0</v>
      </c>
      <c r="AB743" s="56">
        <f t="shared" si="672"/>
        <v>0</v>
      </c>
      <c r="AC743" s="56">
        <f t="shared" si="672"/>
        <v>0</v>
      </c>
      <c r="AD743" s="55">
        <f t="shared" si="672"/>
        <v>140348</v>
      </c>
      <c r="AE743" s="55">
        <f t="shared" si="672"/>
        <v>0</v>
      </c>
    </row>
    <row r="744" spans="1:31" s="16" customFormat="1" ht="14.25" customHeight="1">
      <c r="A744" s="52"/>
      <c r="B744" s="53"/>
      <c r="C744" s="70"/>
      <c r="D744" s="71"/>
      <c r="E744" s="70"/>
      <c r="F744" s="126"/>
      <c r="G744" s="126"/>
      <c r="H744" s="126"/>
      <c r="I744" s="126"/>
      <c r="J744" s="126"/>
      <c r="K744" s="126"/>
      <c r="L744" s="126"/>
      <c r="M744" s="126"/>
      <c r="N744" s="75"/>
      <c r="O744" s="75"/>
      <c r="P744" s="75"/>
      <c r="Q744" s="75"/>
      <c r="R744" s="126"/>
      <c r="S744" s="126"/>
      <c r="T744" s="75"/>
      <c r="U744" s="75"/>
      <c r="V744" s="75"/>
      <c r="W744" s="75"/>
      <c r="X744" s="126"/>
      <c r="Y744" s="126"/>
      <c r="Z744" s="75"/>
      <c r="AA744" s="75"/>
      <c r="AB744" s="75"/>
      <c r="AC744" s="75"/>
      <c r="AD744" s="126"/>
      <c r="AE744" s="126"/>
    </row>
    <row r="745" spans="1:31" s="16" customFormat="1" ht="37.5">
      <c r="A745" s="58" t="s">
        <v>25</v>
      </c>
      <c r="B745" s="59" t="s">
        <v>12</v>
      </c>
      <c r="C745" s="59" t="s">
        <v>325</v>
      </c>
      <c r="D745" s="67"/>
      <c r="E745" s="59"/>
      <c r="F745" s="61">
        <f aca="true" t="shared" si="673" ref="F745:U746">F746</f>
        <v>140348</v>
      </c>
      <c r="G745" s="61">
        <f t="shared" si="673"/>
        <v>0</v>
      </c>
      <c r="H745" s="61">
        <f t="shared" si="673"/>
        <v>0</v>
      </c>
      <c r="I745" s="61">
        <f t="shared" si="673"/>
        <v>0</v>
      </c>
      <c r="J745" s="61">
        <f t="shared" si="673"/>
        <v>0</v>
      </c>
      <c r="K745" s="61">
        <f t="shared" si="673"/>
        <v>0</v>
      </c>
      <c r="L745" s="61">
        <f t="shared" si="673"/>
        <v>140348</v>
      </c>
      <c r="M745" s="61">
        <f t="shared" si="673"/>
        <v>0</v>
      </c>
      <c r="N745" s="56">
        <f t="shared" si="673"/>
        <v>0</v>
      </c>
      <c r="O745" s="56">
        <f t="shared" si="673"/>
        <v>0</v>
      </c>
      <c r="P745" s="56">
        <f t="shared" si="673"/>
        <v>0</v>
      </c>
      <c r="Q745" s="56">
        <f t="shared" si="673"/>
        <v>0</v>
      </c>
      <c r="R745" s="61">
        <f t="shared" si="673"/>
        <v>140348</v>
      </c>
      <c r="S745" s="61">
        <f t="shared" si="673"/>
        <v>0</v>
      </c>
      <c r="T745" s="56">
        <f t="shared" si="673"/>
        <v>0</v>
      </c>
      <c r="U745" s="56">
        <f t="shared" si="673"/>
        <v>0</v>
      </c>
      <c r="V745" s="56">
        <f aca="true" t="shared" si="674" ref="T745:AE746">V746</f>
        <v>0</v>
      </c>
      <c r="W745" s="56">
        <f t="shared" si="674"/>
        <v>0</v>
      </c>
      <c r="X745" s="61">
        <f t="shared" si="674"/>
        <v>140348</v>
      </c>
      <c r="Y745" s="61">
        <f t="shared" si="674"/>
        <v>0</v>
      </c>
      <c r="Z745" s="56">
        <f t="shared" si="674"/>
        <v>0</v>
      </c>
      <c r="AA745" s="56">
        <f t="shared" si="674"/>
        <v>0</v>
      </c>
      <c r="AB745" s="56">
        <f t="shared" si="674"/>
        <v>0</v>
      </c>
      <c r="AC745" s="56">
        <f t="shared" si="674"/>
        <v>0</v>
      </c>
      <c r="AD745" s="61">
        <f t="shared" si="674"/>
        <v>140348</v>
      </c>
      <c r="AE745" s="61">
        <f t="shared" si="674"/>
        <v>0</v>
      </c>
    </row>
    <row r="746" spans="1:31" s="16" customFormat="1" ht="16.5">
      <c r="A746" s="64" t="s">
        <v>220</v>
      </c>
      <c r="B746" s="70" t="s">
        <v>12</v>
      </c>
      <c r="C746" s="70" t="s">
        <v>325</v>
      </c>
      <c r="D746" s="71" t="s">
        <v>221</v>
      </c>
      <c r="E746" s="70"/>
      <c r="F746" s="51">
        <f t="shared" si="673"/>
        <v>140348</v>
      </c>
      <c r="G746" s="51">
        <f t="shared" si="673"/>
        <v>0</v>
      </c>
      <c r="H746" s="51">
        <f t="shared" si="673"/>
        <v>0</v>
      </c>
      <c r="I746" s="51">
        <f t="shared" si="673"/>
        <v>0</v>
      </c>
      <c r="J746" s="51">
        <f t="shared" si="673"/>
        <v>0</v>
      </c>
      <c r="K746" s="51">
        <f t="shared" si="673"/>
        <v>0</v>
      </c>
      <c r="L746" s="51">
        <f t="shared" si="673"/>
        <v>140348</v>
      </c>
      <c r="M746" s="51">
        <f t="shared" si="673"/>
        <v>0</v>
      </c>
      <c r="N746" s="51">
        <f t="shared" si="673"/>
        <v>0</v>
      </c>
      <c r="O746" s="51">
        <f t="shared" si="673"/>
        <v>0</v>
      </c>
      <c r="P746" s="51">
        <f t="shared" si="673"/>
        <v>0</v>
      </c>
      <c r="Q746" s="51">
        <f t="shared" si="673"/>
        <v>0</v>
      </c>
      <c r="R746" s="51">
        <f t="shared" si="673"/>
        <v>140348</v>
      </c>
      <c r="S746" s="51">
        <f t="shared" si="673"/>
        <v>0</v>
      </c>
      <c r="T746" s="51">
        <f t="shared" si="674"/>
        <v>0</v>
      </c>
      <c r="U746" s="51">
        <f t="shared" si="674"/>
        <v>0</v>
      </c>
      <c r="V746" s="51">
        <f t="shared" si="674"/>
        <v>0</v>
      </c>
      <c r="W746" s="51">
        <f t="shared" si="674"/>
        <v>0</v>
      </c>
      <c r="X746" s="51">
        <f t="shared" si="674"/>
        <v>140348</v>
      </c>
      <c r="Y746" s="51">
        <f t="shared" si="674"/>
        <v>0</v>
      </c>
      <c r="Z746" s="51">
        <f t="shared" si="674"/>
        <v>0</v>
      </c>
      <c r="AA746" s="51">
        <f t="shared" si="674"/>
        <v>0</v>
      </c>
      <c r="AB746" s="51">
        <f t="shared" si="674"/>
        <v>0</v>
      </c>
      <c r="AC746" s="51">
        <f t="shared" si="674"/>
        <v>0</v>
      </c>
      <c r="AD746" s="51">
        <f t="shared" si="674"/>
        <v>140348</v>
      </c>
      <c r="AE746" s="51">
        <f t="shared" si="674"/>
        <v>0</v>
      </c>
    </row>
    <row r="747" spans="1:31" s="16" customFormat="1" ht="16.5">
      <c r="A747" s="64" t="s">
        <v>338</v>
      </c>
      <c r="B747" s="70" t="s">
        <v>12</v>
      </c>
      <c r="C747" s="70" t="s">
        <v>325</v>
      </c>
      <c r="D747" s="71" t="s">
        <v>221</v>
      </c>
      <c r="E747" s="70" t="s">
        <v>213</v>
      </c>
      <c r="F747" s="51">
        <v>140348</v>
      </c>
      <c r="G747" s="126"/>
      <c r="H747" s="126"/>
      <c r="I747" s="126"/>
      <c r="J747" s="126"/>
      <c r="K747" s="126"/>
      <c r="L747" s="51">
        <f>F747+H747+I747+J747+K747</f>
        <v>140348</v>
      </c>
      <c r="M747" s="51">
        <f>G747+K747</f>
        <v>0</v>
      </c>
      <c r="N747" s="75"/>
      <c r="O747" s="75"/>
      <c r="P747" s="75"/>
      <c r="Q747" s="75"/>
      <c r="R747" s="51">
        <f>L747+N747+O747+P747+Q747</f>
        <v>140348</v>
      </c>
      <c r="S747" s="51">
        <f>M747+Q747</f>
        <v>0</v>
      </c>
      <c r="T747" s="75"/>
      <c r="U747" s="75"/>
      <c r="V747" s="75"/>
      <c r="W747" s="75"/>
      <c r="X747" s="51">
        <f>R747+T747+U747+V747+W747</f>
        <v>140348</v>
      </c>
      <c r="Y747" s="51">
        <f>S747+W747</f>
        <v>0</v>
      </c>
      <c r="Z747" s="75"/>
      <c r="AA747" s="75"/>
      <c r="AB747" s="75"/>
      <c r="AC747" s="75"/>
      <c r="AD747" s="51">
        <f>X747+Z747+AA747+AB747+AC747</f>
        <v>140348</v>
      </c>
      <c r="AE747" s="51">
        <f>Y747+AC747</f>
        <v>0</v>
      </c>
    </row>
    <row r="748" spans="1:31" s="16" customFormat="1" ht="15.75" customHeight="1">
      <c r="A748" s="64"/>
      <c r="B748" s="70"/>
      <c r="C748" s="70"/>
      <c r="D748" s="71"/>
      <c r="E748" s="70"/>
      <c r="F748" s="126"/>
      <c r="G748" s="126"/>
      <c r="H748" s="126"/>
      <c r="I748" s="126"/>
      <c r="J748" s="126"/>
      <c r="K748" s="126"/>
      <c r="L748" s="126"/>
      <c r="M748" s="126"/>
      <c r="N748" s="75"/>
      <c r="O748" s="75"/>
      <c r="P748" s="75"/>
      <c r="Q748" s="75"/>
      <c r="R748" s="126"/>
      <c r="S748" s="126"/>
      <c r="T748" s="75"/>
      <c r="U748" s="75"/>
      <c r="V748" s="75"/>
      <c r="W748" s="75"/>
      <c r="X748" s="126"/>
      <c r="Y748" s="126"/>
      <c r="Z748" s="75"/>
      <c r="AA748" s="75"/>
      <c r="AB748" s="75"/>
      <c r="AC748" s="75"/>
      <c r="AD748" s="126"/>
      <c r="AE748" s="126"/>
    </row>
    <row r="749" spans="1:31" ht="16.5">
      <c r="A749" s="47"/>
      <c r="B749" s="48"/>
      <c r="C749" s="48"/>
      <c r="D749" s="49"/>
      <c r="E749" s="48"/>
      <c r="F749" s="50"/>
      <c r="G749" s="50"/>
      <c r="H749" s="50"/>
      <c r="I749" s="50"/>
      <c r="J749" s="50"/>
      <c r="K749" s="50"/>
      <c r="L749" s="50"/>
      <c r="M749" s="50"/>
      <c r="N749" s="51"/>
      <c r="O749" s="51"/>
      <c r="P749" s="51"/>
      <c r="Q749" s="51"/>
      <c r="R749" s="50"/>
      <c r="S749" s="50"/>
      <c r="T749" s="51"/>
      <c r="U749" s="51"/>
      <c r="V749" s="51"/>
      <c r="W749" s="51"/>
      <c r="X749" s="50"/>
      <c r="Y749" s="50"/>
      <c r="Z749" s="51"/>
      <c r="AA749" s="51"/>
      <c r="AB749" s="51"/>
      <c r="AC749" s="51"/>
      <c r="AD749" s="50"/>
      <c r="AE749" s="50"/>
    </row>
    <row r="750" spans="1:31" s="6" customFormat="1" ht="25.5" customHeight="1">
      <c r="A750" s="52" t="s">
        <v>315</v>
      </c>
      <c r="B750" s="53"/>
      <c r="C750" s="53"/>
      <c r="D750" s="54"/>
      <c r="E750" s="53"/>
      <c r="F750" s="55">
        <f aca="true" t="shared" si="675" ref="F750:AE750">F17+F88+F112+F198+F307+F322+F451+F509+F594+F743+F708+F727</f>
        <v>8795385</v>
      </c>
      <c r="G750" s="55">
        <f t="shared" si="675"/>
        <v>1331915</v>
      </c>
      <c r="H750" s="55">
        <f t="shared" si="675"/>
        <v>70256</v>
      </c>
      <c r="I750" s="55">
        <f t="shared" si="675"/>
        <v>-11448</v>
      </c>
      <c r="J750" s="55">
        <f t="shared" si="675"/>
        <v>-22988</v>
      </c>
      <c r="K750" s="55">
        <f t="shared" si="675"/>
        <v>1689301</v>
      </c>
      <c r="L750" s="55">
        <f t="shared" si="675"/>
        <v>10520506</v>
      </c>
      <c r="M750" s="55">
        <f t="shared" si="675"/>
        <v>3021216</v>
      </c>
      <c r="N750" s="55">
        <f t="shared" si="675"/>
        <v>87141</v>
      </c>
      <c r="O750" s="56">
        <f t="shared" si="675"/>
        <v>0</v>
      </c>
      <c r="P750" s="56">
        <f t="shared" si="675"/>
        <v>-4090</v>
      </c>
      <c r="Q750" s="56">
        <f t="shared" si="675"/>
        <v>0</v>
      </c>
      <c r="R750" s="55">
        <f t="shared" si="675"/>
        <v>10603557</v>
      </c>
      <c r="S750" s="55">
        <f t="shared" si="675"/>
        <v>3021216</v>
      </c>
      <c r="T750" s="55">
        <f t="shared" si="675"/>
        <v>83792</v>
      </c>
      <c r="U750" s="56">
        <f t="shared" si="675"/>
        <v>0</v>
      </c>
      <c r="V750" s="55">
        <f t="shared" si="675"/>
        <v>0</v>
      </c>
      <c r="W750" s="55">
        <f t="shared" si="675"/>
        <v>0</v>
      </c>
      <c r="X750" s="55">
        <f t="shared" si="675"/>
        <v>10687349</v>
      </c>
      <c r="Y750" s="55">
        <f t="shared" si="675"/>
        <v>3021216</v>
      </c>
      <c r="Z750" s="55">
        <f t="shared" si="675"/>
        <v>69592</v>
      </c>
      <c r="AA750" s="55">
        <f t="shared" si="675"/>
        <v>-36894</v>
      </c>
      <c r="AB750" s="55">
        <f t="shared" si="675"/>
        <v>0</v>
      </c>
      <c r="AC750" s="55">
        <f t="shared" si="675"/>
        <v>40919</v>
      </c>
      <c r="AD750" s="55">
        <f t="shared" si="675"/>
        <v>10760966</v>
      </c>
      <c r="AE750" s="55">
        <f t="shared" si="675"/>
        <v>3062135</v>
      </c>
    </row>
    <row r="751" spans="1:5" ht="46.5" customHeight="1">
      <c r="A751" s="17"/>
      <c r="B751" s="18"/>
      <c r="C751" s="18"/>
      <c r="D751" s="19"/>
      <c r="E751" s="18"/>
    </row>
    <row r="752" spans="1:18" s="33" customFormat="1" ht="21" customHeight="1">
      <c r="A752" s="137" t="s">
        <v>486</v>
      </c>
      <c r="B752" s="137"/>
      <c r="C752" s="137"/>
      <c r="D752" s="30"/>
      <c r="E752" s="31"/>
      <c r="F752" s="32"/>
      <c r="G752" s="32"/>
      <c r="H752" s="32"/>
      <c r="I752" s="32"/>
      <c r="J752" s="32"/>
      <c r="K752" s="32"/>
      <c r="N752" s="34"/>
      <c r="O752" s="34"/>
      <c r="P752" s="34"/>
      <c r="Q752" s="34"/>
      <c r="R752" s="35"/>
    </row>
    <row r="753" spans="1:31" s="33" customFormat="1" ht="23.25">
      <c r="A753" s="36" t="s">
        <v>428</v>
      </c>
      <c r="B753" s="37"/>
      <c r="C753" s="37"/>
      <c r="D753" s="38"/>
      <c r="E753" s="39"/>
      <c r="F753" s="136"/>
      <c r="G753" s="136"/>
      <c r="H753" s="32"/>
      <c r="I753" s="32"/>
      <c r="J753" s="32"/>
      <c r="K753" s="32"/>
      <c r="M753" s="40" t="s">
        <v>74</v>
      </c>
      <c r="N753" s="34"/>
      <c r="O753" s="34"/>
      <c r="P753" s="34"/>
      <c r="Q753" s="34"/>
      <c r="S753" s="167" t="s">
        <v>74</v>
      </c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</row>
    <row r="754" ht="16.5" customHeight="1"/>
    <row r="755" ht="17.25" customHeight="1">
      <c r="X755" s="26"/>
    </row>
    <row r="756" ht="18.75" customHeight="1"/>
    <row r="757" ht="17.25" customHeight="1">
      <c r="A757" s="20"/>
    </row>
    <row r="758" spans="2:5" ht="16.5">
      <c r="B758" s="21"/>
      <c r="C758" s="21"/>
      <c r="D758" s="22"/>
      <c r="E758" s="21"/>
    </row>
    <row r="760" ht="16.5" customHeight="1"/>
  </sheetData>
  <sheetProtection/>
  <mergeCells count="47">
    <mergeCell ref="R3:AE3"/>
    <mergeCell ref="R2:AE2"/>
    <mergeCell ref="R1:AE1"/>
    <mergeCell ref="S753:AE753"/>
    <mergeCell ref="A11:AE11"/>
    <mergeCell ref="R8:AE8"/>
    <mergeCell ref="R7:AE7"/>
    <mergeCell ref="Z13:AC13"/>
    <mergeCell ref="AD13:AE14"/>
    <mergeCell ref="Z14:Z15"/>
    <mergeCell ref="AA14:AA15"/>
    <mergeCell ref="AB14:AB15"/>
    <mergeCell ref="AC14:AC15"/>
    <mergeCell ref="N13:Q13"/>
    <mergeCell ref="R13:S14"/>
    <mergeCell ref="T14:T15"/>
    <mergeCell ref="U14:U15"/>
    <mergeCell ref="V14:V15"/>
    <mergeCell ref="W14:W15"/>
    <mergeCell ref="T13:W13"/>
    <mergeCell ref="Q14:Q15"/>
    <mergeCell ref="N14:N15"/>
    <mergeCell ref="O14:O15"/>
    <mergeCell ref="P14:P15"/>
    <mergeCell ref="K14:K15"/>
    <mergeCell ref="H14:H15"/>
    <mergeCell ref="I14:I15"/>
    <mergeCell ref="J14:J15"/>
    <mergeCell ref="F753:G753"/>
    <mergeCell ref="A752:C752"/>
    <mergeCell ref="D13:D15"/>
    <mergeCell ref="A13:A15"/>
    <mergeCell ref="B13:B15"/>
    <mergeCell ref="C13:C15"/>
    <mergeCell ref="E13:E15"/>
    <mergeCell ref="F13:G13"/>
    <mergeCell ref="F14:G14"/>
    <mergeCell ref="X13:Y14"/>
    <mergeCell ref="R6:AE6"/>
    <mergeCell ref="F1:M1"/>
    <mergeCell ref="F2:M2"/>
    <mergeCell ref="F3:M3"/>
    <mergeCell ref="F6:M6"/>
    <mergeCell ref="F7:M7"/>
    <mergeCell ref="F8:M8"/>
    <mergeCell ref="L13:M14"/>
    <mergeCell ref="H13:K13"/>
  </mergeCells>
  <printOptions/>
  <pageMargins left="0.8267716535433072" right="0.1968503937007874" top="0.2755905511811024" bottom="0.2362204724409449" header="0.2755905511811024" footer="0.2362204724409449"/>
  <pageSetup fitToHeight="67" horizontalDpi="600" verticalDpi="600" orientation="portrait" paperSize="9" scale="74" r:id="rId1"/>
  <rowBreaks count="39" manualBreakCount="39">
    <brk id="30" max="255" man="1"/>
    <brk id="54" max="255" man="1"/>
    <brk id="72" max="30" man="1"/>
    <brk id="91" max="30" man="1"/>
    <brk id="106" max="30" man="1"/>
    <brk id="129" max="30" man="1"/>
    <brk id="143" max="30" man="1"/>
    <brk id="170" max="30" man="1"/>
    <brk id="190" max="30" man="1"/>
    <brk id="205" max="30" man="1"/>
    <brk id="225" max="30" man="1"/>
    <brk id="235" max="30" man="1"/>
    <brk id="245" max="30" man="1"/>
    <brk id="262" max="30" man="1"/>
    <brk id="274" max="30" man="1"/>
    <brk id="323" max="30" man="1"/>
    <brk id="342" max="30" man="1"/>
    <brk id="356" max="30" man="1"/>
    <brk id="374" max="30" man="1"/>
    <brk id="389" max="30" man="1"/>
    <brk id="398" max="30" man="1"/>
    <brk id="412" max="30" man="1"/>
    <brk id="428" max="30" man="1"/>
    <brk id="437" max="30" man="1"/>
    <brk id="446" max="30" man="1"/>
    <brk id="463" max="30" man="1"/>
    <brk id="485" max="30" man="1"/>
    <brk id="499" max="30" man="1"/>
    <brk id="529" max="30" man="1"/>
    <brk id="544" max="30" man="1"/>
    <brk id="578" max="30" man="1"/>
    <brk id="591" max="30" man="1"/>
    <brk id="612" max="30" man="1"/>
    <brk id="631" max="30" man="1"/>
    <brk id="652" max="30" man="1"/>
    <brk id="679" max="30" man="1"/>
    <brk id="690" max="30" man="1"/>
    <brk id="701" max="30" man="1"/>
    <brk id="717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Жесткова</cp:lastModifiedBy>
  <cp:lastPrinted>2012-02-29T05:22:34Z</cp:lastPrinted>
  <dcterms:created xsi:type="dcterms:W3CDTF">2007-01-25T06:11:58Z</dcterms:created>
  <dcterms:modified xsi:type="dcterms:W3CDTF">2012-02-29T12:23:23Z</dcterms:modified>
  <cp:category/>
  <cp:version/>
  <cp:contentType/>
  <cp:contentStatus/>
</cp:coreProperties>
</file>